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date1904="1" updateLinks="never" codeName="ThisWorkbook" defaultThemeVersion="166925"/>
  <mc:AlternateContent xmlns:mc="http://schemas.openxmlformats.org/markup-compatibility/2006">
    <mc:Choice Requires="x15">
      <x15ac:absPath xmlns:x15ac="http://schemas.microsoft.com/office/spreadsheetml/2010/11/ac" url="C:\Users\steve.parr\OneDrive - Royal Mail Group Ltd\Documents\Tactical Team\New Products\"/>
    </mc:Choice>
  </mc:AlternateContent>
  <xr:revisionPtr revIDLastSave="0" documentId="8_{A2A131A5-8A32-4923-BBD3-698354B41D98}" xr6:coauthVersionLast="44" xr6:coauthVersionMax="44" xr10:uidLastSave="{00000000-0000-0000-0000-000000000000}"/>
  <bookViews>
    <workbookView xWindow="-120" yWindow="-120" windowWidth="20730" windowHeight="11160" tabRatio="907" firstSheet="6" activeTab="6" xr2:uid="{00000000-000D-0000-FFFF-FFFF00000000}"/>
  </bookViews>
  <sheets>
    <sheet name="Completion Pr DOM (Print)" sheetId="34" state="veryHidden" r:id="rId1"/>
    <sheet name="Completion Process DOM (Pri (2)" sheetId="42" state="veryHidden" r:id="rId2"/>
    <sheet name="Completion Pr RMC (Print)" sheetId="35" state="veryHidden" r:id="rId3"/>
    <sheet name="Completion Process DOM (Print)" sheetId="43" r:id="rId4"/>
    <sheet name="Completion Process RMC (Print)" sheetId="44" r:id="rId5"/>
    <sheet name="Data" sheetId="7" state="veryHidden" r:id="rId6"/>
    <sheet name="Unit Setup" sheetId="17" r:id="rId7"/>
    <sheet name="Unit Readiness Check" sheetId="10" r:id="rId8"/>
    <sheet name="Sheet1" sheetId="49" r:id="rId9"/>
    <sheet name="COLOD POL Guide" sheetId="48" r:id="rId10"/>
    <sheet name="ADP Dates" sheetId="40" state="veryHidden" r:id="rId11"/>
    <sheet name="FORECAST PLAN" sheetId="39" state="hidden" r:id="rId12"/>
    <sheet name="COLOD POL Data" sheetId="47" r:id="rId13"/>
    <sheet name="Basedata Workload Checklist" sheetId="46" r:id="rId14"/>
    <sheet name="Q2 Action Plan" sheetId="32" r:id="rId15"/>
    <sheet name="Q2 Key Data Checks Template" sheetId="36" r:id="rId16"/>
    <sheet name="Q10 Head Count Summary" sheetId="23" r:id="rId17"/>
    <sheet name="Q13 Feedback" sheetId="14" state="veryHidden" r:id="rId18"/>
    <sheet name="Q12 Deployment Manager Guide " sheetId="45" r:id="rId19"/>
    <sheet name="Q12 Span Comparison" sheetId="21" r:id="rId20"/>
    <sheet name="Q13 Off Site Parking" sheetId="41" r:id="rId21"/>
    <sheet name="Version Control" sheetId="37" state="veryHidden" r:id="rId22"/>
    <sheet name="Testing" sheetId="38" state="veryHidden" r:id="rId23"/>
    <sheet name="HIDE" sheetId="8" state="veryHidden" r:id="rId24"/>
  </sheets>
  <definedNames>
    <definedName name="_xlnm._FilterDatabase" localSheetId="10" hidden="1">'ADP Dates'!$A$3:$AB$344</definedName>
    <definedName name="_xlnm.Print_Area" localSheetId="0">'Completion Pr DOM (Print)'!$A$1:$V$149</definedName>
    <definedName name="_xlnm.Print_Area" localSheetId="2">'Completion Pr RMC (Print)'!$A$1:$V$171</definedName>
    <definedName name="_xlnm.Print_Area" localSheetId="1">'Completion Process DOM (Pri (2)'!$A$1:$V$149</definedName>
    <definedName name="_xlnm.Print_Area" localSheetId="3">'Completion Process DOM (Print)'!$A$1:$C$117</definedName>
    <definedName name="_xlnm.Print_Area" localSheetId="4">'Completion Process RMC (Print)'!$B$1:$AB$139</definedName>
    <definedName name="_xlnm.Print_Area" localSheetId="16">'Q10 Head Count Summary'!$I$1:$O$115</definedName>
    <definedName name="_xlnm.Print_Area" localSheetId="19">'Q12 Span Comparison'!$A$1:$P$291</definedName>
    <definedName name="_xlnm.Print_Area" localSheetId="17">'Q13 Feedback'!$A$1:$G$1025</definedName>
    <definedName name="_xlnm.Print_Area" localSheetId="20">'Q13 Off Site Parking'!$B$4:$H$115</definedName>
    <definedName name="_xlnm.Print_Area" localSheetId="14">'Q2 Action Plan'!$A$1:$N$15</definedName>
    <definedName name="_xlnm.Print_Area" localSheetId="15">'Q2 Key Data Checks Template'!$B$4:$C$33</definedName>
    <definedName name="_xlnm.Print_Area" localSheetId="7">'Unit Readiness Check'!$A$1:$L$43</definedName>
    <definedName name="_xlnm.Print_Area" localSheetId="6">'Unit Setup'!$A$1:$Q$16</definedName>
    <definedName name="_xlnm.Print_Titles" localSheetId="19">'Q12 Span Comparison'!$8:$8</definedName>
    <definedName name="_xlnm.Print_Titles" localSheetId="17">'Q13 Feedback'!$7:$7</definedName>
    <definedName name="_xlnm.Print_Titles" localSheetId="7">'Unit Readiness Check'!$7:$7</definedName>
    <definedName name="UnitList">Data!$B$4:$B$1257</definedName>
    <definedName name="wrn.Letters._.and._.Flats." localSheetId="3" hidden="1">{"Letters and Flats",#N/A,FALSE,"Thru-puts"}</definedName>
    <definedName name="wrn.Letters._.and._.Flats." localSheetId="18" hidden="1">{"Letters and Flats",#N/A,FALSE,"Thru-puts"}</definedName>
    <definedName name="wrn.Letters._.and._.Flats." hidden="1">{"Letters and Flats",#N/A,FALSE,"Thru-puts"}</definedName>
    <definedName name="wrn.Packets._.and._.Mech." localSheetId="3" hidden="1">{"Packets and Mech",#N/A,FALSE,"Thru-puts"}</definedName>
    <definedName name="wrn.Packets._.and._.Mech." localSheetId="18" hidden="1">{"Packets and Mech",#N/A,FALSE,"Thru-puts"}</definedName>
    <definedName name="wrn.Packets._.and._.Mech." hidden="1">{"Packets and Mech",#N/A,FALSE,"Thru-puts"}</definedName>
    <definedName name="wrn.Prep." localSheetId="3" hidden="1">{"Prep",#N/A,FALSE,"Thru-puts"}</definedName>
    <definedName name="wrn.Prep." localSheetId="18" hidden="1">{"Prep",#N/A,FALSE,"Thru-puts"}</definedName>
    <definedName name="wrn.Prep." hidden="1">{"Prep",#N/A,FALSE,"Thru-puts"}</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23" i="17" l="1"/>
  <c r="A43" i="10" l="1"/>
  <c r="A34" i="10"/>
  <c r="A32" i="10"/>
  <c r="A27" i="10"/>
  <c r="A26" i="10"/>
  <c r="A21" i="10"/>
  <c r="A20" i="10"/>
  <c r="A19" i="10"/>
  <c r="A18" i="10"/>
  <c r="A17" i="10"/>
  <c r="A16" i="10"/>
  <c r="A8" i="10"/>
  <c r="K1304" i="39" l="1"/>
  <c r="K1303" i="39"/>
  <c r="K1302" i="39"/>
  <c r="K1301" i="39"/>
  <c r="K1300" i="39"/>
  <c r="K1299" i="39"/>
  <c r="K1298" i="39"/>
  <c r="K1297" i="39"/>
  <c r="K1296" i="39"/>
  <c r="K1295" i="39"/>
  <c r="K1294" i="39"/>
  <c r="K1293" i="39"/>
  <c r="K1292" i="39"/>
  <c r="K1291" i="39"/>
  <c r="K1290" i="39"/>
  <c r="K1289" i="39"/>
  <c r="K1288" i="39"/>
  <c r="K1287" i="39"/>
  <c r="K1286" i="39"/>
  <c r="K1285" i="39"/>
  <c r="K1284" i="39"/>
  <c r="K1283" i="39"/>
  <c r="K1282" i="39"/>
  <c r="K1281" i="39"/>
  <c r="K1280" i="39"/>
  <c r="K1279" i="39"/>
  <c r="K1278" i="39"/>
  <c r="K1277" i="39"/>
  <c r="K1276" i="39"/>
  <c r="K1275" i="39"/>
  <c r="K1274" i="39"/>
  <c r="K1273" i="39"/>
  <c r="K1272" i="39"/>
  <c r="K1271" i="39"/>
  <c r="K1270" i="39"/>
  <c r="K1269" i="39"/>
  <c r="K1268" i="39"/>
  <c r="K1267" i="39"/>
  <c r="K1266" i="39"/>
  <c r="K1265" i="39"/>
  <c r="K1264" i="39"/>
  <c r="K1263" i="39"/>
  <c r="K1262" i="39"/>
  <c r="K1261" i="39"/>
  <c r="K1260" i="39"/>
  <c r="K1259" i="39"/>
  <c r="K1258" i="39"/>
  <c r="K1257" i="39"/>
  <c r="K1256" i="39"/>
  <c r="K1255" i="39"/>
  <c r="K1254" i="39"/>
  <c r="K1253" i="39"/>
  <c r="K1252" i="39"/>
  <c r="K1251" i="39"/>
  <c r="K1250" i="39"/>
  <c r="K1249" i="39"/>
  <c r="K1248" i="39"/>
  <c r="K1247" i="39"/>
  <c r="K1246" i="39"/>
  <c r="K1245" i="39"/>
  <c r="K1244" i="39"/>
  <c r="K1243" i="39"/>
  <c r="K1242" i="39"/>
  <c r="K1241" i="39"/>
  <c r="K1240" i="39"/>
  <c r="K1239" i="39"/>
  <c r="K1238" i="39"/>
  <c r="K1237" i="39"/>
  <c r="K1236" i="39"/>
  <c r="K1235" i="39"/>
  <c r="K1234" i="39"/>
  <c r="K1233" i="39"/>
  <c r="K1232" i="39"/>
  <c r="K1231" i="39"/>
  <c r="K1230" i="39"/>
  <c r="K1229" i="39"/>
  <c r="K1228" i="39"/>
  <c r="K1227" i="39"/>
  <c r="K1226" i="39"/>
  <c r="K1225" i="39"/>
  <c r="K1224" i="39"/>
  <c r="K1223" i="39"/>
  <c r="K1222" i="39"/>
  <c r="K1221" i="39"/>
  <c r="K1220" i="39"/>
  <c r="K1219" i="39"/>
  <c r="K1218" i="39"/>
  <c r="K1217" i="39"/>
  <c r="K1216" i="39"/>
  <c r="K1215" i="39"/>
  <c r="K1214" i="39"/>
  <c r="K1213" i="39"/>
  <c r="K1212" i="39"/>
  <c r="K1211" i="39"/>
  <c r="K1210" i="39"/>
  <c r="K1209" i="39"/>
  <c r="K1208" i="39"/>
  <c r="K1207" i="39"/>
  <c r="K1206" i="39"/>
  <c r="K1205" i="39"/>
  <c r="K1204" i="39"/>
  <c r="K1203" i="39"/>
  <c r="K1202" i="39"/>
  <c r="K1201" i="39"/>
  <c r="K1200" i="39"/>
  <c r="K1199" i="39"/>
  <c r="K1198" i="39"/>
  <c r="K1197" i="39"/>
  <c r="K1196" i="39"/>
  <c r="K1195" i="39"/>
  <c r="K1194" i="39"/>
  <c r="K1193" i="39"/>
  <c r="K1192" i="39"/>
  <c r="K1191" i="39"/>
  <c r="K1190" i="39"/>
  <c r="K1189" i="39"/>
  <c r="K1188" i="39"/>
  <c r="K1187" i="39"/>
  <c r="K1186" i="39"/>
  <c r="K1185" i="39"/>
  <c r="K1184" i="39"/>
  <c r="K1183" i="39"/>
  <c r="K1182" i="39"/>
  <c r="K1181" i="39"/>
  <c r="K1180" i="39"/>
  <c r="K1179" i="39"/>
  <c r="K1178" i="39"/>
  <c r="K1177" i="39"/>
  <c r="K1176" i="39"/>
  <c r="K1175" i="39"/>
  <c r="K1174" i="39"/>
  <c r="K1173" i="39"/>
  <c r="K1172" i="39"/>
  <c r="K1171" i="39"/>
  <c r="K1170" i="39"/>
  <c r="K1169" i="39"/>
  <c r="K1168" i="39"/>
  <c r="K1167" i="39"/>
  <c r="K1166" i="39"/>
  <c r="K1165" i="39"/>
  <c r="K1164" i="39"/>
  <c r="K1163" i="39"/>
  <c r="K1162" i="39"/>
  <c r="K1161" i="39"/>
  <c r="K1160" i="39"/>
  <c r="K1159" i="39"/>
  <c r="K1158" i="39"/>
  <c r="K1157" i="39"/>
  <c r="K1156" i="39"/>
  <c r="K1155" i="39"/>
  <c r="K1154" i="39"/>
  <c r="K1153" i="39"/>
  <c r="K1152" i="39"/>
  <c r="K1151" i="39"/>
  <c r="K1150" i="39"/>
  <c r="K1149" i="39"/>
  <c r="K1148" i="39"/>
  <c r="K1147" i="39"/>
  <c r="K1146" i="39"/>
  <c r="K1145" i="39"/>
  <c r="K1144" i="39"/>
  <c r="K1143" i="39"/>
  <c r="K1142" i="39"/>
  <c r="K1141" i="39"/>
  <c r="K1140" i="39"/>
  <c r="K1139" i="39"/>
  <c r="K1138" i="39"/>
  <c r="K1137" i="39"/>
  <c r="K1136" i="39"/>
  <c r="K1135" i="39"/>
  <c r="K1134" i="39"/>
  <c r="K1133" i="39"/>
  <c r="K1132" i="39"/>
  <c r="K1131" i="39"/>
  <c r="K1130" i="39"/>
  <c r="K1129" i="39"/>
  <c r="K1128" i="39"/>
  <c r="K1127" i="39"/>
  <c r="K1126" i="39"/>
  <c r="K1125" i="39"/>
  <c r="K1124" i="39"/>
  <c r="K1123" i="39"/>
  <c r="K1122" i="39"/>
  <c r="K1121" i="39"/>
  <c r="K1120" i="39"/>
  <c r="K1119" i="39"/>
  <c r="K1118" i="39"/>
  <c r="K1117" i="39"/>
  <c r="K1116" i="39"/>
  <c r="K1115" i="39"/>
  <c r="K1114" i="39"/>
  <c r="K1113" i="39"/>
  <c r="K1112" i="39"/>
  <c r="K1111" i="39"/>
  <c r="K1110" i="39"/>
  <c r="K1109" i="39"/>
  <c r="K1108" i="39"/>
  <c r="K1107" i="39"/>
  <c r="K1106" i="39"/>
  <c r="K1105" i="39"/>
  <c r="K1104" i="39"/>
  <c r="K1103" i="39"/>
  <c r="K1102" i="39"/>
  <c r="K1101" i="39"/>
  <c r="K1100" i="39"/>
  <c r="K1099" i="39"/>
  <c r="K1098" i="39"/>
  <c r="K1097" i="39"/>
  <c r="K1096" i="39"/>
  <c r="K1095" i="39"/>
  <c r="K1094" i="39"/>
  <c r="K1093" i="39"/>
  <c r="K1092" i="39"/>
  <c r="K1091" i="39"/>
  <c r="K1090" i="39"/>
  <c r="K1089" i="39"/>
  <c r="K1088" i="39"/>
  <c r="K1087" i="39"/>
  <c r="K1086" i="39"/>
  <c r="K1085" i="39"/>
  <c r="K1084" i="39"/>
  <c r="K1083" i="39"/>
  <c r="K1082" i="39"/>
  <c r="K1081" i="39"/>
  <c r="K1080" i="39"/>
  <c r="K1079" i="39"/>
  <c r="K1078" i="39"/>
  <c r="K1077" i="39"/>
  <c r="K1076" i="39"/>
  <c r="K1075" i="39"/>
  <c r="K1074" i="39"/>
  <c r="K1073" i="39"/>
  <c r="K1072" i="39"/>
  <c r="K1071" i="39"/>
  <c r="K1070" i="39"/>
  <c r="K1069" i="39"/>
  <c r="K1068" i="39"/>
  <c r="K1067" i="39"/>
  <c r="K1066" i="39"/>
  <c r="K1065" i="39"/>
  <c r="K1064" i="39"/>
  <c r="K1063" i="39"/>
  <c r="K1062" i="39"/>
  <c r="K1061" i="39"/>
  <c r="K1060" i="39"/>
  <c r="K1059" i="39"/>
  <c r="K1058" i="39"/>
  <c r="K1057" i="39"/>
  <c r="K1056" i="39"/>
  <c r="K1055" i="39"/>
  <c r="K1054" i="39"/>
  <c r="K1053" i="39"/>
  <c r="K1052" i="39"/>
  <c r="K1051" i="39"/>
  <c r="K1050" i="39"/>
  <c r="K1049" i="39"/>
  <c r="K1048" i="39"/>
  <c r="K1047" i="39"/>
  <c r="K1046" i="39"/>
  <c r="K1045" i="39"/>
  <c r="K1044" i="39"/>
  <c r="K1043" i="39"/>
  <c r="K1042" i="39"/>
  <c r="K1041" i="39"/>
  <c r="K1040" i="39"/>
  <c r="K1039" i="39"/>
  <c r="K1038" i="39"/>
  <c r="K1037" i="39"/>
  <c r="K1036" i="39"/>
  <c r="K1035" i="39"/>
  <c r="K1034" i="39"/>
  <c r="K1033" i="39"/>
  <c r="K1032" i="39"/>
  <c r="K1031" i="39"/>
  <c r="K1030" i="39"/>
  <c r="K1029" i="39"/>
  <c r="K1028" i="39"/>
  <c r="K1027" i="39"/>
  <c r="K1026" i="39"/>
  <c r="K1025" i="39"/>
  <c r="K1024" i="39"/>
  <c r="K1023" i="39"/>
  <c r="K1022" i="39"/>
  <c r="K1021" i="39"/>
  <c r="K1020" i="39"/>
  <c r="K1019" i="39"/>
  <c r="K1018" i="39"/>
  <c r="K1017" i="39"/>
  <c r="K1016" i="39"/>
  <c r="K1015" i="39"/>
  <c r="K1014" i="39"/>
  <c r="K1013" i="39"/>
  <c r="K1012" i="39"/>
  <c r="K1011" i="39"/>
  <c r="K1010" i="39"/>
  <c r="K1009" i="39"/>
  <c r="K1008" i="39"/>
  <c r="K1007" i="39"/>
  <c r="K1006" i="39"/>
  <c r="K1005" i="39"/>
  <c r="K1004" i="39"/>
  <c r="K1003" i="39"/>
  <c r="K1002" i="39"/>
  <c r="K1001" i="39"/>
  <c r="K1000" i="39"/>
  <c r="K999" i="39"/>
  <c r="K998" i="39"/>
  <c r="K997" i="39"/>
  <c r="K996" i="39"/>
  <c r="K995" i="39"/>
  <c r="K994" i="39"/>
  <c r="K993" i="39"/>
  <c r="K992" i="39"/>
  <c r="K991" i="39"/>
  <c r="K990" i="39"/>
  <c r="K989" i="39"/>
  <c r="K988" i="39"/>
  <c r="K987" i="39"/>
  <c r="K986" i="39"/>
  <c r="K985" i="39"/>
  <c r="K984" i="39"/>
  <c r="K983" i="39"/>
  <c r="K982" i="39"/>
  <c r="K981" i="39"/>
  <c r="K980" i="39"/>
  <c r="K979" i="39"/>
  <c r="K978" i="39"/>
  <c r="K977" i="39"/>
  <c r="K976" i="39"/>
  <c r="K975" i="39"/>
  <c r="K974" i="39"/>
  <c r="K973" i="39"/>
  <c r="K972" i="39"/>
  <c r="K971" i="39"/>
  <c r="K970" i="39"/>
  <c r="K969" i="39"/>
  <c r="K968" i="39"/>
  <c r="K967" i="39"/>
  <c r="K966" i="39"/>
  <c r="K965" i="39"/>
  <c r="K964" i="39"/>
  <c r="K963" i="39"/>
  <c r="K962" i="39"/>
  <c r="K961" i="39"/>
  <c r="K960" i="39"/>
  <c r="K959" i="39"/>
  <c r="K958" i="39"/>
  <c r="K957" i="39"/>
  <c r="K956" i="39"/>
  <c r="K955" i="39"/>
  <c r="K954" i="39"/>
  <c r="K953" i="39"/>
  <c r="K952" i="39"/>
  <c r="K951" i="39"/>
  <c r="K950" i="39"/>
  <c r="K949" i="39"/>
  <c r="K948" i="39"/>
  <c r="K947" i="39"/>
  <c r="K946" i="39"/>
  <c r="K945" i="39"/>
  <c r="K944" i="39"/>
  <c r="K943" i="39"/>
  <c r="K942" i="39"/>
  <c r="K941" i="39"/>
  <c r="K940" i="39"/>
  <c r="K939" i="39"/>
  <c r="K938" i="39"/>
  <c r="K937" i="39"/>
  <c r="K936" i="39"/>
  <c r="K935" i="39"/>
  <c r="K934" i="39"/>
  <c r="K933" i="39"/>
  <c r="K932" i="39"/>
  <c r="K931" i="39"/>
  <c r="K930" i="39"/>
  <c r="K929" i="39"/>
  <c r="K928" i="39"/>
  <c r="K927" i="39"/>
  <c r="K926" i="39"/>
  <c r="K925" i="39"/>
  <c r="K924" i="39"/>
  <c r="K923" i="39"/>
  <c r="K922" i="39"/>
  <c r="K921" i="39"/>
  <c r="K920" i="39"/>
  <c r="K919" i="39"/>
  <c r="K918" i="39"/>
  <c r="K917" i="39"/>
  <c r="K916" i="39"/>
  <c r="K915" i="39"/>
  <c r="K914" i="39"/>
  <c r="K913" i="39"/>
  <c r="K912" i="39"/>
  <c r="K911" i="39"/>
  <c r="K910" i="39"/>
  <c r="K909" i="39"/>
  <c r="K908" i="39"/>
  <c r="K907" i="39"/>
  <c r="K906" i="39"/>
  <c r="K905" i="39"/>
  <c r="K904" i="39"/>
  <c r="K903" i="39"/>
  <c r="K902" i="39"/>
  <c r="K901" i="39"/>
  <c r="K900" i="39"/>
  <c r="K899" i="39"/>
  <c r="K898" i="39"/>
  <c r="K897" i="39"/>
  <c r="K896" i="39"/>
  <c r="K895" i="39"/>
  <c r="K894" i="39"/>
  <c r="K893" i="39"/>
  <c r="K892" i="39"/>
  <c r="K891" i="39"/>
  <c r="K890" i="39"/>
  <c r="K889" i="39"/>
  <c r="K888" i="39"/>
  <c r="K887" i="39"/>
  <c r="K886" i="39"/>
  <c r="K885" i="39"/>
  <c r="K884" i="39"/>
  <c r="K883" i="39"/>
  <c r="K882" i="39"/>
  <c r="K881" i="39"/>
  <c r="K880" i="39"/>
  <c r="K879" i="39"/>
  <c r="K878" i="39"/>
  <c r="K877" i="39"/>
  <c r="K876" i="39"/>
  <c r="K875" i="39"/>
  <c r="K874" i="39"/>
  <c r="K873" i="39"/>
  <c r="K872" i="39"/>
  <c r="K871" i="39"/>
  <c r="K870" i="39"/>
  <c r="K869" i="39"/>
  <c r="K868" i="39"/>
  <c r="K867" i="39"/>
  <c r="K866" i="39"/>
  <c r="K865" i="39"/>
  <c r="K864" i="39"/>
  <c r="K863" i="39"/>
  <c r="K862" i="39"/>
  <c r="K861" i="39"/>
  <c r="K860" i="39"/>
  <c r="K859" i="39"/>
  <c r="K858" i="39"/>
  <c r="K857" i="39"/>
  <c r="K856" i="39"/>
  <c r="K855" i="39"/>
  <c r="K854" i="39"/>
  <c r="K853" i="39"/>
  <c r="K852" i="39"/>
  <c r="K851" i="39"/>
  <c r="K850" i="39"/>
  <c r="K849" i="39"/>
  <c r="K848" i="39"/>
  <c r="K847" i="39"/>
  <c r="K846" i="39"/>
  <c r="K845" i="39"/>
  <c r="K844" i="39"/>
  <c r="K843" i="39"/>
  <c r="K842" i="39"/>
  <c r="K841" i="39"/>
  <c r="K840" i="39"/>
  <c r="K839" i="39"/>
  <c r="K838" i="39"/>
  <c r="K837" i="39"/>
  <c r="K836" i="39"/>
  <c r="K835" i="39"/>
  <c r="K834" i="39"/>
  <c r="K833" i="39"/>
  <c r="K832" i="39"/>
  <c r="K831" i="39"/>
  <c r="K830" i="39"/>
  <c r="K829" i="39"/>
  <c r="K828" i="39"/>
  <c r="K827" i="39"/>
  <c r="K826" i="39"/>
  <c r="K825" i="39"/>
  <c r="K824" i="39"/>
  <c r="K823" i="39"/>
  <c r="K822" i="39"/>
  <c r="K821" i="39"/>
  <c r="K820" i="39"/>
  <c r="K819" i="39"/>
  <c r="K818" i="39"/>
  <c r="K817" i="39"/>
  <c r="K816" i="39"/>
  <c r="K815" i="39"/>
  <c r="K814" i="39"/>
  <c r="K813" i="39"/>
  <c r="K812" i="39"/>
  <c r="K811" i="39"/>
  <c r="K810" i="39"/>
  <c r="K809" i="39"/>
  <c r="K808" i="39"/>
  <c r="K807" i="39"/>
  <c r="K806" i="39"/>
  <c r="K805" i="39"/>
  <c r="K804" i="39"/>
  <c r="K803" i="39"/>
  <c r="K802" i="39"/>
  <c r="K801" i="39"/>
  <c r="K800" i="39"/>
  <c r="K799" i="39"/>
  <c r="K798" i="39"/>
  <c r="K797" i="39"/>
  <c r="K796" i="39"/>
  <c r="K795" i="39"/>
  <c r="K794" i="39"/>
  <c r="K793" i="39"/>
  <c r="K792" i="39"/>
  <c r="K791" i="39"/>
  <c r="K790" i="39"/>
  <c r="K789" i="39"/>
  <c r="K788" i="39"/>
  <c r="K787" i="39"/>
  <c r="K786" i="39"/>
  <c r="K785" i="39"/>
  <c r="K784" i="39"/>
  <c r="K783" i="39"/>
  <c r="K782" i="39"/>
  <c r="K781" i="39"/>
  <c r="K780" i="39"/>
  <c r="K779" i="39"/>
  <c r="K778" i="39"/>
  <c r="K777" i="39"/>
  <c r="K776" i="39"/>
  <c r="K775" i="39"/>
  <c r="K774" i="39"/>
  <c r="K773" i="39"/>
  <c r="K772" i="39"/>
  <c r="K771" i="39"/>
  <c r="K770" i="39"/>
  <c r="K769" i="39"/>
  <c r="K768" i="39"/>
  <c r="K767" i="39"/>
  <c r="K766" i="39"/>
  <c r="K765" i="39"/>
  <c r="K764" i="39"/>
  <c r="K763" i="39"/>
  <c r="K762" i="39"/>
  <c r="K761" i="39"/>
  <c r="K760" i="39"/>
  <c r="K759" i="39"/>
  <c r="K758" i="39"/>
  <c r="K757" i="39"/>
  <c r="K756" i="39"/>
  <c r="K755" i="39"/>
  <c r="K754" i="39"/>
  <c r="K753" i="39"/>
  <c r="K752" i="39"/>
  <c r="K751" i="39"/>
  <c r="K750" i="39"/>
  <c r="K749" i="39"/>
  <c r="K748" i="39"/>
  <c r="K747" i="39"/>
  <c r="K746" i="39"/>
  <c r="K745" i="39"/>
  <c r="K744" i="39"/>
  <c r="K743" i="39"/>
  <c r="K742" i="39"/>
  <c r="K741" i="39"/>
  <c r="K740" i="39"/>
  <c r="K739" i="39"/>
  <c r="K738" i="39"/>
  <c r="K737" i="39"/>
  <c r="K736" i="39"/>
  <c r="K735" i="39"/>
  <c r="K734" i="39"/>
  <c r="K733" i="39"/>
  <c r="K732" i="39"/>
  <c r="K731" i="39"/>
  <c r="K730" i="39"/>
  <c r="K729" i="39"/>
  <c r="K728" i="39"/>
  <c r="K727" i="39"/>
  <c r="K726" i="39"/>
  <c r="K725" i="39"/>
  <c r="K724" i="39"/>
  <c r="K723" i="39"/>
  <c r="K722" i="39"/>
  <c r="K721" i="39"/>
  <c r="K720" i="39"/>
  <c r="K719" i="39"/>
  <c r="K718" i="39"/>
  <c r="K717" i="39"/>
  <c r="K716" i="39"/>
  <c r="K715" i="39"/>
  <c r="K714" i="39"/>
  <c r="K713" i="39"/>
  <c r="K712" i="39"/>
  <c r="K711" i="39"/>
  <c r="K710" i="39"/>
  <c r="K709" i="39"/>
  <c r="K708" i="39"/>
  <c r="K707" i="39"/>
  <c r="K706" i="39"/>
  <c r="K705" i="39"/>
  <c r="K704" i="39"/>
  <c r="K703" i="39"/>
  <c r="K702" i="39"/>
  <c r="K701" i="39"/>
  <c r="K700" i="39"/>
  <c r="K699" i="39"/>
  <c r="K698" i="39"/>
  <c r="K697" i="39"/>
  <c r="K696" i="39"/>
  <c r="K695" i="39"/>
  <c r="K694" i="39"/>
  <c r="K693" i="39"/>
  <c r="K692" i="39"/>
  <c r="K691" i="39"/>
  <c r="K690" i="39"/>
  <c r="K689" i="39"/>
  <c r="K688" i="39"/>
  <c r="K687" i="39"/>
  <c r="K686" i="39"/>
  <c r="K685" i="39"/>
  <c r="K684" i="39"/>
  <c r="K683" i="39"/>
  <c r="K682" i="39"/>
  <c r="K681" i="39"/>
  <c r="K680" i="39"/>
  <c r="K679" i="39"/>
  <c r="K678" i="39"/>
  <c r="K677" i="39"/>
  <c r="K676" i="39"/>
  <c r="K675" i="39"/>
  <c r="K674" i="39"/>
  <c r="K673" i="39"/>
  <c r="K672" i="39"/>
  <c r="K671" i="39"/>
  <c r="K670" i="39"/>
  <c r="K669" i="39"/>
  <c r="K668" i="39"/>
  <c r="K667" i="39"/>
  <c r="K666" i="39"/>
  <c r="K665" i="39"/>
  <c r="K664" i="39"/>
  <c r="K663" i="39"/>
  <c r="K662" i="39"/>
  <c r="K661" i="39"/>
  <c r="K660" i="39"/>
  <c r="K659" i="39"/>
  <c r="K658" i="39"/>
  <c r="K657" i="39"/>
  <c r="K656" i="39"/>
  <c r="K655" i="39"/>
  <c r="K654" i="39"/>
  <c r="K653" i="39"/>
  <c r="K652" i="39"/>
  <c r="K651" i="39"/>
  <c r="K650" i="39"/>
  <c r="K649" i="39"/>
  <c r="K648" i="39"/>
  <c r="K647" i="39"/>
  <c r="K646" i="39"/>
  <c r="K645" i="39"/>
  <c r="K644" i="39"/>
  <c r="K643" i="39"/>
  <c r="K642" i="39"/>
  <c r="K641" i="39"/>
  <c r="K640" i="39"/>
  <c r="K639" i="39"/>
  <c r="K638" i="39"/>
  <c r="K637" i="39"/>
  <c r="K636" i="39"/>
  <c r="K635" i="39"/>
  <c r="K634" i="39"/>
  <c r="K633" i="39"/>
  <c r="K632" i="39"/>
  <c r="K631" i="39"/>
  <c r="K630" i="39"/>
  <c r="K629" i="39"/>
  <c r="K628" i="39"/>
  <c r="K627" i="39"/>
  <c r="K626" i="39"/>
  <c r="K625" i="39"/>
  <c r="K624" i="39"/>
  <c r="K623" i="39"/>
  <c r="K622" i="39"/>
  <c r="K621" i="39"/>
  <c r="K620" i="39"/>
  <c r="K619" i="39"/>
  <c r="K618" i="39"/>
  <c r="K617" i="39"/>
  <c r="K616" i="39"/>
  <c r="K615" i="39"/>
  <c r="K614" i="39"/>
  <c r="K613" i="39"/>
  <c r="K612" i="39"/>
  <c r="K611" i="39"/>
  <c r="K610" i="39"/>
  <c r="K609" i="39"/>
  <c r="K608" i="39"/>
  <c r="K607" i="39"/>
  <c r="K606" i="39"/>
  <c r="K605" i="39"/>
  <c r="K604" i="39"/>
  <c r="K603" i="39"/>
  <c r="K602" i="39"/>
  <c r="K601" i="39"/>
  <c r="K600" i="39"/>
  <c r="K599" i="39"/>
  <c r="K598" i="39"/>
  <c r="K597" i="39"/>
  <c r="K596" i="39"/>
  <c r="K595" i="39"/>
  <c r="K594" i="39"/>
  <c r="K593" i="39"/>
  <c r="K592" i="39"/>
  <c r="K591" i="39"/>
  <c r="K590" i="39"/>
  <c r="K589" i="39"/>
  <c r="K588" i="39"/>
  <c r="K587" i="39"/>
  <c r="K586" i="39"/>
  <c r="K585" i="39"/>
  <c r="K584" i="39"/>
  <c r="K583" i="39"/>
  <c r="K582" i="39"/>
  <c r="K581" i="39"/>
  <c r="K580" i="39"/>
  <c r="K579" i="39"/>
  <c r="K578" i="39"/>
  <c r="K577" i="39"/>
  <c r="K576" i="39"/>
  <c r="K575" i="39"/>
  <c r="K574" i="39"/>
  <c r="K573" i="39"/>
  <c r="K572" i="39"/>
  <c r="K571" i="39"/>
  <c r="K570" i="39"/>
  <c r="K569" i="39"/>
  <c r="K568" i="39"/>
  <c r="K567" i="39"/>
  <c r="K566" i="39"/>
  <c r="K565" i="39"/>
  <c r="K564" i="39"/>
  <c r="K563" i="39"/>
  <c r="K562" i="39"/>
  <c r="K561" i="39"/>
  <c r="K560" i="39"/>
  <c r="K559" i="39"/>
  <c r="K558" i="39"/>
  <c r="K557" i="39"/>
  <c r="K556" i="39"/>
  <c r="K555" i="39"/>
  <c r="K554" i="39"/>
  <c r="K553" i="39"/>
  <c r="K552" i="39"/>
  <c r="K551" i="39"/>
  <c r="K550" i="39"/>
  <c r="K549" i="39"/>
  <c r="K548" i="39"/>
  <c r="K547" i="39"/>
  <c r="K546" i="39"/>
  <c r="K545" i="39"/>
  <c r="K544" i="39"/>
  <c r="K543" i="39"/>
  <c r="K542" i="39"/>
  <c r="K541" i="39"/>
  <c r="K540" i="39"/>
  <c r="K539" i="39"/>
  <c r="K538" i="39"/>
  <c r="K537" i="39"/>
  <c r="K536" i="39"/>
  <c r="K535" i="39"/>
  <c r="K534" i="39"/>
  <c r="K533" i="39"/>
  <c r="K532" i="39"/>
  <c r="K531" i="39"/>
  <c r="K530" i="39"/>
  <c r="K529" i="39"/>
  <c r="K528" i="39"/>
  <c r="K527" i="39"/>
  <c r="K526" i="39"/>
  <c r="K525" i="39"/>
  <c r="K524" i="39"/>
  <c r="K523" i="39"/>
  <c r="K522" i="39"/>
  <c r="K521" i="39"/>
  <c r="K520" i="39"/>
  <c r="K519" i="39"/>
  <c r="K518" i="39"/>
  <c r="K517" i="39"/>
  <c r="K516" i="39"/>
  <c r="K515" i="39"/>
  <c r="K514" i="39"/>
  <c r="K513" i="39"/>
  <c r="K512" i="39"/>
  <c r="K511" i="39"/>
  <c r="K510" i="39"/>
  <c r="K509" i="39"/>
  <c r="K508" i="39"/>
  <c r="K507" i="39"/>
  <c r="K506" i="39"/>
  <c r="K505" i="39"/>
  <c r="K504" i="39"/>
  <c r="K503" i="39"/>
  <c r="K502" i="39"/>
  <c r="K501" i="39"/>
  <c r="K500" i="39"/>
  <c r="K499" i="39"/>
  <c r="K498" i="39"/>
  <c r="K497" i="39"/>
  <c r="K496" i="39"/>
  <c r="K495" i="39"/>
  <c r="K494" i="39"/>
  <c r="K493" i="39"/>
  <c r="K492" i="39"/>
  <c r="K491" i="39"/>
  <c r="K490" i="39"/>
  <c r="K489" i="39"/>
  <c r="K488" i="39"/>
  <c r="K487" i="39"/>
  <c r="K486" i="39"/>
  <c r="K485" i="39"/>
  <c r="K484" i="39"/>
  <c r="K483" i="39"/>
  <c r="K482" i="39"/>
  <c r="K481" i="39"/>
  <c r="K480" i="39"/>
  <c r="K479" i="39"/>
  <c r="K478" i="39"/>
  <c r="K477" i="39"/>
  <c r="K476" i="39"/>
  <c r="K475" i="39"/>
  <c r="K474" i="39"/>
  <c r="K473" i="39"/>
  <c r="K472" i="39"/>
  <c r="K471" i="39"/>
  <c r="K470" i="39"/>
  <c r="K469" i="39"/>
  <c r="K468" i="39"/>
  <c r="K467" i="39"/>
  <c r="K466" i="39"/>
  <c r="K465" i="39"/>
  <c r="K464" i="39"/>
  <c r="K463" i="39"/>
  <c r="K462" i="39"/>
  <c r="K461" i="39"/>
  <c r="K460" i="39"/>
  <c r="K459" i="39"/>
  <c r="K458" i="39"/>
  <c r="K457" i="39"/>
  <c r="K456" i="39"/>
  <c r="K455" i="39"/>
  <c r="K454" i="39"/>
  <c r="K453" i="39"/>
  <c r="K452" i="39"/>
  <c r="K451" i="39"/>
  <c r="K450" i="39"/>
  <c r="K449" i="39"/>
  <c r="K448" i="39"/>
  <c r="K447" i="39"/>
  <c r="K446" i="39"/>
  <c r="K445" i="39"/>
  <c r="K444" i="39"/>
  <c r="K443" i="39"/>
  <c r="K442" i="39"/>
  <c r="K441" i="39"/>
  <c r="K440" i="39"/>
  <c r="K439" i="39"/>
  <c r="K438" i="39"/>
  <c r="K437" i="39"/>
  <c r="K436" i="39"/>
  <c r="K435" i="39"/>
  <c r="K434" i="39"/>
  <c r="K433" i="39"/>
  <c r="K432" i="39"/>
  <c r="K431" i="39"/>
  <c r="K430" i="39"/>
  <c r="K429" i="39"/>
  <c r="K428" i="39"/>
  <c r="K427" i="39"/>
  <c r="K426" i="39"/>
  <c r="K425" i="39"/>
  <c r="K424" i="39"/>
  <c r="K423" i="39"/>
  <c r="K422" i="39"/>
  <c r="K421" i="39"/>
  <c r="K420" i="39"/>
  <c r="K419" i="39"/>
  <c r="K418" i="39"/>
  <c r="K417" i="39"/>
  <c r="K416" i="39"/>
  <c r="K415" i="39"/>
  <c r="K414" i="39"/>
  <c r="K413" i="39"/>
  <c r="K412" i="39"/>
  <c r="K411" i="39"/>
  <c r="K410" i="39"/>
  <c r="K409" i="39"/>
  <c r="K408" i="39"/>
  <c r="K407" i="39"/>
  <c r="K406" i="39"/>
  <c r="K405" i="39"/>
  <c r="K404" i="39"/>
  <c r="K403" i="39"/>
  <c r="K402" i="39"/>
  <c r="K401" i="39"/>
  <c r="K400" i="39"/>
  <c r="K399" i="39"/>
  <c r="K398" i="39"/>
  <c r="K397" i="39"/>
  <c r="K396" i="39"/>
  <c r="K395" i="39"/>
  <c r="K394" i="39"/>
  <c r="K393" i="39"/>
  <c r="K392" i="39"/>
  <c r="K391" i="39"/>
  <c r="K390" i="39"/>
  <c r="K389" i="39"/>
  <c r="K388" i="39"/>
  <c r="K387" i="39"/>
  <c r="K386" i="39"/>
  <c r="K385" i="39"/>
  <c r="K384" i="39"/>
  <c r="K383" i="39"/>
  <c r="K382" i="39"/>
  <c r="K381" i="39"/>
  <c r="K380" i="39"/>
  <c r="K379" i="39"/>
  <c r="K378" i="39"/>
  <c r="K377" i="39"/>
  <c r="K376" i="39"/>
  <c r="K375" i="39"/>
  <c r="K374" i="39"/>
  <c r="K373" i="39"/>
  <c r="K372" i="39"/>
  <c r="K371" i="39"/>
  <c r="K370" i="39"/>
  <c r="K369" i="39"/>
  <c r="K368" i="39"/>
  <c r="K367" i="39"/>
  <c r="K366" i="39"/>
  <c r="K365" i="39"/>
  <c r="K364" i="39"/>
  <c r="K363" i="39"/>
  <c r="K362" i="39"/>
  <c r="K361" i="39"/>
  <c r="K360" i="39"/>
  <c r="K359" i="39"/>
  <c r="K358" i="39"/>
  <c r="K357" i="39"/>
  <c r="K356" i="39"/>
  <c r="K355" i="39"/>
  <c r="K354" i="39"/>
  <c r="K353" i="39"/>
  <c r="K352" i="39"/>
  <c r="K351" i="39"/>
  <c r="K350" i="39"/>
  <c r="K349" i="39"/>
  <c r="K348" i="39"/>
  <c r="K347" i="39"/>
  <c r="K346" i="39"/>
  <c r="K345" i="39"/>
  <c r="K344" i="39"/>
  <c r="K343" i="39"/>
  <c r="K342" i="39"/>
  <c r="K341" i="39"/>
  <c r="K340" i="39"/>
  <c r="K339" i="39"/>
  <c r="K338" i="39"/>
  <c r="K337" i="39"/>
  <c r="K336" i="39"/>
  <c r="K335" i="39"/>
  <c r="K334" i="39"/>
  <c r="K333" i="39"/>
  <c r="K332" i="39"/>
  <c r="K331" i="39"/>
  <c r="K330" i="39"/>
  <c r="K329" i="39"/>
  <c r="K328" i="39"/>
  <c r="K327" i="39"/>
  <c r="K326" i="39"/>
  <c r="K325" i="39"/>
  <c r="K324" i="39"/>
  <c r="K323" i="39"/>
  <c r="K322" i="39"/>
  <c r="K321" i="39"/>
  <c r="K320" i="39"/>
  <c r="K319" i="39"/>
  <c r="K318" i="39"/>
  <c r="K317" i="39"/>
  <c r="K316" i="39"/>
  <c r="K315" i="39"/>
  <c r="K314" i="39"/>
  <c r="K313" i="39"/>
  <c r="K312" i="39"/>
  <c r="K311" i="39"/>
  <c r="K310" i="39"/>
  <c r="K309" i="39"/>
  <c r="K308" i="39"/>
  <c r="K307" i="39"/>
  <c r="K306" i="39"/>
  <c r="K305" i="39"/>
  <c r="K304" i="39"/>
  <c r="K303" i="39"/>
  <c r="K302" i="39"/>
  <c r="K301" i="39"/>
  <c r="K300" i="39"/>
  <c r="K299" i="39"/>
  <c r="K298" i="39"/>
  <c r="K297" i="39"/>
  <c r="K296" i="39"/>
  <c r="K295" i="39"/>
  <c r="K294" i="39"/>
  <c r="K293" i="39"/>
  <c r="K292" i="39"/>
  <c r="K291" i="39"/>
  <c r="K290" i="39"/>
  <c r="K289" i="39"/>
  <c r="K288" i="39"/>
  <c r="K287" i="39"/>
  <c r="K286" i="39"/>
  <c r="K285" i="39"/>
  <c r="K284" i="39"/>
  <c r="K283" i="39"/>
  <c r="K282" i="39"/>
  <c r="K281" i="39"/>
  <c r="K280" i="39"/>
  <c r="K279" i="39"/>
  <c r="K278" i="39"/>
  <c r="K277" i="39"/>
  <c r="K276" i="39"/>
  <c r="K275" i="39"/>
  <c r="K274" i="39"/>
  <c r="K273" i="39"/>
  <c r="K272" i="39"/>
  <c r="K271" i="39"/>
  <c r="K270" i="39"/>
  <c r="K269" i="39"/>
  <c r="K268" i="39"/>
  <c r="K267" i="39"/>
  <c r="K266" i="39"/>
  <c r="K265" i="39"/>
  <c r="K264" i="39"/>
  <c r="K263" i="39"/>
  <c r="K262" i="39"/>
  <c r="K261" i="39"/>
  <c r="K260" i="39"/>
  <c r="K259" i="39"/>
  <c r="K258" i="39"/>
  <c r="K257" i="39"/>
  <c r="K256" i="39"/>
  <c r="K255" i="39"/>
  <c r="K254" i="39"/>
  <c r="K253" i="39"/>
  <c r="K252" i="39"/>
  <c r="K251" i="39"/>
  <c r="K250" i="39"/>
  <c r="K249" i="39"/>
  <c r="K248" i="39"/>
  <c r="K247" i="39"/>
  <c r="K246" i="39"/>
  <c r="K245" i="39"/>
  <c r="K244" i="39"/>
  <c r="K243" i="39"/>
  <c r="K242" i="39"/>
  <c r="K241" i="39"/>
  <c r="K240" i="39"/>
  <c r="K239" i="39"/>
  <c r="K238" i="39"/>
  <c r="K237" i="39"/>
  <c r="K236" i="39"/>
  <c r="K235" i="39"/>
  <c r="K234" i="39"/>
  <c r="K233" i="39"/>
  <c r="K232" i="39"/>
  <c r="K231" i="39"/>
  <c r="K230" i="39"/>
  <c r="K229" i="39"/>
  <c r="K228" i="39"/>
  <c r="K227" i="39"/>
  <c r="K226" i="39"/>
  <c r="K225" i="39"/>
  <c r="K224" i="39"/>
  <c r="K223" i="39"/>
  <c r="K222" i="39"/>
  <c r="K221" i="39"/>
  <c r="K220" i="39"/>
  <c r="K219" i="39"/>
  <c r="K218" i="39"/>
  <c r="K217" i="39"/>
  <c r="K216" i="39"/>
  <c r="K215" i="39"/>
  <c r="K214" i="39"/>
  <c r="K213" i="39"/>
  <c r="K212" i="39"/>
  <c r="K211" i="39"/>
  <c r="K210" i="39"/>
  <c r="K209" i="39"/>
  <c r="K208" i="39"/>
  <c r="K207" i="39"/>
  <c r="K206" i="39"/>
  <c r="K205" i="39"/>
  <c r="K204" i="39"/>
  <c r="K203" i="39"/>
  <c r="K202" i="39"/>
  <c r="K201" i="39"/>
  <c r="K200" i="39"/>
  <c r="K199" i="39"/>
  <c r="K198" i="39"/>
  <c r="K197" i="39"/>
  <c r="K196" i="39"/>
  <c r="K195" i="39"/>
  <c r="K194" i="39"/>
  <c r="K193" i="39"/>
  <c r="K192" i="39"/>
  <c r="K191" i="39"/>
  <c r="K190" i="39"/>
  <c r="K189" i="39"/>
  <c r="K188" i="39"/>
  <c r="K187" i="39"/>
  <c r="K186" i="39"/>
  <c r="K185" i="39"/>
  <c r="K184" i="39"/>
  <c r="K183" i="39"/>
  <c r="K182" i="39"/>
  <c r="K181" i="39"/>
  <c r="K180" i="39"/>
  <c r="K179" i="39"/>
  <c r="K178" i="39"/>
  <c r="K177" i="39"/>
  <c r="K176" i="39"/>
  <c r="K175" i="39"/>
  <c r="K174" i="39"/>
  <c r="K173" i="39"/>
  <c r="K172" i="39"/>
  <c r="K171" i="39"/>
  <c r="K170" i="39"/>
  <c r="K169" i="39"/>
  <c r="K168" i="39"/>
  <c r="K167" i="39"/>
  <c r="K166" i="39"/>
  <c r="K165" i="39"/>
  <c r="K164" i="39"/>
  <c r="K163" i="39"/>
  <c r="K162" i="39"/>
  <c r="K161" i="39"/>
  <c r="K160" i="39"/>
  <c r="K159" i="39"/>
  <c r="K158" i="39"/>
  <c r="K157" i="39"/>
  <c r="K156" i="39"/>
  <c r="K155" i="39"/>
  <c r="K154" i="39"/>
  <c r="K153" i="39"/>
  <c r="K152" i="39"/>
  <c r="K151" i="39"/>
  <c r="K150" i="39"/>
  <c r="K149" i="39"/>
  <c r="K148" i="39"/>
  <c r="K147" i="39"/>
  <c r="K146" i="39"/>
  <c r="K145" i="39"/>
  <c r="K144" i="39"/>
  <c r="K143" i="39"/>
  <c r="K142" i="39"/>
  <c r="K141" i="39"/>
  <c r="K140" i="39"/>
  <c r="K139" i="39"/>
  <c r="K138" i="39"/>
  <c r="K137" i="39"/>
  <c r="K136" i="39"/>
  <c r="K135" i="39"/>
  <c r="K134" i="39"/>
  <c r="K133" i="39"/>
  <c r="K132" i="39"/>
  <c r="K131" i="39"/>
  <c r="K130" i="39"/>
  <c r="K129" i="39"/>
  <c r="K128" i="39"/>
  <c r="K127" i="39"/>
  <c r="K126" i="39"/>
  <c r="K125" i="39"/>
  <c r="K124" i="39"/>
  <c r="K123" i="39"/>
  <c r="K122" i="39"/>
  <c r="K121" i="39"/>
  <c r="K120" i="39"/>
  <c r="K119" i="39"/>
  <c r="K118" i="39"/>
  <c r="K117" i="39"/>
  <c r="K116" i="39"/>
  <c r="K115" i="39"/>
  <c r="K114" i="39"/>
  <c r="K113" i="39"/>
  <c r="K112" i="39"/>
  <c r="K111" i="39"/>
  <c r="K110" i="39"/>
  <c r="K109" i="39"/>
  <c r="K108" i="39"/>
  <c r="K107" i="39"/>
  <c r="K106" i="39"/>
  <c r="K105" i="39"/>
  <c r="K104" i="39"/>
  <c r="K103" i="39"/>
  <c r="K102" i="39"/>
  <c r="K101" i="39"/>
  <c r="K100" i="39"/>
  <c r="K99" i="39"/>
  <c r="K98" i="39"/>
  <c r="K97" i="39"/>
  <c r="K96" i="39"/>
  <c r="K95" i="39"/>
  <c r="K94" i="39"/>
  <c r="K93" i="39"/>
  <c r="K92" i="39"/>
  <c r="K91" i="39"/>
  <c r="K90" i="39"/>
  <c r="K89" i="39"/>
  <c r="K88" i="39"/>
  <c r="K87" i="39"/>
  <c r="K86" i="39"/>
  <c r="K85" i="39"/>
  <c r="K84" i="39"/>
  <c r="K83" i="39"/>
  <c r="K82" i="39"/>
  <c r="K81" i="39"/>
  <c r="K80" i="39"/>
  <c r="K79" i="39"/>
  <c r="K78" i="39"/>
  <c r="K77" i="39"/>
  <c r="K76" i="39"/>
  <c r="K75" i="39"/>
  <c r="K74" i="39"/>
  <c r="K73" i="39"/>
  <c r="K72" i="39"/>
  <c r="K71" i="39"/>
  <c r="K70" i="39"/>
  <c r="K69" i="39"/>
  <c r="K68" i="39"/>
  <c r="K67" i="39"/>
  <c r="K66" i="39"/>
  <c r="K65" i="39"/>
  <c r="K64" i="39"/>
  <c r="K63" i="39"/>
  <c r="K62" i="39"/>
  <c r="K61" i="39"/>
  <c r="K60" i="39"/>
  <c r="K59" i="39"/>
  <c r="K58" i="39"/>
  <c r="K57" i="39"/>
  <c r="K56" i="39"/>
  <c r="K55" i="39"/>
  <c r="K54" i="39"/>
  <c r="K53" i="39"/>
  <c r="K52" i="39"/>
  <c r="K51" i="39"/>
  <c r="K50" i="39"/>
  <c r="K49" i="39"/>
  <c r="K48" i="39"/>
  <c r="K47" i="39"/>
  <c r="K46" i="39"/>
  <c r="K45" i="39"/>
  <c r="K44" i="39"/>
  <c r="K43" i="39"/>
  <c r="K42" i="39"/>
  <c r="K41" i="39"/>
  <c r="K40" i="39"/>
  <c r="K39" i="39"/>
  <c r="K38" i="39"/>
  <c r="K37" i="39"/>
  <c r="K36" i="39"/>
  <c r="K35" i="39"/>
  <c r="K34" i="39"/>
  <c r="K33" i="39"/>
  <c r="K32" i="39"/>
  <c r="K31" i="39"/>
  <c r="K30" i="39"/>
  <c r="K29" i="39"/>
  <c r="K28" i="39"/>
  <c r="K27" i="39"/>
  <c r="K26" i="39"/>
  <c r="K25" i="39"/>
  <c r="K24" i="39"/>
  <c r="K23" i="39"/>
  <c r="K22" i="39"/>
  <c r="K21" i="39"/>
  <c r="K20" i="39"/>
  <c r="K19" i="39"/>
  <c r="K18" i="39"/>
  <c r="K17" i="39"/>
  <c r="K16" i="39"/>
  <c r="K15" i="39"/>
  <c r="K14" i="39"/>
  <c r="K13" i="39"/>
  <c r="K12" i="39"/>
  <c r="K11" i="39"/>
  <c r="K10" i="39"/>
  <c r="K9" i="39"/>
  <c r="K8" i="39"/>
  <c r="K7" i="39"/>
  <c r="K6" i="39"/>
  <c r="K5" i="39"/>
  <c r="J11" i="10" l="1"/>
  <c r="A33" i="10"/>
  <c r="L4" i="17" l="1"/>
  <c r="B2" i="47"/>
  <c r="F52" i="23" l="1"/>
  <c r="F53" i="23"/>
  <c r="F54" i="23"/>
  <c r="F26" i="23"/>
  <c r="F16" i="23"/>
  <c r="F17" i="23"/>
  <c r="F18" i="23"/>
  <c r="F19" i="23"/>
  <c r="F20" i="23"/>
  <c r="F21" i="23"/>
  <c r="F22" i="23"/>
  <c r="F23" i="23"/>
  <c r="F24" i="23"/>
  <c r="F25" i="23"/>
  <c r="F15" i="23"/>
  <c r="F27" i="23"/>
  <c r="F28" i="23"/>
  <c r="F29" i="23"/>
  <c r="F30" i="23"/>
  <c r="F31" i="23"/>
  <c r="F32" i="23"/>
  <c r="F33" i="23"/>
  <c r="F34" i="23"/>
  <c r="F35" i="23"/>
  <c r="F36" i="23"/>
  <c r="F37" i="23"/>
  <c r="F38" i="23"/>
  <c r="F39" i="23"/>
  <c r="F40" i="23"/>
  <c r="F41" i="23"/>
  <c r="F42" i="23"/>
  <c r="F43" i="23"/>
  <c r="F44" i="23"/>
  <c r="F45" i="23"/>
  <c r="F46" i="23"/>
  <c r="F47" i="23"/>
  <c r="F48" i="23"/>
  <c r="J11" i="21" l="1"/>
  <c r="J12" i="21"/>
  <c r="J13" i="21"/>
  <c r="J14" i="21"/>
  <c r="J15" i="21"/>
  <c r="J16" i="21"/>
  <c r="J17" i="21"/>
  <c r="J18" i="21"/>
  <c r="J19" i="21"/>
  <c r="J20" i="21"/>
  <c r="J21" i="21"/>
  <c r="J22" i="21"/>
  <c r="J23" i="21"/>
  <c r="J24" i="21"/>
  <c r="J25" i="21"/>
  <c r="J26" i="21"/>
  <c r="J27" i="21"/>
  <c r="J28" i="21"/>
  <c r="J29" i="21"/>
  <c r="J30" i="21"/>
  <c r="J31" i="21"/>
  <c r="J32" i="21"/>
  <c r="J33" i="21"/>
  <c r="J34" i="21"/>
  <c r="J35" i="21"/>
  <c r="J36" i="21"/>
  <c r="J37" i="21"/>
  <c r="J38" i="21"/>
  <c r="J39" i="21"/>
  <c r="J40" i="21"/>
  <c r="J41" i="21"/>
  <c r="J42" i="21"/>
  <c r="J43" i="21"/>
  <c r="J44" i="21"/>
  <c r="J45" i="21"/>
  <c r="J46" i="21"/>
  <c r="J47" i="21"/>
  <c r="J48" i="21"/>
  <c r="J49" i="21"/>
  <c r="J50" i="21"/>
  <c r="J51" i="21"/>
  <c r="J52" i="21"/>
  <c r="J53" i="21"/>
  <c r="J54" i="21"/>
  <c r="J55" i="21"/>
  <c r="J56" i="21"/>
  <c r="J57" i="21"/>
  <c r="J58" i="21"/>
  <c r="J59" i="21"/>
  <c r="J60" i="21"/>
  <c r="J61" i="21"/>
  <c r="J62" i="21"/>
  <c r="J63" i="21"/>
  <c r="J64" i="21"/>
  <c r="J65" i="21"/>
  <c r="J66" i="21"/>
  <c r="J67" i="21"/>
  <c r="J68" i="21"/>
  <c r="J69" i="21"/>
  <c r="J70" i="21"/>
  <c r="J71" i="21"/>
  <c r="J72" i="21"/>
  <c r="J73" i="21"/>
  <c r="J74" i="21"/>
  <c r="J75" i="21"/>
  <c r="J76" i="21"/>
  <c r="J77" i="21"/>
  <c r="J78" i="21"/>
  <c r="J79" i="21"/>
  <c r="J80" i="21"/>
  <c r="J81" i="21"/>
  <c r="J82" i="21"/>
  <c r="J83" i="21"/>
  <c r="J84" i="21"/>
  <c r="J85" i="21"/>
  <c r="J86" i="21"/>
  <c r="J87" i="21"/>
  <c r="J88" i="21"/>
  <c r="J89" i="21"/>
  <c r="J90" i="21"/>
  <c r="J91" i="21"/>
  <c r="J92" i="21"/>
  <c r="J93" i="21"/>
  <c r="J94" i="21"/>
  <c r="J95" i="21"/>
  <c r="J96" i="21"/>
  <c r="J97" i="21"/>
  <c r="J98" i="21"/>
  <c r="J99" i="21"/>
  <c r="J100" i="21"/>
  <c r="J101" i="21"/>
  <c r="J102" i="21"/>
  <c r="J103" i="21"/>
  <c r="J104" i="21"/>
  <c r="J105" i="21"/>
  <c r="J106" i="21"/>
  <c r="J107" i="21"/>
  <c r="J108" i="21"/>
  <c r="J109" i="21"/>
  <c r="J110" i="21"/>
  <c r="J111" i="21"/>
  <c r="J112" i="21"/>
  <c r="J113" i="21"/>
  <c r="J114" i="21"/>
  <c r="J115" i="21"/>
  <c r="J116" i="21"/>
  <c r="J117" i="21"/>
  <c r="J118" i="21"/>
  <c r="J119" i="21"/>
  <c r="J120" i="21"/>
  <c r="J121" i="21"/>
  <c r="J122" i="21"/>
  <c r="J123" i="21"/>
  <c r="J124" i="21"/>
  <c r="J125" i="21"/>
  <c r="J126" i="21"/>
  <c r="J127" i="21"/>
  <c r="J128" i="21"/>
  <c r="J129" i="21"/>
  <c r="J130" i="21"/>
  <c r="J131" i="21"/>
  <c r="J132" i="21"/>
  <c r="J133" i="21"/>
  <c r="J134" i="21"/>
  <c r="J135" i="21"/>
  <c r="J136" i="21"/>
  <c r="J137" i="21"/>
  <c r="J138" i="21"/>
  <c r="J139" i="21"/>
  <c r="J140" i="21"/>
  <c r="J141" i="21"/>
  <c r="J142" i="21"/>
  <c r="J143" i="21"/>
  <c r="J144" i="21"/>
  <c r="J145" i="21"/>
  <c r="J146" i="21"/>
  <c r="J147" i="21"/>
  <c r="J148" i="21"/>
  <c r="J149" i="21"/>
  <c r="J150" i="21"/>
  <c r="J151" i="21"/>
  <c r="J152" i="21"/>
  <c r="J153" i="21"/>
  <c r="J154" i="21"/>
  <c r="J155" i="21"/>
  <c r="J156" i="21"/>
  <c r="J157" i="21"/>
  <c r="J158" i="21"/>
  <c r="J159" i="21"/>
  <c r="J160" i="21"/>
  <c r="J161" i="21"/>
  <c r="J162" i="21"/>
  <c r="J163" i="21"/>
  <c r="J164" i="21"/>
  <c r="J165" i="21"/>
  <c r="J166" i="21"/>
  <c r="J167" i="21"/>
  <c r="J168" i="21"/>
  <c r="J169" i="21"/>
  <c r="J170" i="21"/>
  <c r="J171" i="21"/>
  <c r="J172" i="21"/>
  <c r="J173" i="21"/>
  <c r="J174" i="21"/>
  <c r="J175" i="21"/>
  <c r="J176" i="21"/>
  <c r="J177" i="21"/>
  <c r="J178" i="21"/>
  <c r="J179" i="21"/>
  <c r="J180" i="21"/>
  <c r="J181" i="21"/>
  <c r="J182" i="21"/>
  <c r="J183" i="21"/>
  <c r="J184" i="21"/>
  <c r="J185" i="21"/>
  <c r="J186" i="21"/>
  <c r="J187" i="21"/>
  <c r="J188" i="21"/>
  <c r="J189" i="21"/>
  <c r="J190" i="21"/>
  <c r="J191" i="21"/>
  <c r="J192" i="21"/>
  <c r="J193" i="21"/>
  <c r="J194" i="21"/>
  <c r="J195" i="21"/>
  <c r="J196" i="21"/>
  <c r="J197" i="21"/>
  <c r="J198" i="21"/>
  <c r="J199" i="21"/>
  <c r="J200" i="21"/>
  <c r="J201" i="21"/>
  <c r="J202" i="21"/>
  <c r="J203" i="21"/>
  <c r="J204" i="21"/>
  <c r="J205" i="21"/>
  <c r="J206" i="21"/>
  <c r="J207" i="21"/>
  <c r="J208" i="21"/>
  <c r="J209" i="21"/>
  <c r="J210" i="21"/>
  <c r="J211" i="21"/>
  <c r="J212" i="21"/>
  <c r="J213" i="21"/>
  <c r="J214" i="21"/>
  <c r="J215" i="21"/>
  <c r="J216" i="21"/>
  <c r="J217" i="21"/>
  <c r="J218" i="21"/>
  <c r="J219" i="21"/>
  <c r="J220" i="21"/>
  <c r="J221" i="21"/>
  <c r="J222" i="21"/>
  <c r="J223" i="21"/>
  <c r="J224" i="21"/>
  <c r="J225" i="21"/>
  <c r="J226" i="21"/>
  <c r="J227" i="21"/>
  <c r="J228" i="21"/>
  <c r="J229" i="21"/>
  <c r="J230" i="21"/>
  <c r="J231" i="21"/>
  <c r="J232" i="21"/>
  <c r="J233" i="21"/>
  <c r="J234" i="21"/>
  <c r="J235" i="21"/>
  <c r="J236" i="21"/>
  <c r="J237" i="21"/>
  <c r="J238" i="21"/>
  <c r="J239" i="21"/>
  <c r="J240" i="21"/>
  <c r="J241" i="21"/>
  <c r="J242" i="21"/>
  <c r="J243" i="21"/>
  <c r="J244" i="21"/>
  <c r="J245" i="21"/>
  <c r="J246" i="21"/>
  <c r="J247" i="21"/>
  <c r="J248" i="21"/>
  <c r="J249" i="21"/>
  <c r="J250" i="21"/>
  <c r="J251" i="21"/>
  <c r="J252" i="21"/>
  <c r="J253" i="21"/>
  <c r="J254" i="21"/>
  <c r="J255" i="21"/>
  <c r="J256" i="21"/>
  <c r="J257" i="21"/>
  <c r="J258" i="21"/>
  <c r="J259" i="21"/>
  <c r="J260" i="21"/>
  <c r="J261" i="21"/>
  <c r="J262" i="21"/>
  <c r="J263" i="21"/>
  <c r="J264" i="21"/>
  <c r="J265" i="21"/>
  <c r="J266" i="21"/>
  <c r="J267" i="21"/>
  <c r="J268" i="21"/>
  <c r="J269" i="21"/>
  <c r="J270" i="21"/>
  <c r="J271" i="21"/>
  <c r="J272" i="21"/>
  <c r="J273" i="21"/>
  <c r="J274" i="21"/>
  <c r="J275" i="21"/>
  <c r="J276" i="21"/>
  <c r="J277" i="21"/>
  <c r="J278" i="21"/>
  <c r="J279" i="21"/>
  <c r="J280" i="21"/>
  <c r="J281" i="21"/>
  <c r="J282" i="21"/>
  <c r="J283" i="21"/>
  <c r="J284" i="21"/>
  <c r="J285" i="21"/>
  <c r="J286" i="21"/>
  <c r="J287" i="21"/>
  <c r="J288" i="21"/>
  <c r="J289" i="21"/>
  <c r="J290" i="21"/>
  <c r="J291" i="21"/>
  <c r="L11" i="21" l="1"/>
  <c r="L12" i="21"/>
  <c r="L13" i="21"/>
  <c r="L14" i="21"/>
  <c r="L15" i="21"/>
  <c r="L16" i="21"/>
  <c r="L17" i="21"/>
  <c r="L18" i="21"/>
  <c r="L1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L45" i="21"/>
  <c r="L46" i="21"/>
  <c r="L47" i="21"/>
  <c r="L48" i="21"/>
  <c r="L49" i="21"/>
  <c r="L50" i="21"/>
  <c r="L51" i="21"/>
  <c r="L52" i="21"/>
  <c r="L53" i="21"/>
  <c r="L54" i="21"/>
  <c r="L55" i="21"/>
  <c r="L56" i="21"/>
  <c r="L57" i="21"/>
  <c r="L58" i="21"/>
  <c r="L59" i="21"/>
  <c r="L60" i="21"/>
  <c r="L61" i="21"/>
  <c r="L62" i="21"/>
  <c r="L63" i="21"/>
  <c r="L64" i="21"/>
  <c r="L65" i="21"/>
  <c r="L66" i="21"/>
  <c r="L67" i="21"/>
  <c r="L68" i="21"/>
  <c r="L69" i="21"/>
  <c r="L70" i="21"/>
  <c r="L71" i="21"/>
  <c r="L72" i="21"/>
  <c r="L73" i="21"/>
  <c r="L74" i="21"/>
  <c r="L75" i="21"/>
  <c r="L76" i="21"/>
  <c r="L77" i="21"/>
  <c r="L78" i="21"/>
  <c r="L79" i="21"/>
  <c r="L80" i="21"/>
  <c r="L81" i="21"/>
  <c r="L82" i="21"/>
  <c r="L83" i="21"/>
  <c r="L84" i="21"/>
  <c r="L85" i="21"/>
  <c r="L86" i="21"/>
  <c r="L87" i="21"/>
  <c r="L88" i="21"/>
  <c r="L89" i="21"/>
  <c r="L90" i="21"/>
  <c r="L91" i="21"/>
  <c r="L92" i="21"/>
  <c r="L93" i="21"/>
  <c r="L94" i="21"/>
  <c r="L95" i="21"/>
  <c r="L96" i="21"/>
  <c r="L97" i="21"/>
  <c r="L98" i="21"/>
  <c r="L99" i="21"/>
  <c r="L100" i="21"/>
  <c r="L101" i="21"/>
  <c r="L102" i="21"/>
  <c r="L103" i="21"/>
  <c r="L104" i="21"/>
  <c r="L105" i="21"/>
  <c r="L106" i="21"/>
  <c r="L107" i="21"/>
  <c r="L108" i="21"/>
  <c r="L109" i="21"/>
  <c r="L110" i="21"/>
  <c r="L111" i="21"/>
  <c r="L112" i="21"/>
  <c r="L113" i="21"/>
  <c r="L114" i="21"/>
  <c r="L115" i="21"/>
  <c r="L116" i="21"/>
  <c r="L117" i="21"/>
  <c r="L118" i="21"/>
  <c r="L119" i="21"/>
  <c r="L120" i="21"/>
  <c r="L121" i="21"/>
  <c r="L122" i="21"/>
  <c r="L123" i="21"/>
  <c r="L124" i="21"/>
  <c r="L125" i="21"/>
  <c r="L126" i="21"/>
  <c r="L127" i="21"/>
  <c r="L128" i="21"/>
  <c r="L129" i="21"/>
  <c r="L130" i="21"/>
  <c r="L131" i="21"/>
  <c r="L132" i="21"/>
  <c r="L133" i="21"/>
  <c r="L134" i="21"/>
  <c r="L135" i="21"/>
  <c r="L136" i="21"/>
  <c r="L137" i="21"/>
  <c r="L138" i="21"/>
  <c r="L139" i="21"/>
  <c r="L140" i="21"/>
  <c r="L141" i="21"/>
  <c r="L142" i="21"/>
  <c r="L143" i="21"/>
  <c r="L144" i="21"/>
  <c r="L145" i="21"/>
  <c r="L146" i="21"/>
  <c r="L147" i="21"/>
  <c r="L148" i="21"/>
  <c r="L149" i="21"/>
  <c r="L150" i="21"/>
  <c r="L151" i="21"/>
  <c r="L152" i="21"/>
  <c r="L153" i="21"/>
  <c r="L154" i="21"/>
  <c r="L155" i="21"/>
  <c r="L156" i="21"/>
  <c r="L157" i="21"/>
  <c r="L158" i="21"/>
  <c r="L159" i="21"/>
  <c r="L160" i="21"/>
  <c r="L161" i="21"/>
  <c r="L162" i="21"/>
  <c r="L163" i="21"/>
  <c r="L164" i="21"/>
  <c r="L165" i="21"/>
  <c r="L166" i="21"/>
  <c r="L167" i="21"/>
  <c r="L168" i="21"/>
  <c r="L169" i="21"/>
  <c r="L170" i="21"/>
  <c r="L171" i="21"/>
  <c r="L172" i="21"/>
  <c r="L173" i="21"/>
  <c r="L174" i="21"/>
  <c r="L175" i="21"/>
  <c r="L176" i="21"/>
  <c r="L177" i="21"/>
  <c r="L178" i="21"/>
  <c r="L179" i="21"/>
  <c r="L180" i="21"/>
  <c r="L181" i="21"/>
  <c r="L182" i="21"/>
  <c r="L183" i="21"/>
  <c r="L184" i="21"/>
  <c r="L185" i="21"/>
  <c r="L186" i="21"/>
  <c r="L187" i="21"/>
  <c r="L188" i="21"/>
  <c r="L189" i="21"/>
  <c r="L190" i="21"/>
  <c r="L191" i="21"/>
  <c r="L192" i="21"/>
  <c r="L193" i="21"/>
  <c r="L194" i="21"/>
  <c r="L195" i="21"/>
  <c r="L196" i="21"/>
  <c r="L197" i="21"/>
  <c r="L198" i="21"/>
  <c r="L199" i="21"/>
  <c r="L200" i="21"/>
  <c r="L201" i="21"/>
  <c r="L202" i="21"/>
  <c r="L203" i="21"/>
  <c r="L204" i="21"/>
  <c r="L205" i="21"/>
  <c r="L206" i="21"/>
  <c r="L207" i="21"/>
  <c r="L208" i="21"/>
  <c r="L209" i="21"/>
  <c r="L210" i="21"/>
  <c r="L211" i="21"/>
  <c r="L212" i="21"/>
  <c r="L213" i="21"/>
  <c r="L214" i="21"/>
  <c r="L215" i="21"/>
  <c r="L216" i="21"/>
  <c r="L217" i="21"/>
  <c r="L218" i="21"/>
  <c r="L219" i="21"/>
  <c r="L220" i="21"/>
  <c r="L221" i="21"/>
  <c r="L222" i="21"/>
  <c r="L223" i="21"/>
  <c r="L224" i="21"/>
  <c r="L225" i="21"/>
  <c r="L226" i="21"/>
  <c r="L227" i="21"/>
  <c r="L228" i="21"/>
  <c r="L229" i="21"/>
  <c r="L230" i="21"/>
  <c r="L231" i="21"/>
  <c r="L232" i="21"/>
  <c r="L233" i="21"/>
  <c r="L234" i="21"/>
  <c r="L235" i="21"/>
  <c r="L236" i="21"/>
  <c r="L237" i="21"/>
  <c r="L238" i="21"/>
  <c r="L239" i="21"/>
  <c r="L240" i="21"/>
  <c r="L241" i="21"/>
  <c r="L242" i="21"/>
  <c r="L243" i="21"/>
  <c r="L244" i="21"/>
  <c r="L245" i="21"/>
  <c r="L246" i="21"/>
  <c r="L247" i="21"/>
  <c r="L248" i="21"/>
  <c r="L249" i="21"/>
  <c r="L250" i="21"/>
  <c r="L251" i="21"/>
  <c r="L252" i="21"/>
  <c r="L253" i="21"/>
  <c r="L254" i="21"/>
  <c r="L255" i="21"/>
  <c r="L256" i="21"/>
  <c r="L257" i="21"/>
  <c r="L258" i="21"/>
  <c r="L259" i="21"/>
  <c r="L260" i="21"/>
  <c r="L261" i="21"/>
  <c r="L262" i="21"/>
  <c r="L263" i="21"/>
  <c r="L264" i="21"/>
  <c r="L265" i="21"/>
  <c r="L266" i="21"/>
  <c r="L267" i="21"/>
  <c r="L268" i="21"/>
  <c r="L269" i="21"/>
  <c r="L270" i="21"/>
  <c r="L271" i="21"/>
  <c r="L272" i="21"/>
  <c r="L273" i="21"/>
  <c r="L274" i="21"/>
  <c r="L275" i="21"/>
  <c r="L276" i="21"/>
  <c r="L277" i="21"/>
  <c r="L278" i="21"/>
  <c r="L279" i="21"/>
  <c r="L280" i="21"/>
  <c r="L281" i="21"/>
  <c r="L282" i="21"/>
  <c r="L283" i="21"/>
  <c r="L284" i="21"/>
  <c r="L285" i="21"/>
  <c r="L286" i="21"/>
  <c r="L287" i="21"/>
  <c r="L288" i="21"/>
  <c r="L289" i="21"/>
  <c r="L290" i="21"/>
  <c r="L291" i="21"/>
  <c r="J10" i="21" l="1"/>
  <c r="L10" i="21" s="1"/>
  <c r="J9" i="21"/>
  <c r="L9" i="21" s="1"/>
  <c r="I7" i="41" l="1"/>
  <c r="B3" i="41" l="1"/>
  <c r="I6" i="41"/>
  <c r="J6" i="41"/>
  <c r="J7" i="41"/>
  <c r="I8" i="41"/>
  <c r="J8" i="41"/>
  <c r="I9" i="41"/>
  <c r="J9" i="41"/>
  <c r="I10" i="41"/>
  <c r="J10" i="41"/>
  <c r="I11" i="41"/>
  <c r="J11" i="41"/>
  <c r="I12" i="41"/>
  <c r="J12" i="41"/>
  <c r="I13" i="41"/>
  <c r="J13" i="41"/>
  <c r="I14" i="41"/>
  <c r="J14" i="41"/>
  <c r="I15" i="41"/>
  <c r="J15" i="41"/>
  <c r="I16" i="41"/>
  <c r="J16" i="41"/>
  <c r="I17" i="41"/>
  <c r="J17" i="41"/>
  <c r="I18" i="41"/>
  <c r="J18" i="41"/>
  <c r="I19" i="41"/>
  <c r="J19" i="41"/>
  <c r="I20" i="41"/>
  <c r="J20" i="41"/>
  <c r="I21" i="41"/>
  <c r="J21" i="41"/>
  <c r="I22" i="41"/>
  <c r="J22" i="41"/>
  <c r="I23" i="41"/>
  <c r="J23" i="41"/>
  <c r="I24" i="41"/>
  <c r="J24" i="41"/>
  <c r="I25" i="41"/>
  <c r="J25" i="41"/>
  <c r="I26" i="41"/>
  <c r="J26" i="41"/>
  <c r="I27" i="41"/>
  <c r="J27" i="41"/>
  <c r="I28" i="41"/>
  <c r="J28" i="41"/>
  <c r="I29" i="41"/>
  <c r="J29" i="41"/>
  <c r="I30" i="41"/>
  <c r="J30" i="41"/>
  <c r="I31" i="41"/>
  <c r="J31" i="41"/>
  <c r="I32" i="41"/>
  <c r="J32" i="41"/>
  <c r="I33" i="41"/>
  <c r="J33" i="41"/>
  <c r="I34" i="41"/>
  <c r="J34" i="41"/>
  <c r="I35" i="41"/>
  <c r="J35" i="41"/>
  <c r="I36" i="41"/>
  <c r="J36" i="41"/>
  <c r="I37" i="41"/>
  <c r="J37" i="41"/>
  <c r="I38" i="41"/>
  <c r="J38" i="41"/>
  <c r="I39" i="41"/>
  <c r="J39" i="41"/>
  <c r="I40" i="41"/>
  <c r="J40" i="41"/>
  <c r="I41" i="41"/>
  <c r="J41" i="41"/>
  <c r="I42" i="41"/>
  <c r="J42" i="41"/>
  <c r="I43" i="41"/>
  <c r="J43" i="41"/>
  <c r="I44" i="41"/>
  <c r="J44" i="41"/>
  <c r="I45" i="41"/>
  <c r="J45" i="41"/>
  <c r="I46" i="41"/>
  <c r="J46" i="41"/>
  <c r="I47" i="41"/>
  <c r="J47" i="41"/>
  <c r="I48" i="41"/>
  <c r="J48" i="41"/>
  <c r="I49" i="41"/>
  <c r="J49" i="41"/>
  <c r="I50" i="41"/>
  <c r="J50" i="41"/>
  <c r="I51" i="41"/>
  <c r="J51" i="41"/>
  <c r="I52" i="41"/>
  <c r="J52" i="41"/>
  <c r="I53" i="41"/>
  <c r="J53" i="41"/>
  <c r="I54" i="41"/>
  <c r="J54" i="41"/>
  <c r="I55" i="41"/>
  <c r="J55" i="41"/>
  <c r="I56" i="41"/>
  <c r="J56" i="41"/>
  <c r="I57" i="41"/>
  <c r="J57" i="41"/>
  <c r="I58" i="41"/>
  <c r="J58" i="41"/>
  <c r="I59" i="41"/>
  <c r="J59" i="41"/>
  <c r="I60" i="41"/>
  <c r="J60" i="41"/>
  <c r="I61" i="41"/>
  <c r="J61" i="41"/>
  <c r="I62" i="41"/>
  <c r="J62" i="41"/>
  <c r="I63" i="41"/>
  <c r="J63" i="41"/>
  <c r="I64" i="41"/>
  <c r="J64" i="41"/>
  <c r="I65" i="41"/>
  <c r="J65" i="41"/>
  <c r="I66" i="41"/>
  <c r="J66" i="41"/>
  <c r="I67" i="41"/>
  <c r="J67" i="41"/>
  <c r="I68" i="41"/>
  <c r="J68" i="41"/>
  <c r="I69" i="41"/>
  <c r="J69" i="41"/>
  <c r="I70" i="41"/>
  <c r="J70" i="41"/>
  <c r="I71" i="41"/>
  <c r="J71" i="41"/>
  <c r="I72" i="41"/>
  <c r="J72" i="41"/>
  <c r="I73" i="41"/>
  <c r="J73" i="41"/>
  <c r="I74" i="41"/>
  <c r="J74" i="41"/>
  <c r="I75" i="41"/>
  <c r="J75" i="41"/>
  <c r="I76" i="41"/>
  <c r="J76" i="41"/>
  <c r="I77" i="41"/>
  <c r="J77" i="41"/>
  <c r="I78" i="41"/>
  <c r="J78" i="41"/>
  <c r="I79" i="41"/>
  <c r="J79" i="41"/>
  <c r="I80" i="41"/>
  <c r="J80" i="41"/>
  <c r="I81" i="41"/>
  <c r="J81" i="41"/>
  <c r="I82" i="41"/>
  <c r="J82" i="41"/>
  <c r="I83" i="41"/>
  <c r="J83" i="41"/>
  <c r="I84" i="41"/>
  <c r="J84" i="41"/>
  <c r="I85" i="41"/>
  <c r="J85" i="41"/>
  <c r="I86" i="41"/>
  <c r="J86" i="41"/>
  <c r="I87" i="41"/>
  <c r="J87" i="41"/>
  <c r="I88" i="41"/>
  <c r="J88" i="41"/>
  <c r="I89" i="41"/>
  <c r="J89" i="41"/>
  <c r="I90" i="41"/>
  <c r="J90" i="41"/>
  <c r="I91" i="41"/>
  <c r="J91" i="41"/>
  <c r="I92" i="41"/>
  <c r="J92" i="41"/>
  <c r="I93" i="41"/>
  <c r="J93" i="41"/>
  <c r="I94" i="41"/>
  <c r="J94" i="41"/>
  <c r="I95" i="41"/>
  <c r="J95" i="41"/>
  <c r="I96" i="41"/>
  <c r="J96" i="41"/>
  <c r="I97" i="41"/>
  <c r="J97" i="41"/>
  <c r="I98" i="41"/>
  <c r="J98" i="41"/>
  <c r="I99" i="41"/>
  <c r="J99" i="41"/>
  <c r="I100" i="41"/>
  <c r="J100" i="41"/>
  <c r="I101" i="41"/>
  <c r="J101" i="41"/>
  <c r="I102" i="41"/>
  <c r="J102" i="41"/>
  <c r="I103" i="41"/>
  <c r="J103" i="41"/>
  <c r="I104" i="41"/>
  <c r="J104" i="41"/>
  <c r="I105" i="41"/>
  <c r="J105" i="41"/>
  <c r="I106" i="41"/>
  <c r="J106" i="41"/>
  <c r="I107" i="41"/>
  <c r="J107" i="41"/>
  <c r="I108" i="41"/>
  <c r="J108" i="41"/>
  <c r="I109" i="41"/>
  <c r="J109" i="41"/>
  <c r="I110" i="41"/>
  <c r="J110" i="41"/>
  <c r="I111" i="41"/>
  <c r="J111" i="41"/>
  <c r="I112" i="41"/>
  <c r="J112" i="41"/>
  <c r="I113" i="41"/>
  <c r="J113" i="41"/>
  <c r="I114" i="41"/>
  <c r="J114" i="41"/>
  <c r="I115" i="41"/>
  <c r="J115" i="41"/>
  <c r="J102" i="23" l="1"/>
  <c r="J101" i="23"/>
  <c r="C102" i="23"/>
  <c r="C101" i="23"/>
  <c r="J104" i="23" l="1"/>
  <c r="C104" i="23"/>
  <c r="C55" i="10" l="1"/>
  <c r="C69" i="10" l="1"/>
  <c r="C68" i="10"/>
  <c r="C67" i="10"/>
  <c r="C64" i="10"/>
  <c r="C65" i="10"/>
  <c r="C62" i="10"/>
  <c r="C63" i="10"/>
  <c r="C57" i="10"/>
  <c r="C58" i="10"/>
  <c r="C59" i="10"/>
  <c r="C60" i="10"/>
  <c r="C61" i="10"/>
  <c r="C56" i="10"/>
  <c r="B64" i="10"/>
  <c r="B65" i="10"/>
  <c r="B61" i="10"/>
  <c r="B62" i="10"/>
  <c r="B63" i="10"/>
  <c r="B57" i="10"/>
  <c r="B58" i="10"/>
  <c r="B59" i="10"/>
  <c r="B60" i="10"/>
  <c r="B56" i="10"/>
  <c r="C65" i="23" l="1"/>
  <c r="B3" i="32" l="1"/>
  <c r="B3" i="36" l="1"/>
  <c r="C12" i="32" l="1"/>
  <c r="B12" i="32"/>
  <c r="B9" i="32" l="1"/>
  <c r="C9" i="32"/>
  <c r="E9" i="32" l="1"/>
  <c r="E12" i="32"/>
  <c r="L12" i="32" l="1"/>
  <c r="L9" i="32"/>
  <c r="B2" i="23"/>
  <c r="I29" i="10"/>
  <c r="I30" i="10"/>
  <c r="H29" i="10"/>
  <c r="H30" i="10"/>
  <c r="C90" i="23"/>
  <c r="J90" i="23"/>
  <c r="J97" i="23" s="1"/>
  <c r="F88" i="23"/>
  <c r="M88" i="23"/>
  <c r="F87" i="23"/>
  <c r="M87" i="23"/>
  <c r="F86" i="23"/>
  <c r="M86" i="23"/>
  <c r="F85" i="23"/>
  <c r="M85" i="23"/>
  <c r="F84" i="23"/>
  <c r="M84" i="23"/>
  <c r="F83" i="23"/>
  <c r="M83" i="23"/>
  <c r="F82" i="23"/>
  <c r="M82" i="23"/>
  <c r="F81" i="23"/>
  <c r="M81" i="23"/>
  <c r="C75" i="23"/>
  <c r="J75" i="23"/>
  <c r="F73" i="23"/>
  <c r="M73" i="23"/>
  <c r="F72" i="23"/>
  <c r="M72" i="23"/>
  <c r="F71" i="23"/>
  <c r="M71" i="23"/>
  <c r="F70" i="23"/>
  <c r="M70" i="23"/>
  <c r="F69" i="23"/>
  <c r="M69" i="23"/>
  <c r="C77" i="23"/>
  <c r="J65" i="23"/>
  <c r="J77" i="23" s="1"/>
  <c r="F63" i="23"/>
  <c r="M63" i="23"/>
  <c r="F62" i="23"/>
  <c r="M62" i="23"/>
  <c r="F61" i="23"/>
  <c r="M61" i="23"/>
  <c r="F60" i="23"/>
  <c r="M60" i="23"/>
  <c r="F59" i="23"/>
  <c r="M59" i="23"/>
  <c r="F58" i="23"/>
  <c r="M58" i="23"/>
  <c r="F57" i="23"/>
  <c r="M57" i="23"/>
  <c r="F56" i="23"/>
  <c r="M56" i="23"/>
  <c r="F55" i="23"/>
  <c r="M55" i="23"/>
  <c r="F51" i="23"/>
  <c r="M51" i="23"/>
  <c r="F50" i="23"/>
  <c r="M50" i="23"/>
  <c r="F49" i="23"/>
  <c r="M49" i="23"/>
  <c r="F14" i="23"/>
  <c r="M14" i="23"/>
  <c r="F13" i="23"/>
  <c r="M13" i="23"/>
  <c r="F12" i="23"/>
  <c r="M12" i="23"/>
  <c r="M101" i="23" l="1"/>
  <c r="M102" i="23"/>
  <c r="F101" i="23"/>
  <c r="F102" i="23"/>
  <c r="H31" i="10"/>
  <c r="I31" i="10"/>
  <c r="M75" i="23"/>
  <c r="J109" i="23"/>
  <c r="C97" i="23"/>
  <c r="C109" i="23" s="1"/>
  <c r="F75" i="23"/>
  <c r="F65" i="23"/>
  <c r="M90" i="23"/>
  <c r="J107" i="23"/>
  <c r="M65" i="23"/>
  <c r="C107" i="23"/>
  <c r="F90" i="23"/>
  <c r="M104" i="23" l="1"/>
  <c r="F104" i="23"/>
  <c r="C110" i="23"/>
  <c r="J106" i="23"/>
  <c r="C106" i="23"/>
  <c r="B2" i="21" l="1"/>
  <c r="B3" i="14"/>
  <c r="B5" i="10" l="1"/>
  <c r="H9" i="32" s="1"/>
  <c r="N12" i="32" s="1"/>
  <c r="J14" i="10" s="1"/>
  <c r="E56" i="10"/>
  <c r="B2" i="17"/>
  <c r="F13" i="32" l="1"/>
  <c r="F12" i="32" s="1"/>
  <c r="F10" i="32"/>
  <c r="F9" i="32" s="1"/>
  <c r="N9" i="32"/>
  <c r="A6" i="10"/>
  <c r="A5" i="10" s="1"/>
  <c r="A9" i="10" s="1"/>
  <c r="A41" i="10" l="1"/>
  <c r="A44" i="10" s="1"/>
  <c r="A45" i="10" l="1"/>
  <c r="A7" i="10"/>
  <c r="J6" i="1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David Hepple</author>
  </authors>
  <commentList>
    <comment ref="E40" authorId="0" shapeId="0" xr:uid="{00000000-0006-0000-0300-000001000000}">
      <text>
        <r>
          <rPr>
            <b/>
            <sz val="9"/>
            <color indexed="81"/>
            <rFont val="Tahoma"/>
            <family val="2"/>
          </rPr>
          <t>Use the 'RM Common Errors' sheet to help identify and correct these issues.</t>
        </r>
      </text>
    </comment>
  </commentList>
</comments>
</file>

<file path=xl/sharedStrings.xml><?xml version="1.0" encoding="utf-8"?>
<sst xmlns="http://schemas.openxmlformats.org/spreadsheetml/2006/main" count="11745" uniqueCount="3599">
  <si>
    <t>UNIT READINESS CHECK COMPLETION PROCESS - DOM</t>
  </si>
  <si>
    <t xml:space="preserve"> </t>
  </si>
  <si>
    <t>UNIT READINESS CHECK COMPLETION PROCESS - RMC</t>
  </si>
  <si>
    <t>Fig 1.  DP's connected to the wrong road</t>
  </si>
  <si>
    <t>Fig 1.1 show the access to each of the 4 (circled) delivery points accessed from the gable end of the property.  However, in fig 1.2 we can see footpaths from the road at the front of the buildings to the front of the delivery points.
In this example, all access links should be connected to the main road in front of the buildings</t>
  </si>
  <si>
    <t>Fig 2.  Correction of dandelion's, missing roads</t>
  </si>
  <si>
    <t>Dandelions'' are generated when 2 or more delivery points are accessed from a single point on the road network.  These will cause errors when this data is used and therefore, should be removed.  An example can be seen in fig 2.1.   
In reality we can see from fig 2.2 there are footpaths in front of the buildings which, if replicated in Route Manager, will remove these mapping errors.  
The correction can be seen in fig 2.3.</t>
  </si>
  <si>
    <t>Fig 3.  DP's not connected to the road network</t>
  </si>
  <si>
    <t>In fig 3.1 we can see a delivery point in Route Manager that does not have a DP Access created from it.  Checking the aerial view in fig 3.2, shows the delivery point seems to be in the correct position.
A correct DP Access should be created in order this address will appear in your walk log, frame label and also used by our other systems.</t>
  </si>
  <si>
    <t>Fig 4.  Road restrictions (Road connected to a road via a path)</t>
  </si>
  <si>
    <t>One error that frequently show up in GeoRoute that is not always easily seen in Route Manager, is a road that is connected to an other road via footpath, seen in fig 4.1.
The aerial view in fig 4.2 displays the school as in fig 4.1, with a carpark/play area in front of the school building.  However, in the Route Manager display a footpath connects the road to the main road by a footpath, this cannot happen and will cause access issues within GeoRoute.  In this instance either the road within the school ground needs to be a footpath or the footpath needs to be changed to a road.  In either case, this should be confirmed with the duty holder. 
Remember, this should represent on the ground delivery route followed when delivering.  Refer to your guide for more detailed explanation.</t>
  </si>
  <si>
    <t>Fig 5.  Island (Road not connected to existing network)</t>
  </si>
  <si>
    <t>Fig 5.1 &amp; 5.2 display what are known as 'Islands'.  These  are created where our generated road network does not connect to the existing road network.  This does not stop delivery points being attached to the road, but cannot be accessed from the road network connected to the Delivery Office.
Our systems do not use the background map to create routes, but the road network (roads &amp; footpaths) which Ordnance Survey and we create that 'lies' on top of this map.  Any new roads or footpaths we create within Route Manager should be connected to the rest of the road network to prevent this happening.</t>
  </si>
  <si>
    <t>IMPORTANT INFORMATION</t>
  </si>
  <si>
    <t>This document will automatically update the URC Tracking Report held on the Revision SharePoint site every time it is closed</t>
  </si>
  <si>
    <t>NOTE: THE FILE MUST NOT BE SAVED PRIOR TO CLOSING IT DOWN, BUT SHOULD BE CLOSED DOWN DURING WHICH THE FILE WILL BE AUTOMATICALLY SAVED</t>
  </si>
  <si>
    <t>It is advised that you print this 'Completion Process DOM' guide for reference and provide your Route Manager Champion with a hard copy of the  'Completion Process RMC' guide.</t>
  </si>
  <si>
    <t>Create a dedicated revision folder on your computer &amp; save this file in to it</t>
  </si>
  <si>
    <t>NOTE: Where you see a yellow cell this indicates a manual entry is required</t>
  </si>
  <si>
    <t>The "Update Unit Progress" button should be pressed by the DOM on a regular basis but as a minimum by COP each Friday</t>
  </si>
  <si>
    <t>UNIT SET UP PAGE</t>
  </si>
  <si>
    <t xml:space="preserve">Select your unit name from the drop down list in cell E4 and your URC Start date in cell E6 (this is a week commencing date).  </t>
  </si>
  <si>
    <t>The DOM name must only be entered when the URC is open on the DOM's computer,</t>
  </si>
  <si>
    <t>To enter the DOM's name you must press the "Add DOM Name" button, (this will enter the DOM's name as listed in the DOM's computer credentials)</t>
  </si>
  <si>
    <t>The DOM's email address should be entered into cell E9</t>
  </si>
  <si>
    <t>If the DOM is on A/L or S/L a subtitute DOM cans submit the file by pressing the add subtitute DOM's name button next to cell E11, which will add their name, and then they can enter their email addess. in cell E11.</t>
  </si>
  <si>
    <t>When the DOM returns, their next submission will remove the subitute DOM's details.</t>
  </si>
  <si>
    <t>Enter the Deployment Manager and Deployment Lead's names and email addresses in cells, E14 &amp; E15 and E17 &amp; E18.</t>
  </si>
  <si>
    <t>UNIT READINESS CHECK PAGE - Q1</t>
  </si>
  <si>
    <t xml:space="preserve">Confirm that you have a Route Manager Champion (RMC) identified, trained and have access to the RM System.  If not, identify potential RMC, contact your assigned Deployment Manager who will advise you on how to get the training. The DOM will identify potential risks to the revision plan that will be raised by the Deployment Manager to the SharePoint site.  </t>
  </si>
  <si>
    <t>Select either yes or no in cell J8 as required.</t>
  </si>
  <si>
    <t>UNIT READINESS CHECK PAGE - Q2</t>
  </si>
  <si>
    <t>Enter the total number of delivery routes as shown in the units AutoIWT system into cell J9.  This information will be used to build the 'Q2 Action Plan' later in the process.</t>
  </si>
  <si>
    <t>Enter the number of outstanding notifications shown in the units Route Manager Inbox into cell J10.  This information will be used to build the 'Q2 Action Plan' later in the process.</t>
  </si>
  <si>
    <t>The date in cell J11 is automatically populated.  This is the date that all notifications and visual checks must be completed by.</t>
  </si>
  <si>
    <t>Select the 'Q2 Action Plan' page to create the unit's notifications and visual checks action plan.  This will enable you to:
 - Create an agreed schedule and release plan with your OM to enable your RMC to clear all notifications and visual checks within the set time line
 - Your action plan will enable you to track progress and make timely amendments as required to clear all notifications and visual checks within the set time line</t>
  </si>
  <si>
    <t>Q2 ACTION PLAN</t>
  </si>
  <si>
    <t>Cells B9 &amp; C9 are auto populated with number of routes and notifications from the Unit Readiness Check page.</t>
  </si>
  <si>
    <t>Cell E9 displays the total time needed to clear all notifications and visual checks.</t>
  </si>
  <si>
    <t>Cell F9 shows the average time per day to allocate to this task based on the date in cell H9 to meet clearance date.</t>
  </si>
  <si>
    <t>Cell H9 displays the date all notifications should be cleared by and all visual checks completed</t>
  </si>
  <si>
    <t>Enter into cell B15 the detail of your action plan which should be based on the daily average time required to clear baseline notifications &amp; visual checks as shown in cell F9. NOTE: Known RMC leave should be documented and factored into the clearance action plan.</t>
  </si>
  <si>
    <t>Your action plans should be rounded up to the next 30 minutes from the time shown in cell F9 as a minimum.  After you have agreed your action plan you will need to establish the average daily time your plan will spend on clearing notifications and completing visual checks and you will need to enter this into cell J9. (the same time should be entered into cell J12 at this point)</t>
  </si>
  <si>
    <t>Cell L9 displays the predicted completion date based on the time allocation per day you have entered into cell J9.</t>
  </si>
  <si>
    <t>Cell N9 verifies whether you are On or Off Track to meet completion date in cell H9.</t>
  </si>
  <si>
    <t>Cells B12 &amp; C12 are auto populated with number of routes remaining to complete visual checks and notifications remaining from the Unit Readiness Check page.</t>
  </si>
  <si>
    <t>Cell E12 displays the total time needed to clear all notifications and visual checks.</t>
  </si>
  <si>
    <t>Cell F12 shows the average time per day to allocate to this task based on the date in cell H9 to meet clearance date.</t>
  </si>
  <si>
    <t xml:space="preserve">Cell J12 will initially have the action plan time from cell J9 shown.  The purpose of cell J12 is to enable you to record a revised average daily clearance time based on amendments to your action plan.  The impact on the "On Track", "Off Track" status due to theses changes is shown in cell N12  </t>
  </si>
  <si>
    <t>Cell L12 displays the predicted completion date based on the time allocation per day you have entered into cell J12</t>
  </si>
  <si>
    <t>Cell N12 displays whether you are on or off track to meet the completion date in cell H12.  This information flows into the Unit Readiness Check page in cell J13.</t>
  </si>
  <si>
    <t>UNIT READINES CHECK PAGE - Q2</t>
  </si>
  <si>
    <t>Base on the agreed action plan, the Route Manager Champion should work through clearing the RM notifications and visual checks on a daily basis by following the 'Completion Process RMC' guide.</t>
  </si>
  <si>
    <t>At the end of each day remaining notifications should be recorded in cell J12 and the number of visual checks still remaining entered into cell J13.</t>
  </si>
  <si>
    <t>The Route Manager Champion will need to print copies of the 'Q2 Key Data Checks' page which should be issued to the route holders for completion.</t>
  </si>
  <si>
    <t>The Route Manager Champion will enter the details from the returned key data sheets into the Route Manager system.</t>
  </si>
  <si>
    <t>At end of each day the total number of delivery routes that have not had their key data updated should be entered into cell J15</t>
  </si>
  <si>
    <t>UNIT READINES CHECK PAGE - Q3</t>
  </si>
  <si>
    <t>When all notifications have been cleared and all visual checks completed select 'Yes' in cell J16</t>
  </si>
  <si>
    <t>By entering  a "Yes" into cell J16 a system generated email will be sent to the Deployment Manager as shown on the Unit Setup page enabling them to start your unit's GeoRoute validation checks.</t>
  </si>
  <si>
    <t>UNIT READINES CHECK PAGE - Q4</t>
  </si>
  <si>
    <t>You are required to confirm that all RCS sub-codes are appropriate to your delivery office.  Any sub-codes which are not relevant to your unit should be identified, the time allocated to them should be understood and discussed at the start-up meeting.  Select 'Yes' in cell J17 if all sub-codes are relevant.</t>
  </si>
  <si>
    <t>UNIT READINES CHECK PAGE - Q5</t>
  </si>
  <si>
    <t>Open AutoIWT and check the information held in 'DO Configuration'. This needs to be confirmed as up to date and accurate.  Among the information requiring validation are internal distances, portering info, missort and 2nd handling percentages etc. Once confirmed as accurate and complete, select 'Yes' in cell J18</t>
  </si>
  <si>
    <t>UNIT READINES CHECK PAGE - Q6</t>
  </si>
  <si>
    <t>While AutoIWT is open, select the 'Walks' option from the Report Type menu.  Compare the listed AutoIWT Route Type &amp; Method information against the listed Route Type &amp; Method information in the unit's DDS.  Any variations to Route Type or Method between the systems needs to be investigated.  All Route Type or Method changes should be made within the Route Manager system, these amendments will flow back into the AutoIWT system ensuring the accuracy of the information held in AutoIWT is correct.</t>
  </si>
  <si>
    <t>Once the Route Type &amp; Method information is confirmed as correct, select 'Yes' in cell J19</t>
  </si>
  <si>
    <t>UNIT READINES CHECK PAGE - Q7</t>
  </si>
  <si>
    <t>Confirm with your Unit Rep your Indoor Performance figures as shown on AutoIWT over the past 4 weeks are accurate.  Note: This can only be confirmed if cells J18 &amp; J19 are shown as 'Yes'.</t>
  </si>
  <si>
    <t>When the figures have been agreed select 'Yes' in cell J20 and where they cannot be agreed select "No" .  If "No" is selected take detailed notes of what the issues may be  and jointly resolve these with the Unit Rep.</t>
  </si>
  <si>
    <t>Note: Where this can not be done, seek support from your OM</t>
  </si>
  <si>
    <t>UNIT READINES CHECK PAGE - Q8</t>
  </si>
  <si>
    <t>Does the unit have an frozen copy of the floorplan, if not these can be obtained via your Performance Coach.</t>
  </si>
  <si>
    <t>When you have a copy of your unit's frozen floorplan it should be checked against the unit's actual layout. with any differences between the frozen floorplan and actual layout being noted for discussion during the start-up meeting.</t>
  </si>
  <si>
    <t>Select either Yes or No in cell J21</t>
  </si>
  <si>
    <t>UNIT READINES CHECK PAGE - Q9</t>
  </si>
  <si>
    <t>Where you have an arrivals profile SLA for your unit you should enter the wave arrival time and traffic percentage information into cells G23:H26 as appropriate.</t>
  </si>
  <si>
    <t xml:space="preserve">If you do not have an arrivals profile for your unit you should enter the actual wave 1 &amp; wave 2 arrival time and traffic percentage information into cells G23:H26 as appropriate. </t>
  </si>
  <si>
    <t>UNIT READINES CHECK PAGE - Q10</t>
  </si>
  <si>
    <t>Open the "Q10 Head Count Summary" page and enter your units current staff in post</t>
  </si>
  <si>
    <t>Staff in post information should be sourced from the PSP system.</t>
  </si>
  <si>
    <t>UNIT READINES CHECK PAGE - Q11</t>
  </si>
  <si>
    <t>Review all "Q2 Key Data Check" returns and confirm all delivery routes are delivered in the same sequence as is shown on the walklog.</t>
  </si>
  <si>
    <t>If all delivery routes are confirmed as following the delivery sequence as shown on the walklog then enter "Yes" into cell J32</t>
  </si>
  <si>
    <t>Where delivery route(s) are confirmed as not following the delivery sequence as shown on the walklog then enter "No" into cell J32</t>
  </si>
  <si>
    <t xml:space="preserve">Establish and record  the reasons for all variations to the delivery sequence for review during URC Question 12. </t>
  </si>
  <si>
    <t>UNIT READINES CHECK PAGE - Q12</t>
  </si>
  <si>
    <t>The Delivery Office Manager and Deployment Manager must agree the day and date when GeoRoute information will be run to check span comparisons and to ensure the signing in/out sheets are fully completed and accurate.</t>
  </si>
  <si>
    <r>
      <t xml:space="preserve">NOTE: </t>
    </r>
    <r>
      <rPr>
        <sz val="12"/>
        <color theme="1"/>
        <rFont val="ChevinLight"/>
      </rPr>
      <t>It is recommended to use Thursday.</t>
    </r>
  </si>
  <si>
    <t>The Delivery Office Manager to enter the agreed day in cell E4 and agreed date in cell E6 on the 'Q12 Span Comparison' page.</t>
  </si>
  <si>
    <t>The Delivery Office Manager must save and close the file and inform the Deployment Manager by email so the GeoRoute span times can be inputted into the URC file. A file will automatically be sent to the Deployment Manager.</t>
  </si>
  <si>
    <t>***   The Deployment Manager must follow the guidelines in the 'Q12 Deployment Manager Guide' page  ***</t>
  </si>
  <si>
    <t>The Deployment Manager must return the file with the completed Georoute Outdoor Span Times to the Delivery Office Manager within 24 hours or next working day.</t>
  </si>
  <si>
    <t xml:space="preserve">The Delivery Office Manager will receive an updated URC and follow the guidance in the email from the Deployment Manager.
</t>
  </si>
  <si>
    <t xml:space="preserve">The Delivery Office Manager must populate the Signing In and Out information in the yellow cells E9:I291 on the 'Q12 Span Comparison' page.
</t>
  </si>
  <si>
    <t>The Delivery Office Manager and Local CWU Representative must review the Calculated Outdoor Span versus the Georoute Outdoor Span (Column L).  
Where a variance of +/- 15 minutes is found, the Delivery Office Manager and Local CWU Representative will need to establish the root cause and record any corrections which need carrying out in Route Manager to refine outputs.  
The Delivery Office Manager and Local CWU Representative will populate Column N with either agreed or not agreed.</t>
  </si>
  <si>
    <r>
      <rPr>
        <b/>
        <u/>
        <sz val="12"/>
        <color theme="1"/>
        <rFont val="ChevinLight"/>
      </rPr>
      <t>IMPORTANT</t>
    </r>
    <r>
      <rPr>
        <b/>
        <sz val="12"/>
        <color theme="1"/>
        <rFont val="ChevinLight"/>
      </rPr>
      <t>:</t>
    </r>
    <r>
      <rPr>
        <sz val="12"/>
        <color theme="1"/>
        <rFont val="ChevinLight"/>
      </rPr>
      <t xml:space="preserve"> All the information should be entered in one session so please make time available for both the Delivery Office Manager and Local CWU Representative to discuss the outputs. When the file closes down a copy will be sent to the Deployment Manager. If, by exception, the Delivery Office Manager is not able to complete all the information in the yellow cells then an email must be sent to the Deployment Manager to make them aware. </t>
    </r>
  </si>
  <si>
    <t>Return this file to the Deployment Manager by saving and closing down the file.  It will be automatically be sent to the Deployment Manager. The Delivery Office Manager must confirm with the Deployment Manager when Route Manager corrections have been completed.</t>
  </si>
  <si>
    <t>The Deployment Manager will generate new route spans using corrected Route Manager data and send back for final review.</t>
  </si>
  <si>
    <t>The Deployment Manager must return, where applicable, the final review with the completed Georoute Outdoor Span Times to the Delivery Office Manager within 48 hours or within next two working days.</t>
  </si>
  <si>
    <t>The Delivery Office Manager and Local CWU Representative must review the document again, if applicable.</t>
  </si>
  <si>
    <t>Select either "Yes" or "No" in cell J33 of the 'Unit Readiness Sheet' once complete.</t>
  </si>
  <si>
    <t>UNIT READINES CHECK PAGE - Q13</t>
  </si>
  <si>
    <t xml:space="preserve">The DOM to confirm if the unit has or requires off-site parking. Select either yes or n/a in cell J34 to confirm.
</t>
  </si>
  <si>
    <t>If n/a move onto Q14.</t>
  </si>
  <si>
    <t>If Yes, The travelling time will be required to ensure the correct workload can be calculated. The DOM must confirm the time for both collecting prior to delivery and returning after delivery. The DOM to complete "Q13 Off Site Parking" in cells B6 to H115.</t>
  </si>
  <si>
    <t>The travel time will be calculated and displayed in Cells I6 to J115 on the 'Q13 Off Site Parking' page.</t>
  </si>
  <si>
    <t>UNIT READINES CHECK PAGE - Q14</t>
  </si>
  <si>
    <t>The DOM agrees that all base data is up to date and the unit is ready to progress its revision activity.  Select either yes or no in cells J43 to confirm.</t>
  </si>
  <si>
    <t>PROCESS COMPLETE</t>
  </si>
  <si>
    <t>INSTRUCTIONS</t>
  </si>
  <si>
    <t>Notify your DOM of the total number of Route Manager notifications found next to the Inbox in Route Manager.</t>
  </si>
  <si>
    <t>Carry out Key Data checking and correction on all routes. You will need to print the 'Q2 Key Data Checks Template' page (Fig 6) and hand to each walk holder. They will need to include:
- Number of steps greater than 5 (Route Manager Guide Section 7 - Managing Delivery Points)</t>
  </si>
  <si>
    <t>Update your DOM at the end of every day with the number of Route Manager notifications remaining.</t>
  </si>
  <si>
    <t>Update your DOM at the end of every day with the number of visual checks you have remaining. Visual checks should include removing errors found in the examples in Fig 1-5.</t>
  </si>
  <si>
    <t>Update your DOM at the end of every day with the total number of routes you have remaing to carry out Key Data Checks.</t>
  </si>
  <si>
    <t>version number</t>
  </si>
  <si>
    <t>v2.0</t>
  </si>
  <si>
    <t>DOM Name</t>
  </si>
  <si>
    <t>tech version number</t>
  </si>
  <si>
    <t>Task 1 Complete</t>
  </si>
  <si>
    <t>&lt; Select Office Name &gt;</t>
  </si>
  <si>
    <t>362019</t>
  </si>
  <si>
    <t>Task 2 Complete</t>
  </si>
  <si>
    <t>Abbey Wood DO</t>
  </si>
  <si>
    <t>1. DP not attached.  Correctly connect all delivery points to the accurate road network.</t>
  </si>
  <si>
    <t>372019</t>
  </si>
  <si>
    <t>Task 3 Complete</t>
  </si>
  <si>
    <t>Abercarn DO</t>
  </si>
  <si>
    <t>2. DP's attached to a road that is not connected to the rest of network.</t>
  </si>
  <si>
    <t>382019</t>
  </si>
  <si>
    <t>Aberdare DO</t>
  </si>
  <si>
    <t>3. Road restrictions prevent delivery method from accessing DP's</t>
  </si>
  <si>
    <t>392019</t>
  </si>
  <si>
    <t>Abergavenny DO</t>
  </si>
  <si>
    <t>4. Delivery Point possibly attached to an incorrect road.</t>
  </si>
  <si>
    <t>402020</t>
  </si>
  <si>
    <t>Abertillery DO</t>
  </si>
  <si>
    <t>412020</t>
  </si>
  <si>
    <t>Aberystwyth DO</t>
  </si>
  <si>
    <t>422020</t>
  </si>
  <si>
    <t>Abingdon DO</t>
  </si>
  <si>
    <t>432020</t>
  </si>
  <si>
    <t>Accrington DO</t>
  </si>
  <si>
    <t>442020</t>
  </si>
  <si>
    <t>&lt; Select Date &gt;</t>
  </si>
  <si>
    <t>Acton DO</t>
  </si>
  <si>
    <t>452020</t>
  </si>
  <si>
    <t>Addlestone DO</t>
  </si>
  <si>
    <t>462020</t>
  </si>
  <si>
    <t>Airdrie DO</t>
  </si>
  <si>
    <t>472020</t>
  </si>
  <si>
    <t>Aireborough DO</t>
  </si>
  <si>
    <t>482020</t>
  </si>
  <si>
    <t>Alcester DO</t>
  </si>
  <si>
    <t>492020</t>
  </si>
  <si>
    <t>Aldershot DO</t>
  </si>
  <si>
    <t>502020</t>
  </si>
  <si>
    <t>Aldridge DO</t>
  </si>
  <si>
    <t>512020</t>
  </si>
  <si>
    <t>Alexandria DO</t>
  </si>
  <si>
    <t>522020</t>
  </si>
  <si>
    <t>Alford DO</t>
  </si>
  <si>
    <t>12020</t>
  </si>
  <si>
    <t>Alfreton DO</t>
  </si>
  <si>
    <t>22020</t>
  </si>
  <si>
    <t>Alloa DO</t>
  </si>
  <si>
    <t>32020</t>
  </si>
  <si>
    <t>Alnwick DO</t>
  </si>
  <si>
    <t>42020</t>
  </si>
  <si>
    <t>Alresford DO</t>
  </si>
  <si>
    <t>52020</t>
  </si>
  <si>
    <t>Altens DO</t>
  </si>
  <si>
    <t>62020</t>
  </si>
  <si>
    <t>Alton DO</t>
  </si>
  <si>
    <t>72020</t>
  </si>
  <si>
    <t>Altrincham DO</t>
  </si>
  <si>
    <t>82020</t>
  </si>
  <si>
    <t>Amersham DO</t>
  </si>
  <si>
    <t>92020</t>
  </si>
  <si>
    <t>Amesbury DO</t>
  </si>
  <si>
    <t>102020</t>
  </si>
  <si>
    <t>Ammanford DO</t>
  </si>
  <si>
    <t>112020</t>
  </si>
  <si>
    <t>Ampthill DO</t>
  </si>
  <si>
    <t>122020</t>
  </si>
  <si>
    <t>Andover DO</t>
  </si>
  <si>
    <t>132020</t>
  </si>
  <si>
    <t>Anerley DO</t>
  </si>
  <si>
    <t>142020</t>
  </si>
  <si>
    <t>Annan DO</t>
  </si>
  <si>
    <t>152020</t>
  </si>
  <si>
    <t>Anstruther DO</t>
  </si>
  <si>
    <t>162020</t>
  </si>
  <si>
    <t>Antrim DO</t>
  </si>
  <si>
    <t>172020</t>
  </si>
  <si>
    <t>Arbroath DO</t>
  </si>
  <si>
    <t>182020</t>
  </si>
  <si>
    <t>Armagh DO</t>
  </si>
  <si>
    <t>192020</t>
  </si>
  <si>
    <t>Arundel DO</t>
  </si>
  <si>
    <t>202020</t>
  </si>
  <si>
    <t>Ascot DO</t>
  </si>
  <si>
    <t>212020</t>
  </si>
  <si>
    <t>Ashbourne DO</t>
  </si>
  <si>
    <t>222020</t>
  </si>
  <si>
    <t>Ashby De La Zouch DO</t>
  </si>
  <si>
    <t>232020</t>
  </si>
  <si>
    <t>Ashford TN DO</t>
  </si>
  <si>
    <t>242020</t>
  </si>
  <si>
    <t>Ashford TW DO</t>
  </si>
  <si>
    <t>252020</t>
  </si>
  <si>
    <t>Ashington DO</t>
  </si>
  <si>
    <t>262020</t>
  </si>
  <si>
    <t>Ashton Under Lyne DO</t>
  </si>
  <si>
    <t>272020</t>
  </si>
  <si>
    <t>Atherstone DO</t>
  </si>
  <si>
    <t>282020</t>
  </si>
  <si>
    <t>Atherton DO</t>
  </si>
  <si>
    <t>292020</t>
  </si>
  <si>
    <t>Avonmouth DO</t>
  </si>
  <si>
    <t>302020</t>
  </si>
  <si>
    <t>Axminster DO</t>
  </si>
  <si>
    <t>312020</t>
  </si>
  <si>
    <t>Aylesbury DO</t>
  </si>
  <si>
    <t>322020</t>
  </si>
  <si>
    <t>Aylesbury Vale DO</t>
  </si>
  <si>
    <t>332020</t>
  </si>
  <si>
    <t>Ayr DO</t>
  </si>
  <si>
    <t>342020</t>
  </si>
  <si>
    <t>Bakewell DO</t>
  </si>
  <si>
    <t>352020</t>
  </si>
  <si>
    <t>Bala DO</t>
  </si>
  <si>
    <t>362020</t>
  </si>
  <si>
    <t>Balham DO</t>
  </si>
  <si>
    <t>372020</t>
  </si>
  <si>
    <t>Ballymena DO</t>
  </si>
  <si>
    <t>382020</t>
  </si>
  <si>
    <t>Ballymoney DO</t>
  </si>
  <si>
    <t>392020</t>
  </si>
  <si>
    <t>Banbridge DO</t>
  </si>
  <si>
    <t>402021</t>
  </si>
  <si>
    <t>Banbury DO</t>
  </si>
  <si>
    <t>412021</t>
  </si>
  <si>
    <t>Banchory DO</t>
  </si>
  <si>
    <t>422021</t>
  </si>
  <si>
    <t>Banff DO</t>
  </si>
  <si>
    <t>432021</t>
  </si>
  <si>
    <t>Bangor DO</t>
  </si>
  <si>
    <t>442021</t>
  </si>
  <si>
    <t>Banstead DO</t>
  </si>
  <si>
    <t>452021</t>
  </si>
  <si>
    <t>Barking DO</t>
  </si>
  <si>
    <t>462021</t>
  </si>
  <si>
    <t>Barnard Castle DO</t>
  </si>
  <si>
    <t>472021</t>
  </si>
  <si>
    <t>Barnes DO</t>
  </si>
  <si>
    <t>482021</t>
  </si>
  <si>
    <t>Barnet DO</t>
  </si>
  <si>
    <t>492021</t>
  </si>
  <si>
    <t>Barnoldswick DO</t>
  </si>
  <si>
    <t>502021</t>
  </si>
  <si>
    <t>Barnsley DO</t>
  </si>
  <si>
    <t>512021</t>
  </si>
  <si>
    <t>Barnstaple DO</t>
  </si>
  <si>
    <t>522021</t>
  </si>
  <si>
    <t>Barrhead DO</t>
  </si>
  <si>
    <t>12021</t>
  </si>
  <si>
    <t>Barrow In Furness DO</t>
  </si>
  <si>
    <t>22021</t>
  </si>
  <si>
    <t>Barry DO</t>
  </si>
  <si>
    <t>32021</t>
  </si>
  <si>
    <t>Barton Upon Humber DO</t>
  </si>
  <si>
    <t>42021</t>
  </si>
  <si>
    <t>Basildon DO</t>
  </si>
  <si>
    <t>52021</t>
  </si>
  <si>
    <t>Basingstoke DO</t>
  </si>
  <si>
    <t>62021</t>
  </si>
  <si>
    <t>Bath DO</t>
  </si>
  <si>
    <t>72021</t>
  </si>
  <si>
    <t>Bathgate DO</t>
  </si>
  <si>
    <t>82021</t>
  </si>
  <si>
    <t>Batley DO</t>
  </si>
  <si>
    <t>92021</t>
  </si>
  <si>
    <t>Battersea DO</t>
  </si>
  <si>
    <t>102021</t>
  </si>
  <si>
    <t>Battle DO</t>
  </si>
  <si>
    <t>112021</t>
  </si>
  <si>
    <t>Beaconsfield DO</t>
  </si>
  <si>
    <t>122021</t>
  </si>
  <si>
    <t>Bearsden DO</t>
  </si>
  <si>
    <t>132021</t>
  </si>
  <si>
    <t>Beccles DO</t>
  </si>
  <si>
    <t>142021</t>
  </si>
  <si>
    <t>Beckenham DO</t>
  </si>
  <si>
    <t>152021</t>
  </si>
  <si>
    <t>Bedford MK40 DO</t>
  </si>
  <si>
    <t>162021</t>
  </si>
  <si>
    <t>Bedford Rurals DO</t>
  </si>
  <si>
    <t>172021</t>
  </si>
  <si>
    <t>Bedworth DO</t>
  </si>
  <si>
    <t>182021</t>
  </si>
  <si>
    <t>Beeston DO</t>
  </si>
  <si>
    <t>192021</t>
  </si>
  <si>
    <t>Belfast Bangor DO</t>
  </si>
  <si>
    <t>202021</t>
  </si>
  <si>
    <t>Belfast East DO</t>
  </si>
  <si>
    <t>212021</t>
  </si>
  <si>
    <t>Belfast North DO</t>
  </si>
  <si>
    <t>222021</t>
  </si>
  <si>
    <t>Belfast South And Central DO</t>
  </si>
  <si>
    <t>232021</t>
  </si>
  <si>
    <t>Belfast West DO</t>
  </si>
  <si>
    <t>242021</t>
  </si>
  <si>
    <t>Bellshill DO</t>
  </si>
  <si>
    <t>252021</t>
  </si>
  <si>
    <t>Belper DO</t>
  </si>
  <si>
    <t>262021</t>
  </si>
  <si>
    <t>Benfleet DO</t>
  </si>
  <si>
    <t>272021</t>
  </si>
  <si>
    <t>Berwick Upon Tweed DO</t>
  </si>
  <si>
    <t>282021</t>
  </si>
  <si>
    <t>Bethnal Green DO</t>
  </si>
  <si>
    <t>292021</t>
  </si>
  <si>
    <t>Beverley DO</t>
  </si>
  <si>
    <t>302021</t>
  </si>
  <si>
    <t>Bexhill On Sea DO</t>
  </si>
  <si>
    <t>312021</t>
  </si>
  <si>
    <t>Bexleyheath DO</t>
  </si>
  <si>
    <t>322021</t>
  </si>
  <si>
    <t>Bicester DO</t>
  </si>
  <si>
    <t>332021</t>
  </si>
  <si>
    <t>Biddulph DO</t>
  </si>
  <si>
    <t>342021</t>
  </si>
  <si>
    <t>Bideford DO</t>
  </si>
  <si>
    <t>352021</t>
  </si>
  <si>
    <t>Biggar DO</t>
  </si>
  <si>
    <t>362021</t>
  </si>
  <si>
    <t>Biggin Hill DO</t>
  </si>
  <si>
    <t>372021</t>
  </si>
  <si>
    <t>Biggleswade DO</t>
  </si>
  <si>
    <t>382021</t>
  </si>
  <si>
    <t>Billericay DO</t>
  </si>
  <si>
    <t>392021</t>
  </si>
  <si>
    <t>Billingshurst DO</t>
  </si>
  <si>
    <t>402022</t>
  </si>
  <si>
    <t>Bilston DO</t>
  </si>
  <si>
    <t>412022</t>
  </si>
  <si>
    <t>Bingham DO</t>
  </si>
  <si>
    <t>422022</t>
  </si>
  <si>
    <t>Birch Park DO</t>
  </si>
  <si>
    <t>432022</t>
  </si>
  <si>
    <t>Birchwood DO</t>
  </si>
  <si>
    <t>442022</t>
  </si>
  <si>
    <t>Birkenhead DO</t>
  </si>
  <si>
    <t>452022</t>
  </si>
  <si>
    <t>Birmingham Central DO</t>
  </si>
  <si>
    <t>462022</t>
  </si>
  <si>
    <t>Birmingham East DO</t>
  </si>
  <si>
    <t>472022</t>
  </si>
  <si>
    <t>Birmingham Selly Oak DO</t>
  </si>
  <si>
    <t>482022</t>
  </si>
  <si>
    <t>Birmingham West DO</t>
  </si>
  <si>
    <t>492022</t>
  </si>
  <si>
    <t>Bishopbriggs DO</t>
  </si>
  <si>
    <t>502022</t>
  </si>
  <si>
    <t>Bishops Stortford DO</t>
  </si>
  <si>
    <t>512022</t>
  </si>
  <si>
    <t>Bitterne Manor DO</t>
  </si>
  <si>
    <t>522022</t>
  </si>
  <si>
    <t>Blackburn DO</t>
  </si>
  <si>
    <t>12022</t>
  </si>
  <si>
    <t>Blackheath DO</t>
  </si>
  <si>
    <t>22022</t>
  </si>
  <si>
    <t>Blackpool DO</t>
  </si>
  <si>
    <t>32022</t>
  </si>
  <si>
    <t>Blackwood DO</t>
  </si>
  <si>
    <t>42022</t>
  </si>
  <si>
    <t>Blaenau Ffestiniog DO</t>
  </si>
  <si>
    <t>52022</t>
  </si>
  <si>
    <t>Blairgowrie DO</t>
  </si>
  <si>
    <t>62022</t>
  </si>
  <si>
    <t>Blandford Forum DO</t>
  </si>
  <si>
    <t>72022</t>
  </si>
  <si>
    <t>Blaydon On Tyne DO</t>
  </si>
  <si>
    <t>82022</t>
  </si>
  <si>
    <t>Bletchley DO</t>
  </si>
  <si>
    <t>92022</t>
  </si>
  <si>
    <t>Blyth DO</t>
  </si>
  <si>
    <t>102022</t>
  </si>
  <si>
    <t>Bodmin DO</t>
  </si>
  <si>
    <t>112022</t>
  </si>
  <si>
    <t>Bognor Regis DO</t>
  </si>
  <si>
    <t>122022</t>
  </si>
  <si>
    <t>Bolsover DO</t>
  </si>
  <si>
    <t>132022</t>
  </si>
  <si>
    <t>Bolton North DO</t>
  </si>
  <si>
    <t>142022</t>
  </si>
  <si>
    <t>Bolton West DO</t>
  </si>
  <si>
    <t>152022</t>
  </si>
  <si>
    <t>Boness DO</t>
  </si>
  <si>
    <t>162022</t>
  </si>
  <si>
    <t>Bonnyrigg DO</t>
  </si>
  <si>
    <t>172022</t>
  </si>
  <si>
    <t>Bootle And Seaforth DO</t>
  </si>
  <si>
    <t>182022</t>
  </si>
  <si>
    <t>Bordon DO</t>
  </si>
  <si>
    <t>192022</t>
  </si>
  <si>
    <t>Borehamwood DO</t>
  </si>
  <si>
    <t>202022</t>
  </si>
  <si>
    <t>Boston DO</t>
  </si>
  <si>
    <t>212022</t>
  </si>
  <si>
    <t>Bourne DO</t>
  </si>
  <si>
    <t>222022</t>
  </si>
  <si>
    <t>Bournemouth DO</t>
  </si>
  <si>
    <t>232022</t>
  </si>
  <si>
    <t>Bow DO</t>
  </si>
  <si>
    <t>242022</t>
  </si>
  <si>
    <t>Bowthorpe DO</t>
  </si>
  <si>
    <t>252022</t>
  </si>
  <si>
    <t>Brackley DO</t>
  </si>
  <si>
    <t>262022</t>
  </si>
  <si>
    <t>Bracknell DO</t>
  </si>
  <si>
    <t>272022</t>
  </si>
  <si>
    <t>Bradford North DO</t>
  </si>
  <si>
    <t>282022</t>
  </si>
  <si>
    <t>Bradford On Avon DO</t>
  </si>
  <si>
    <t>292022</t>
  </si>
  <si>
    <t>Bradford South DO</t>
  </si>
  <si>
    <t>302022</t>
  </si>
  <si>
    <t>Bradford Valley DO</t>
  </si>
  <si>
    <t>312022</t>
  </si>
  <si>
    <t>Braintree DO</t>
  </si>
  <si>
    <t>322022</t>
  </si>
  <si>
    <t>Bramhall DO</t>
  </si>
  <si>
    <t>332022</t>
  </si>
  <si>
    <t>Bramley DO</t>
  </si>
  <si>
    <t>342022</t>
  </si>
  <si>
    <t>Brampton DO</t>
  </si>
  <si>
    <t>352022</t>
  </si>
  <si>
    <t>Brandon DO</t>
  </si>
  <si>
    <t>362022</t>
  </si>
  <si>
    <t>Brechin DO</t>
  </si>
  <si>
    <t>372022</t>
  </si>
  <si>
    <t>Brecon DO</t>
  </si>
  <si>
    <t>382022</t>
  </si>
  <si>
    <t>Bredbury DO</t>
  </si>
  <si>
    <t>392022</t>
  </si>
  <si>
    <t>Brentford DO</t>
  </si>
  <si>
    <t>402023</t>
  </si>
  <si>
    <t>Brentwood DO</t>
  </si>
  <si>
    <t>412023</t>
  </si>
  <si>
    <t>Bridge Of Don DO</t>
  </si>
  <si>
    <t>422023</t>
  </si>
  <si>
    <t>Bridge Of Weir DO</t>
  </si>
  <si>
    <t>432023</t>
  </si>
  <si>
    <t>Bridgend CF DO</t>
  </si>
  <si>
    <t>442023</t>
  </si>
  <si>
    <t>Bridgnorth DO</t>
  </si>
  <si>
    <t>452023</t>
  </si>
  <si>
    <t>Bridgwater DO</t>
  </si>
  <si>
    <t>462023</t>
  </si>
  <si>
    <t>Bridlington DO</t>
  </si>
  <si>
    <t>472023</t>
  </si>
  <si>
    <t>Bridport DO</t>
  </si>
  <si>
    <t>482023</t>
  </si>
  <si>
    <t>Brierley Hill DO</t>
  </si>
  <si>
    <t>492023</t>
  </si>
  <si>
    <t>Brigg DO</t>
  </si>
  <si>
    <t>502023</t>
  </si>
  <si>
    <t>Brighouse DO</t>
  </si>
  <si>
    <t>512023</t>
  </si>
  <si>
    <t>Brightlingsea DO</t>
  </si>
  <si>
    <t>522023</t>
  </si>
  <si>
    <t>Brighton DO</t>
  </si>
  <si>
    <t>12023</t>
  </si>
  <si>
    <t>Brinklow DO</t>
  </si>
  <si>
    <t>22023</t>
  </si>
  <si>
    <t>Bristol East Central DO</t>
  </si>
  <si>
    <t>32023</t>
  </si>
  <si>
    <t>Bristol East DO</t>
  </si>
  <si>
    <t>42023</t>
  </si>
  <si>
    <t>Bristol Fishponds DO</t>
  </si>
  <si>
    <t>52023</t>
  </si>
  <si>
    <t>Bristol North DO</t>
  </si>
  <si>
    <t>62023</t>
  </si>
  <si>
    <t>Bristol South DO</t>
  </si>
  <si>
    <t>72023</t>
  </si>
  <si>
    <t>Bristol South East DO</t>
  </si>
  <si>
    <t>82023</t>
  </si>
  <si>
    <t>Brixham DO</t>
  </si>
  <si>
    <t>92023</t>
  </si>
  <si>
    <t>Brixton DO</t>
  </si>
  <si>
    <t>102023</t>
  </si>
  <si>
    <t>Broadstairs DO</t>
  </si>
  <si>
    <t>112023</t>
  </si>
  <si>
    <t>Brockley DO</t>
  </si>
  <si>
    <t>122023</t>
  </si>
  <si>
    <t>Brodick DO</t>
  </si>
  <si>
    <t>132023</t>
  </si>
  <si>
    <t>Bromley DO</t>
  </si>
  <si>
    <t>142023</t>
  </si>
  <si>
    <t>Bromsgrove DO</t>
  </si>
  <si>
    <t>152023</t>
  </si>
  <si>
    <t>Buckie DO</t>
  </si>
  <si>
    <t>162023</t>
  </si>
  <si>
    <t>Buckingham DO</t>
  </si>
  <si>
    <t>172023</t>
  </si>
  <si>
    <t>Bude DO</t>
  </si>
  <si>
    <t>182023</t>
  </si>
  <si>
    <t>Bulford Barracks DO</t>
  </si>
  <si>
    <t>192023</t>
  </si>
  <si>
    <t>Bulwell DO</t>
  </si>
  <si>
    <t>202023</t>
  </si>
  <si>
    <t>Bungay DO</t>
  </si>
  <si>
    <t>212023</t>
  </si>
  <si>
    <t>Burgess Hill DO</t>
  </si>
  <si>
    <t>222023</t>
  </si>
  <si>
    <t>Burnham On Sea DO</t>
  </si>
  <si>
    <t>232023</t>
  </si>
  <si>
    <t>Burnley DO</t>
  </si>
  <si>
    <t>242023</t>
  </si>
  <si>
    <t>Burslem DO</t>
  </si>
  <si>
    <t>252023</t>
  </si>
  <si>
    <t>Burton On Trent DO</t>
  </si>
  <si>
    <t>262023</t>
  </si>
  <si>
    <t>Bury DO</t>
  </si>
  <si>
    <t>272023</t>
  </si>
  <si>
    <t>Bury St Edmunds DO</t>
  </si>
  <si>
    <t>282023</t>
  </si>
  <si>
    <t>Bushey DO</t>
  </si>
  <si>
    <t>292023</t>
  </si>
  <si>
    <t>Buxton DO</t>
  </si>
  <si>
    <t>302023</t>
  </si>
  <si>
    <t>Caernarfon DO</t>
  </si>
  <si>
    <t>312023</t>
  </si>
  <si>
    <t>Caerphilly DO</t>
  </si>
  <si>
    <t>322023</t>
  </si>
  <si>
    <t>Calderway DO</t>
  </si>
  <si>
    <t>332023</t>
  </si>
  <si>
    <t>Caldicot DO</t>
  </si>
  <si>
    <t>342023</t>
  </si>
  <si>
    <t>Callington DO</t>
  </si>
  <si>
    <t>352023</t>
  </si>
  <si>
    <t>Calne DO</t>
  </si>
  <si>
    <t>362023</t>
  </si>
  <si>
    <t>Camberley DO</t>
  </si>
  <si>
    <t>372023</t>
  </si>
  <si>
    <t>Camberwell DO</t>
  </si>
  <si>
    <t>382023</t>
  </si>
  <si>
    <t>Camborne DO</t>
  </si>
  <si>
    <t>392023</t>
  </si>
  <si>
    <t>Cambridge DO</t>
  </si>
  <si>
    <t>402024</t>
  </si>
  <si>
    <t>Campbeltown DO</t>
  </si>
  <si>
    <t>412024</t>
  </si>
  <si>
    <t>Cannock DO</t>
  </si>
  <si>
    <t>422024</t>
  </si>
  <si>
    <t>Canterbury DO</t>
  </si>
  <si>
    <t>432024</t>
  </si>
  <si>
    <t>Canvey Island DO</t>
  </si>
  <si>
    <t>442024</t>
  </si>
  <si>
    <t>Cardiff DO</t>
  </si>
  <si>
    <t>452024</t>
  </si>
  <si>
    <t>Cardiff North DO</t>
  </si>
  <si>
    <t>462024</t>
  </si>
  <si>
    <t>Cardiff North East DO</t>
  </si>
  <si>
    <t>472024</t>
  </si>
  <si>
    <t>Cardiff North West DO</t>
  </si>
  <si>
    <t>482024</t>
  </si>
  <si>
    <t>Cardiff West DO</t>
  </si>
  <si>
    <t>492024</t>
  </si>
  <si>
    <t>Cardigan DO</t>
  </si>
  <si>
    <t>502024</t>
  </si>
  <si>
    <t>Carlisle DO</t>
  </si>
  <si>
    <t>512024</t>
  </si>
  <si>
    <t>Carlton DO</t>
  </si>
  <si>
    <t>522024</t>
  </si>
  <si>
    <t>Carmarthen DO</t>
  </si>
  <si>
    <t>12024</t>
  </si>
  <si>
    <t>Carnforth DO</t>
  </si>
  <si>
    <t>22024</t>
  </si>
  <si>
    <t>Carrickfergus DO</t>
  </si>
  <si>
    <t>32024</t>
  </si>
  <si>
    <t>Carterton DO</t>
  </si>
  <si>
    <t>42024</t>
  </si>
  <si>
    <t>Castle Bromwich DO</t>
  </si>
  <si>
    <t>52024</t>
  </si>
  <si>
    <t>Castle Douglas DO</t>
  </si>
  <si>
    <t>62024</t>
  </si>
  <si>
    <t>Caterham DO</t>
  </si>
  <si>
    <t>72024</t>
  </si>
  <si>
    <t>Catford DO</t>
  </si>
  <si>
    <t>82024</t>
  </si>
  <si>
    <t>Chapeltown DO</t>
  </si>
  <si>
    <t>92024</t>
  </si>
  <si>
    <t>Chard DO</t>
  </si>
  <si>
    <t>102024</t>
  </si>
  <si>
    <t>Charlton DO</t>
  </si>
  <si>
    <t>112024</t>
  </si>
  <si>
    <t>Chatham DO</t>
  </si>
  <si>
    <t>122024</t>
  </si>
  <si>
    <t>Chatteris DO</t>
  </si>
  <si>
    <t>132024</t>
  </si>
  <si>
    <t>Cheadle SK DO</t>
  </si>
  <si>
    <t>142024</t>
  </si>
  <si>
    <t>Cheadle ST DO</t>
  </si>
  <si>
    <t>152024</t>
  </si>
  <si>
    <t>Cheddar DO</t>
  </si>
  <si>
    <t>162024</t>
  </si>
  <si>
    <t>Chelmsford DO</t>
  </si>
  <si>
    <t>172024</t>
  </si>
  <si>
    <t>Chelmsley Wood DO</t>
  </si>
  <si>
    <t>182024</t>
  </si>
  <si>
    <t>Chelsea DO</t>
  </si>
  <si>
    <t>192024</t>
  </si>
  <si>
    <t>Cheltenham DO</t>
  </si>
  <si>
    <t>202024</t>
  </si>
  <si>
    <t>Chepstow DO</t>
  </si>
  <si>
    <t>212024</t>
  </si>
  <si>
    <t>Chertsey DO</t>
  </si>
  <si>
    <t>222024</t>
  </si>
  <si>
    <t>Chesham DO</t>
  </si>
  <si>
    <t>232024</t>
  </si>
  <si>
    <t>Chessington DO</t>
  </si>
  <si>
    <t>242024</t>
  </si>
  <si>
    <t>Chester DO</t>
  </si>
  <si>
    <t>252024</t>
  </si>
  <si>
    <t>Chester Le Street DO</t>
  </si>
  <si>
    <t>262024</t>
  </si>
  <si>
    <t>Chesterfield DO</t>
  </si>
  <si>
    <t>272024</t>
  </si>
  <si>
    <t>Chichester DO</t>
  </si>
  <si>
    <t>282024</t>
  </si>
  <si>
    <t>Chingford DO</t>
  </si>
  <si>
    <t>292024</t>
  </si>
  <si>
    <t>Chippenham DO</t>
  </si>
  <si>
    <t>302024</t>
  </si>
  <si>
    <t>Chipping Norton DO</t>
  </si>
  <si>
    <t>312024</t>
  </si>
  <si>
    <t>Chiswick DO</t>
  </si>
  <si>
    <t>322024</t>
  </si>
  <si>
    <t>Chorley DO</t>
  </si>
  <si>
    <t>332024</t>
  </si>
  <si>
    <t>Chorlton DO</t>
  </si>
  <si>
    <t>342024</t>
  </si>
  <si>
    <t>Christchurch DO</t>
  </si>
  <si>
    <t>352024</t>
  </si>
  <si>
    <t>Cinderford DO</t>
  </si>
  <si>
    <t>362024</t>
  </si>
  <si>
    <t>Cirencester DO</t>
  </si>
  <si>
    <t>372024</t>
  </si>
  <si>
    <t>Clacton On Sea DO</t>
  </si>
  <si>
    <t>382024</t>
  </si>
  <si>
    <t>Clapham DO</t>
  </si>
  <si>
    <t>392024</t>
  </si>
  <si>
    <t>Clarkston DO</t>
  </si>
  <si>
    <t>Cleckheaton DO</t>
  </si>
  <si>
    <t>412025</t>
  </si>
  <si>
    <t>Clevedon DO</t>
  </si>
  <si>
    <t>422025</t>
  </si>
  <si>
    <t>Clifton BS DO</t>
  </si>
  <si>
    <t>432025</t>
  </si>
  <si>
    <t>Clifton NG DO</t>
  </si>
  <si>
    <t>442025</t>
  </si>
  <si>
    <t>Clitheroe DO</t>
  </si>
  <si>
    <t>452025</t>
  </si>
  <si>
    <t>Clydebank DO</t>
  </si>
  <si>
    <t>462025</t>
  </si>
  <si>
    <t>Coalville DO</t>
  </si>
  <si>
    <t>472025</t>
  </si>
  <si>
    <t>Coatbridge DO</t>
  </si>
  <si>
    <t>482025</t>
  </si>
  <si>
    <t>Cobham DO</t>
  </si>
  <si>
    <t>492025</t>
  </si>
  <si>
    <t>Cockermouth DO</t>
  </si>
  <si>
    <t>502025</t>
  </si>
  <si>
    <t>Colchester DO</t>
  </si>
  <si>
    <t>512025</t>
  </si>
  <si>
    <t>Coldstream DO</t>
  </si>
  <si>
    <t>522025</t>
  </si>
  <si>
    <t>Coleford DO</t>
  </si>
  <si>
    <t>12025</t>
  </si>
  <si>
    <t>Coleraine DO</t>
  </si>
  <si>
    <t>22025</t>
  </si>
  <si>
    <t>Coleshill DO</t>
  </si>
  <si>
    <t>32025</t>
  </si>
  <si>
    <t>Colwyn Bay DO</t>
  </si>
  <si>
    <t>42025</t>
  </si>
  <si>
    <t>Congleton DO</t>
  </si>
  <si>
    <t>52025</t>
  </si>
  <si>
    <t>Cookstown DO</t>
  </si>
  <si>
    <t>62025</t>
  </si>
  <si>
    <t>Coombs Wood DO</t>
  </si>
  <si>
    <t>72025</t>
  </si>
  <si>
    <t>Corby DO</t>
  </si>
  <si>
    <t>82025</t>
  </si>
  <si>
    <t>Corwen DO</t>
  </si>
  <si>
    <t>92025</t>
  </si>
  <si>
    <t>Coulby Newham DO</t>
  </si>
  <si>
    <t>102025</t>
  </si>
  <si>
    <t>Coulsdon DO</t>
  </si>
  <si>
    <t>112025</t>
  </si>
  <si>
    <t>Coventry North DO</t>
  </si>
  <si>
    <t>122025</t>
  </si>
  <si>
    <t>Coventry South DO</t>
  </si>
  <si>
    <t>132025</t>
  </si>
  <si>
    <t>Cowdenbeath DO</t>
  </si>
  <si>
    <t>142025</t>
  </si>
  <si>
    <t>Craigavon DO</t>
  </si>
  <si>
    <t>152025</t>
  </si>
  <si>
    <t>Cramlington DO</t>
  </si>
  <si>
    <t>162025</t>
  </si>
  <si>
    <t>Cranbrook DO</t>
  </si>
  <si>
    <t>172025</t>
  </si>
  <si>
    <t>Cranleigh DO</t>
  </si>
  <si>
    <t>182025</t>
  </si>
  <si>
    <t>Craven Arms DO</t>
  </si>
  <si>
    <t>192025</t>
  </si>
  <si>
    <t>Crawley DO</t>
  </si>
  <si>
    <t>202025</t>
  </si>
  <si>
    <t>Crediton DO</t>
  </si>
  <si>
    <t>212025</t>
  </si>
  <si>
    <t>Crewe DO</t>
  </si>
  <si>
    <t>222025</t>
  </si>
  <si>
    <t>Crewkerne DO</t>
  </si>
  <si>
    <t>232025</t>
  </si>
  <si>
    <t>Cricklewood DO</t>
  </si>
  <si>
    <t>242025</t>
  </si>
  <si>
    <t>Crieff DO</t>
  </si>
  <si>
    <t>252025</t>
  </si>
  <si>
    <t>Cromer DO</t>
  </si>
  <si>
    <t>262025</t>
  </si>
  <si>
    <t>Crosby DO</t>
  </si>
  <si>
    <t>272025</t>
  </si>
  <si>
    <t>Crowborough DO</t>
  </si>
  <si>
    <t>282025</t>
  </si>
  <si>
    <t>Croydon DO</t>
  </si>
  <si>
    <t>292025</t>
  </si>
  <si>
    <t>Cullompton DO</t>
  </si>
  <si>
    <t>302025</t>
  </si>
  <si>
    <t>Cumbernauld DO</t>
  </si>
  <si>
    <t>312025</t>
  </si>
  <si>
    <t>Cumnock DO</t>
  </si>
  <si>
    <t>322025</t>
  </si>
  <si>
    <t>Cupar DO</t>
  </si>
  <si>
    <t>332025</t>
  </si>
  <si>
    <t>Cwmbran DO</t>
  </si>
  <si>
    <t>342025</t>
  </si>
  <si>
    <t>Dagenham DO</t>
  </si>
  <si>
    <t>352025</t>
  </si>
  <si>
    <t>Dalkeith DO</t>
  </si>
  <si>
    <t>362025</t>
  </si>
  <si>
    <t>Dalry DO</t>
  </si>
  <si>
    <t>372025</t>
  </si>
  <si>
    <t>Darlington DO</t>
  </si>
  <si>
    <t>382025</t>
  </si>
  <si>
    <t>Dartford DO</t>
  </si>
  <si>
    <t>392025</t>
  </si>
  <si>
    <t>Dartmouth DO</t>
  </si>
  <si>
    <t>402025</t>
  </si>
  <si>
    <t>Darwen DO</t>
  </si>
  <si>
    <t>412026</t>
  </si>
  <si>
    <t>Daventry DO</t>
  </si>
  <si>
    <t>422026</t>
  </si>
  <si>
    <t>Dawlish DO</t>
  </si>
  <si>
    <t>432026</t>
  </si>
  <si>
    <t>Deal DO</t>
  </si>
  <si>
    <t>442026</t>
  </si>
  <si>
    <t>Debden DO</t>
  </si>
  <si>
    <t>452026</t>
  </si>
  <si>
    <t>Deeside DO</t>
  </si>
  <si>
    <t>462026</t>
  </si>
  <si>
    <t>Dell DO</t>
  </si>
  <si>
    <t>472026</t>
  </si>
  <si>
    <t>Denbigh DO</t>
  </si>
  <si>
    <t>482026</t>
  </si>
  <si>
    <t>Denny DO</t>
  </si>
  <si>
    <t>492026</t>
  </si>
  <si>
    <t>Denton DO</t>
  </si>
  <si>
    <t>502026</t>
  </si>
  <si>
    <t>Deptford DO</t>
  </si>
  <si>
    <t>512026</t>
  </si>
  <si>
    <t>Derby DO</t>
  </si>
  <si>
    <t>522026</t>
  </si>
  <si>
    <t>Dereham DO</t>
  </si>
  <si>
    <t>12026</t>
  </si>
  <si>
    <t>Derwentside DO</t>
  </si>
  <si>
    <t>22026</t>
  </si>
  <si>
    <t>Devizes DO</t>
  </si>
  <si>
    <t>32026</t>
  </si>
  <si>
    <t>Didcot DO</t>
  </si>
  <si>
    <t>42026</t>
  </si>
  <si>
    <t>Dingwall DO</t>
  </si>
  <si>
    <t>52026</t>
  </si>
  <si>
    <t>Dinnington DO</t>
  </si>
  <si>
    <t>62026</t>
  </si>
  <si>
    <t>Diss DO</t>
  </si>
  <si>
    <t>72026</t>
  </si>
  <si>
    <t>Docklands DO</t>
  </si>
  <si>
    <t>82026</t>
  </si>
  <si>
    <t>Dolgellau DO</t>
  </si>
  <si>
    <t>92026</t>
  </si>
  <si>
    <t>Doncaster DO</t>
  </si>
  <si>
    <t>102026</t>
  </si>
  <si>
    <t>Dorchester DO</t>
  </si>
  <si>
    <t>112026</t>
  </si>
  <si>
    <t>Dore DO</t>
  </si>
  <si>
    <t>122026</t>
  </si>
  <si>
    <t>Dorking DO</t>
  </si>
  <si>
    <t>132026</t>
  </si>
  <si>
    <t>Dover DO</t>
  </si>
  <si>
    <t>142026</t>
  </si>
  <si>
    <t>Downham Market DO</t>
  </si>
  <si>
    <t>152026</t>
  </si>
  <si>
    <t>Downpatrick DO</t>
  </si>
  <si>
    <t>162026</t>
  </si>
  <si>
    <t>Driffield DO</t>
  </si>
  <si>
    <t>172026</t>
  </si>
  <si>
    <t>Droitwich DO</t>
  </si>
  <si>
    <t>182026</t>
  </si>
  <si>
    <t>Dronfield DO</t>
  </si>
  <si>
    <t>192026</t>
  </si>
  <si>
    <t>Droylsden DO</t>
  </si>
  <si>
    <t>202026</t>
  </si>
  <si>
    <t>Dudley DO</t>
  </si>
  <si>
    <t>212026</t>
  </si>
  <si>
    <t>Dulwich DO</t>
  </si>
  <si>
    <t>222026</t>
  </si>
  <si>
    <t>Dumfries DO</t>
  </si>
  <si>
    <t>232026</t>
  </si>
  <si>
    <t>Dunbar DO</t>
  </si>
  <si>
    <t>242026</t>
  </si>
  <si>
    <t>Dunblane DO</t>
  </si>
  <si>
    <t>252026</t>
  </si>
  <si>
    <t>Dundee Central DO</t>
  </si>
  <si>
    <t>262026</t>
  </si>
  <si>
    <t>Dundee East DO</t>
  </si>
  <si>
    <t>272026</t>
  </si>
  <si>
    <t>Dundee West DO</t>
  </si>
  <si>
    <t>282026</t>
  </si>
  <si>
    <t>Dunfermline DO</t>
  </si>
  <si>
    <t>292026</t>
  </si>
  <si>
    <t>Dungannon DO</t>
  </si>
  <si>
    <t>302026</t>
  </si>
  <si>
    <t>Dunoon DO</t>
  </si>
  <si>
    <t>312026</t>
  </si>
  <si>
    <t>Duns DO</t>
  </si>
  <si>
    <t>322026</t>
  </si>
  <si>
    <t>Dunstable DO</t>
  </si>
  <si>
    <t>332026</t>
  </si>
  <si>
    <t>Durham DO</t>
  </si>
  <si>
    <t>342026</t>
  </si>
  <si>
    <t>Dursley DO</t>
  </si>
  <si>
    <t>352026</t>
  </si>
  <si>
    <t>Dyce DO</t>
  </si>
  <si>
    <t>362026</t>
  </si>
  <si>
    <t>Ealing DO</t>
  </si>
  <si>
    <t>372026</t>
  </si>
  <si>
    <t>Earl Shilton DO</t>
  </si>
  <si>
    <t>382026</t>
  </si>
  <si>
    <t>Earls Court DO</t>
  </si>
  <si>
    <t>392026</t>
  </si>
  <si>
    <t>East Dulwich DO</t>
  </si>
  <si>
    <t>402026</t>
  </si>
  <si>
    <t>East Finchley DO</t>
  </si>
  <si>
    <t>412027</t>
  </si>
  <si>
    <t>East Grinstead DO</t>
  </si>
  <si>
    <t>422027</t>
  </si>
  <si>
    <t>East Ham DO</t>
  </si>
  <si>
    <t>432027</t>
  </si>
  <si>
    <t>East Kilbride DO</t>
  </si>
  <si>
    <t>442027</t>
  </si>
  <si>
    <t>Eastbourne DO</t>
  </si>
  <si>
    <t>452027</t>
  </si>
  <si>
    <t>Eastleigh DO</t>
  </si>
  <si>
    <t>462027</t>
  </si>
  <si>
    <t>Eastwood DO</t>
  </si>
  <si>
    <t>472027</t>
  </si>
  <si>
    <t>Ebbw Vale DO</t>
  </si>
  <si>
    <t>482027</t>
  </si>
  <si>
    <t>Eccles DO</t>
  </si>
  <si>
    <t>492027</t>
  </si>
  <si>
    <t>Edenbridge DO</t>
  </si>
  <si>
    <t>502027</t>
  </si>
  <si>
    <t>Edgware DO</t>
  </si>
  <si>
    <t>512027</t>
  </si>
  <si>
    <t>Edinburgh City DO</t>
  </si>
  <si>
    <t>522027</t>
  </si>
  <si>
    <t>Edinburgh East DO</t>
  </si>
  <si>
    <t>532027</t>
  </si>
  <si>
    <t>Edinburgh North West DO</t>
  </si>
  <si>
    <t>Edinburgh South DO</t>
  </si>
  <si>
    <t>Edinburgh South East DO</t>
  </si>
  <si>
    <t>Edinburgh South West DO</t>
  </si>
  <si>
    <t>Edinburgh West DO</t>
  </si>
  <si>
    <t>Egremont DO</t>
  </si>
  <si>
    <t>Elgin DO</t>
  </si>
  <si>
    <t>Ellesmere Port DO</t>
  </si>
  <si>
    <t>Ellon DO</t>
  </si>
  <si>
    <t>Eltham DO</t>
  </si>
  <si>
    <t>Ely DO</t>
  </si>
  <si>
    <t>Enfield DO</t>
  </si>
  <si>
    <t>Enniskillen DO</t>
  </si>
  <si>
    <t>Epping DO</t>
  </si>
  <si>
    <t>Epsom DO</t>
  </si>
  <si>
    <t>Erdington DO</t>
  </si>
  <si>
    <t>Erskine DO</t>
  </si>
  <si>
    <t>Evesham DO</t>
  </si>
  <si>
    <t>Exeter DO</t>
  </si>
  <si>
    <t>Exeter Rurals DO</t>
  </si>
  <si>
    <t>Exmouth DO</t>
  </si>
  <si>
    <t>Eyemouth DO</t>
  </si>
  <si>
    <t>Fakenham DO</t>
  </si>
  <si>
    <t>Falkirk DO</t>
  </si>
  <si>
    <t>Falmouth DO</t>
  </si>
  <si>
    <t>Fareham DO</t>
  </si>
  <si>
    <t>Faringdon DO</t>
  </si>
  <si>
    <t>Farnborough DO</t>
  </si>
  <si>
    <t>Farnham DO</t>
  </si>
  <si>
    <t>Faversham DO</t>
  </si>
  <si>
    <t>Felixstowe DO</t>
  </si>
  <si>
    <t>Feltham DO</t>
  </si>
  <si>
    <t>Ferndale DO</t>
  </si>
  <si>
    <t>Ferndown DO</t>
  </si>
  <si>
    <t>Finchley Church End DO</t>
  </si>
  <si>
    <t>Finsbury Park DO</t>
  </si>
  <si>
    <t>Fishguard DO</t>
  </si>
  <si>
    <t>Fleet DO</t>
  </si>
  <si>
    <t>Fleetwood DO</t>
  </si>
  <si>
    <t>Flint DO</t>
  </si>
  <si>
    <t>Folkestone DO</t>
  </si>
  <si>
    <t>Fordingbridge DO</t>
  </si>
  <si>
    <t>Forest Gate DO</t>
  </si>
  <si>
    <t>Forest Hall DO</t>
  </si>
  <si>
    <t>Forest Hill DO</t>
  </si>
  <si>
    <t>Forfar DO</t>
  </si>
  <si>
    <t>Formby DO</t>
  </si>
  <si>
    <t>Forres DO</t>
  </si>
  <si>
    <t>Fort William DO</t>
  </si>
  <si>
    <t>Fraserburgh DO</t>
  </si>
  <si>
    <t>Frinton On Sea DO</t>
  </si>
  <si>
    <t>Frodsham DO</t>
  </si>
  <si>
    <t>Frome DO</t>
  </si>
  <si>
    <t>Fulham DO</t>
  </si>
  <si>
    <t>Gainsborough DO</t>
  </si>
  <si>
    <t>Galashiels DO</t>
  </si>
  <si>
    <t>Garforth DO</t>
  </si>
  <si>
    <t>Garstang DO</t>
  </si>
  <si>
    <t>Garston DO</t>
  </si>
  <si>
    <t>Gateshead DO</t>
  </si>
  <si>
    <t>Gerrards Cross DO</t>
  </si>
  <si>
    <t>Gillingham ME DO</t>
  </si>
  <si>
    <t>Gillingham SP DO</t>
  </si>
  <si>
    <t>Girvan DO</t>
  </si>
  <si>
    <t>Glaisdale Parkway DO</t>
  </si>
  <si>
    <t>Glasgow Baillieston DO</t>
  </si>
  <si>
    <t>Glasgow Cathcart DO</t>
  </si>
  <si>
    <t>Glasgow G11 And G12 DO</t>
  </si>
  <si>
    <t>Glasgow G13 And G14 DO</t>
  </si>
  <si>
    <t>Glasgow G15 DO</t>
  </si>
  <si>
    <t>Glasgow G1-5 DO</t>
  </si>
  <si>
    <t>Glasgow G20 And G23 DO</t>
  </si>
  <si>
    <t>Glasgow G21 And G22 DO</t>
  </si>
  <si>
    <t>Glasgow G31 DO</t>
  </si>
  <si>
    <t>Glasgow G32 DO</t>
  </si>
  <si>
    <t>Glasgow G33 And G34 DO</t>
  </si>
  <si>
    <t>Glasgow G41-42-45 DO</t>
  </si>
  <si>
    <t>Glasgow G43 And G46 DO</t>
  </si>
  <si>
    <t>Glasgow G51 DO</t>
  </si>
  <si>
    <t>Glasgow G52 DO</t>
  </si>
  <si>
    <t>Glasgow Rutherglen DO</t>
  </si>
  <si>
    <t>Glastonbury DO</t>
  </si>
  <si>
    <t>Glenrothes DO</t>
  </si>
  <si>
    <t>Glossop DO</t>
  </si>
  <si>
    <t>Gloucester North DO</t>
  </si>
  <si>
    <t>Gloucester South DO</t>
  </si>
  <si>
    <t>Godalming DO</t>
  </si>
  <si>
    <t>Golders Green DO</t>
  </si>
  <si>
    <t>Goldsworth Park DO</t>
  </si>
  <si>
    <t>Goole DO</t>
  </si>
  <si>
    <t>Goring On Sea DO</t>
  </si>
  <si>
    <t>Gorseinon DO</t>
  </si>
  <si>
    <t>Gosforth DO</t>
  </si>
  <si>
    <t>Gosport DO</t>
  </si>
  <si>
    <t>Grange Over Sands DO</t>
  </si>
  <si>
    <t>Grangemouth DO</t>
  </si>
  <si>
    <t>Grantham DO</t>
  </si>
  <si>
    <t>Grantown On Spey DO</t>
  </si>
  <si>
    <t>Gravesend DO</t>
  </si>
  <si>
    <t>Grays DO</t>
  </si>
  <si>
    <t>Great Barr DO</t>
  </si>
  <si>
    <t>Great Missenden DO</t>
  </si>
  <si>
    <t>Great Yarmouth DO</t>
  </si>
  <si>
    <t>Greenwich DO</t>
  </si>
  <si>
    <t>Grimsby DO</t>
  </si>
  <si>
    <t>Guildford DO</t>
  </si>
  <si>
    <t>Guisborough DO</t>
  </si>
  <si>
    <t>Haddington DO</t>
  </si>
  <si>
    <t>Hadleigh DO</t>
  </si>
  <si>
    <t>Hailsham DO</t>
  </si>
  <si>
    <t>Halesworth DO</t>
  </si>
  <si>
    <t>Halfway DO</t>
  </si>
  <si>
    <t>Halifax DO</t>
  </si>
  <si>
    <t>Hall Green DO</t>
  </si>
  <si>
    <t>Halstead DO</t>
  </si>
  <si>
    <t>Hamilton DO</t>
  </si>
  <si>
    <t>Hammersmith DO</t>
  </si>
  <si>
    <t>Hampstead DO</t>
  </si>
  <si>
    <t>Hampton DO</t>
  </si>
  <si>
    <t>Hanwell DO</t>
  </si>
  <si>
    <t>Harehills DO</t>
  </si>
  <si>
    <t>Harlow DO</t>
  </si>
  <si>
    <t>Harold Hill DO</t>
  </si>
  <si>
    <t>Harrogate DO</t>
  </si>
  <si>
    <t>Harrow DO</t>
  </si>
  <si>
    <t>Hartlepool DO</t>
  </si>
  <si>
    <t>Harwich DO</t>
  </si>
  <si>
    <t>Haslemere DO</t>
  </si>
  <si>
    <t>Hassocks DO</t>
  </si>
  <si>
    <t>Hastings DO</t>
  </si>
  <si>
    <t>Hatfield AL DO</t>
  </si>
  <si>
    <t>Hatton DO</t>
  </si>
  <si>
    <t>Havant DO</t>
  </si>
  <si>
    <t>Haverfordwest DO</t>
  </si>
  <si>
    <t>Haverhill DO</t>
  </si>
  <si>
    <t>Hawick DO</t>
  </si>
  <si>
    <t>Hayes DO</t>
  </si>
  <si>
    <t>Hayle DO</t>
  </si>
  <si>
    <t>Hayling Island DO</t>
  </si>
  <si>
    <t>Haywards Heath DO</t>
  </si>
  <si>
    <t>Heathfield DO</t>
  </si>
  <si>
    <t>Heaton DO</t>
  </si>
  <si>
    <t>Hebden Bridge DO</t>
  </si>
  <si>
    <t>Hedge End DO</t>
  </si>
  <si>
    <t>Helensburgh DO</t>
  </si>
  <si>
    <t>Helston DO</t>
  </si>
  <si>
    <t>Hendon DO</t>
  </si>
  <si>
    <t>Henfield DO</t>
  </si>
  <si>
    <t>Hengoed DO</t>
  </si>
  <si>
    <t>Henley In Arden DO</t>
  </si>
  <si>
    <t>Henley On Thames DO</t>
  </si>
  <si>
    <t>Hereford DO</t>
  </si>
  <si>
    <t>Herne Hill DO</t>
  </si>
  <si>
    <t>Hertford DO</t>
  </si>
  <si>
    <t>Heswall DO</t>
  </si>
  <si>
    <t>Hexham DO</t>
  </si>
  <si>
    <t>Heywood DO</t>
  </si>
  <si>
    <t>High Wycombe North DO</t>
  </si>
  <si>
    <t>High Wycombe South DO</t>
  </si>
  <si>
    <t>Highbury DO</t>
  </si>
  <si>
    <t>Highgate DO</t>
  </si>
  <si>
    <t>Hinckley DO</t>
  </si>
  <si>
    <t>Hitchin DO</t>
  </si>
  <si>
    <t>Hockley B DO</t>
  </si>
  <si>
    <t>Hockley SS DO</t>
  </si>
  <si>
    <t>Hoddesdon DO</t>
  </si>
  <si>
    <t>Holbeck DO</t>
  </si>
  <si>
    <t>Holloway DO</t>
  </si>
  <si>
    <t>Holmfirth DO</t>
  </si>
  <si>
    <t>Holsworthy DO</t>
  </si>
  <si>
    <t>Holt DO</t>
  </si>
  <si>
    <t>Home Counties North DO</t>
  </si>
  <si>
    <t>Honiton DO</t>
  </si>
  <si>
    <t>Hook DO</t>
  </si>
  <si>
    <t>Horley DO</t>
  </si>
  <si>
    <t>Horncastle DO</t>
  </si>
  <si>
    <t>Hornchurch DO</t>
  </si>
  <si>
    <t>Hornsey DO</t>
  </si>
  <si>
    <t>Horsham DO</t>
  </si>
  <si>
    <t>Houghton Le Spring DO</t>
  </si>
  <si>
    <t>Hounslow DO</t>
  </si>
  <si>
    <t>Hove DO</t>
  </si>
  <si>
    <t>Hoylake DO</t>
  </si>
  <si>
    <t>Hucknall DO</t>
  </si>
  <si>
    <t>Huddersfield DO</t>
  </si>
  <si>
    <t>Hull Central DO</t>
  </si>
  <si>
    <t>Hull Malmo Road DO</t>
  </si>
  <si>
    <t>Hungerford DO</t>
  </si>
  <si>
    <t>Hunslet DO</t>
  </si>
  <si>
    <t>Hunstanton DO</t>
  </si>
  <si>
    <t>Huntingdon DO</t>
  </si>
  <si>
    <t>Huntly DO</t>
  </si>
  <si>
    <t>Huyton DO</t>
  </si>
  <si>
    <t>Hyde DO</t>
  </si>
  <si>
    <t>Hythe CT DO</t>
  </si>
  <si>
    <t>Hythe SO DO</t>
  </si>
  <si>
    <t>Ilford DO</t>
  </si>
  <si>
    <t>Ilfracombe DO</t>
  </si>
  <si>
    <t>Ilkeston DO</t>
  </si>
  <si>
    <t>Ilkley DO</t>
  </si>
  <si>
    <t>Immingham DO</t>
  </si>
  <si>
    <t>Inverclyde DO</t>
  </si>
  <si>
    <t>Invergordon DO</t>
  </si>
  <si>
    <t>Inverness DO</t>
  </si>
  <si>
    <t>Inverurie DO</t>
  </si>
  <si>
    <t>Ipswich DO</t>
  </si>
  <si>
    <t>Ireland Wood DO</t>
  </si>
  <si>
    <t>Irlam DO</t>
  </si>
  <si>
    <t>Irvine DO</t>
  </si>
  <si>
    <t>Islington DO</t>
  </si>
  <si>
    <t>Ivybridge DO</t>
  </si>
  <si>
    <t>Jarrow DO</t>
  </si>
  <si>
    <t>Jedburgh DO</t>
  </si>
  <si>
    <t>Johnstone DO</t>
  </si>
  <si>
    <t>Keighley DO</t>
  </si>
  <si>
    <t>Keith DO</t>
  </si>
  <si>
    <t>Kelso DO</t>
  </si>
  <si>
    <t>Kendal DO</t>
  </si>
  <si>
    <t>Kenilworth DO</t>
  </si>
  <si>
    <t>Kennington DO</t>
  </si>
  <si>
    <t>Kensington DO</t>
  </si>
  <si>
    <t>Kentish Town DO</t>
  </si>
  <si>
    <t>Keswick DO</t>
  </si>
  <si>
    <t>Kettering DO</t>
  </si>
  <si>
    <t>Keynsham DO</t>
  </si>
  <si>
    <t>Kidderminster DO</t>
  </si>
  <si>
    <t>Kidlington DO</t>
  </si>
  <si>
    <t>Kidsgrove DO</t>
  </si>
  <si>
    <t>Kilburn DO</t>
  </si>
  <si>
    <t>Kilmarnock DO</t>
  </si>
  <si>
    <t>Kilsyth DO</t>
  </si>
  <si>
    <t>Kilwinning DO</t>
  </si>
  <si>
    <t>Kings Lynn DO</t>
  </si>
  <si>
    <t>Kings Norton DO</t>
  </si>
  <si>
    <t>Kingsbridge DO</t>
  </si>
  <si>
    <t>Kingston Upon Thames DO</t>
  </si>
  <si>
    <t>Kingswinford DO</t>
  </si>
  <si>
    <t>Kingswood DO</t>
  </si>
  <si>
    <t>Kinross DO</t>
  </si>
  <si>
    <t>Kirkby DO</t>
  </si>
  <si>
    <t>Kirkby In Ashfield DO</t>
  </si>
  <si>
    <t>Kirkcaldy DO</t>
  </si>
  <si>
    <t>Kirkintilloch DO</t>
  </si>
  <si>
    <t>Kirkwall DO</t>
  </si>
  <si>
    <t>Kirriemuir DO</t>
  </si>
  <si>
    <t>Kitts Green DO</t>
  </si>
  <si>
    <t>Kittybrewster DO</t>
  </si>
  <si>
    <t>Knaresborough DO</t>
  </si>
  <si>
    <t>Knowle DO</t>
  </si>
  <si>
    <t>Knutsford DO</t>
  </si>
  <si>
    <t>Kyle DO</t>
  </si>
  <si>
    <t>Lairg DO</t>
  </si>
  <si>
    <t>Lambeth DO</t>
  </si>
  <si>
    <t>Lampeter DO</t>
  </si>
  <si>
    <t>Lanark DO</t>
  </si>
  <si>
    <t>Lancaster DO</t>
  </si>
  <si>
    <t>Lancing DO</t>
  </si>
  <si>
    <t>Landywood DO</t>
  </si>
  <si>
    <t>Langport DO</t>
  </si>
  <si>
    <t>Largs DO</t>
  </si>
  <si>
    <t>Lark Lane DO</t>
  </si>
  <si>
    <t>Larkhall DO</t>
  </si>
  <si>
    <t>Larne DO</t>
  </si>
  <si>
    <t>Launceston DO</t>
  </si>
  <si>
    <t>Laurencekirk DO</t>
  </si>
  <si>
    <t>Leagrave DO</t>
  </si>
  <si>
    <t>Leamington Spa DO</t>
  </si>
  <si>
    <t>Leatherhead DO</t>
  </si>
  <si>
    <t>Ledbury DO</t>
  </si>
  <si>
    <t>Lee DO</t>
  </si>
  <si>
    <t>Leeds City DO</t>
  </si>
  <si>
    <t>Leek DO</t>
  </si>
  <si>
    <t>Leicester East DO</t>
  </si>
  <si>
    <t>Leicester North DO</t>
  </si>
  <si>
    <t>Leigh DO</t>
  </si>
  <si>
    <t>Leighton Buzzard DO</t>
  </si>
  <si>
    <t>Leiston DO</t>
  </si>
  <si>
    <t>Leominster DO</t>
  </si>
  <si>
    <t>Lerwick DO</t>
  </si>
  <si>
    <t>Letchworth DO</t>
  </si>
  <si>
    <t>Leven DO</t>
  </si>
  <si>
    <t>Lewes DO</t>
  </si>
  <si>
    <t>Lewisham DO</t>
  </si>
  <si>
    <t>Leyburn DO</t>
  </si>
  <si>
    <t>Leyland DO</t>
  </si>
  <si>
    <t>Leyton DO</t>
  </si>
  <si>
    <t>Leytonstone DO</t>
  </si>
  <si>
    <t>Lichfield DO</t>
  </si>
  <si>
    <t>Limavady DO</t>
  </si>
  <si>
    <t>Lincoln DO</t>
  </si>
  <si>
    <t>LINCOLN NORTH SDOS</t>
  </si>
  <si>
    <t>Lingfield DO</t>
  </si>
  <si>
    <t>Linlithgow DO</t>
  </si>
  <si>
    <t>Liphook DO</t>
  </si>
  <si>
    <t>Lisburn DO</t>
  </si>
  <si>
    <t>Liskeard DO</t>
  </si>
  <si>
    <t>Littlehampton DO</t>
  </si>
  <si>
    <t>Liverpool North DO</t>
  </si>
  <si>
    <t>Liverpool South DO</t>
  </si>
  <si>
    <t>Liverpool South East DO</t>
  </si>
  <si>
    <t>Livingston DO</t>
  </si>
  <si>
    <t>Llandeilo DO</t>
  </si>
  <si>
    <t>Llandrindod Wells DO</t>
  </si>
  <si>
    <t>Llandudno DO</t>
  </si>
  <si>
    <t>Llandysul DO</t>
  </si>
  <si>
    <t>Llanelli DO</t>
  </si>
  <si>
    <t>Llangefni DO</t>
  </si>
  <si>
    <t>Llanrwst DO</t>
  </si>
  <si>
    <t>Lochgelly DO</t>
  </si>
  <si>
    <t>Lochgilphead DO</t>
  </si>
  <si>
    <t>Lochmaddy DO</t>
  </si>
  <si>
    <t>Lockerbie DO</t>
  </si>
  <si>
    <t>London Camden DO</t>
  </si>
  <si>
    <t>London Victoria DO</t>
  </si>
  <si>
    <t>London Victoria Docks DO</t>
  </si>
  <si>
    <t>Londonderry DO</t>
  </si>
  <si>
    <t>Long Eaton DO</t>
  </si>
  <si>
    <t>Longridge DO</t>
  </si>
  <si>
    <t>Longton DO</t>
  </si>
  <si>
    <t>Looe DO</t>
  </si>
  <si>
    <t>Loughborough DO</t>
  </si>
  <si>
    <t>Louth DO</t>
  </si>
  <si>
    <t>Lower Edmonton DO</t>
  </si>
  <si>
    <t>Lowestoft DO</t>
  </si>
  <si>
    <t>Ludlow DO</t>
  </si>
  <si>
    <t>Luton DO</t>
  </si>
  <si>
    <t>Lutterworth DO</t>
  </si>
  <si>
    <t>Lydney DO</t>
  </si>
  <si>
    <t>Lymington DO</t>
  </si>
  <si>
    <t>Lytham St Annes DO</t>
  </si>
  <si>
    <t>Macclesfield DO</t>
  </si>
  <si>
    <t>Machynlleth DO</t>
  </si>
  <si>
    <t>Maesteg DO</t>
  </si>
  <si>
    <t>Magherafelt DO</t>
  </si>
  <si>
    <t>Maghull DO</t>
  </si>
  <si>
    <t>Maida Hill DO</t>
  </si>
  <si>
    <t>Maidenhead DO</t>
  </si>
  <si>
    <t>Maidstone DO</t>
  </si>
  <si>
    <t>Maldon DO</t>
  </si>
  <si>
    <t>Malton DO</t>
  </si>
  <si>
    <t>Malvern DO</t>
  </si>
  <si>
    <t>Manchester Central DO</t>
  </si>
  <si>
    <t>Manchester East DO</t>
  </si>
  <si>
    <t>Manchester North DO</t>
  </si>
  <si>
    <t>Manchester North East DO</t>
  </si>
  <si>
    <t>Manchester North West DO</t>
  </si>
  <si>
    <t>Manchester South DO</t>
  </si>
  <si>
    <t>Manchester South East DO</t>
  </si>
  <si>
    <t>Manchester South West DO</t>
  </si>
  <si>
    <t>Manningtree DO</t>
  </si>
  <si>
    <t>Manor Park DO</t>
  </si>
  <si>
    <t>Mansfield DO</t>
  </si>
  <si>
    <t>Manvers DO</t>
  </si>
  <si>
    <t>March DO</t>
  </si>
  <si>
    <t>Margate DO</t>
  </si>
  <si>
    <t>Market Drayton DO</t>
  </si>
  <si>
    <t>Market Harborough DO</t>
  </si>
  <si>
    <t>Market Rasen DO</t>
  </si>
  <si>
    <t>Marlborough DO</t>
  </si>
  <si>
    <t>Marlow DO</t>
  </si>
  <si>
    <t>Marple DO</t>
  </si>
  <si>
    <t>Maryport DO</t>
  </si>
  <si>
    <t>Mastrick DO</t>
  </si>
  <si>
    <t>Matlock DO</t>
  </si>
  <si>
    <t>Medway Valley DO</t>
  </si>
  <si>
    <t>Melksham DO</t>
  </si>
  <si>
    <t>Melrose DO</t>
  </si>
  <si>
    <t>Melton Mowbray DO</t>
  </si>
  <si>
    <t>Merthyr Tydfil DO</t>
  </si>
  <si>
    <t>Mid Rhondda Ganol DO</t>
  </si>
  <si>
    <t>Middlesbrough DO</t>
  </si>
  <si>
    <t>Middleton DO</t>
  </si>
  <si>
    <t>Midhurst DO</t>
  </si>
  <si>
    <t>Mildenhall DO</t>
  </si>
  <si>
    <t>Mill Hill DO</t>
  </si>
  <si>
    <t>Millom DO</t>
  </si>
  <si>
    <t>Milngavie DO</t>
  </si>
  <si>
    <t>Milton Keynes Kiln Farm DO</t>
  </si>
  <si>
    <t>Minehead DO</t>
  </si>
  <si>
    <t>Mitcham DO</t>
  </si>
  <si>
    <t>Mold DO</t>
  </si>
  <si>
    <t>Molesey DO</t>
  </si>
  <si>
    <t>Monmouth DO</t>
  </si>
  <si>
    <t>Montrose DO</t>
  </si>
  <si>
    <t>Moortown DO</t>
  </si>
  <si>
    <t>Morden DO</t>
  </si>
  <si>
    <t>Morecambe DO</t>
  </si>
  <si>
    <t>Moreton DO</t>
  </si>
  <si>
    <t>Morley DO</t>
  </si>
  <si>
    <t>Morpeth DO</t>
  </si>
  <si>
    <t>Mortlake DO</t>
  </si>
  <si>
    <t>Moseley DO</t>
  </si>
  <si>
    <t>Mossley Hill DO</t>
  </si>
  <si>
    <t>Motherwell DO</t>
  </si>
  <si>
    <t>Mount Pleasant EC1 DO</t>
  </si>
  <si>
    <t>Mount Pleasant EC2 DO</t>
  </si>
  <si>
    <t>Mount Pleasant EC3 DO</t>
  </si>
  <si>
    <t>Mount Pleasant EC4 DO</t>
  </si>
  <si>
    <t>Mount Pleasant W DO</t>
  </si>
  <si>
    <t>Mount Pleasant WC DO</t>
  </si>
  <si>
    <t>Mumbles DO</t>
  </si>
  <si>
    <t>Musselburgh DO</t>
  </si>
  <si>
    <t>Muswell Hill DO</t>
  </si>
  <si>
    <t>Nailsea DO</t>
  </si>
  <si>
    <t>Nairn DO</t>
  </si>
  <si>
    <t>Nantwich DO</t>
  </si>
  <si>
    <t>Narberth DO</t>
  </si>
  <si>
    <t>Neath DO</t>
  </si>
  <si>
    <t>Neston DO</t>
  </si>
  <si>
    <t>New Cross DO</t>
  </si>
  <si>
    <t>New Ferry DO</t>
  </si>
  <si>
    <t>New Malden DO</t>
  </si>
  <si>
    <t>New Milton DO</t>
  </si>
  <si>
    <t>New Romney DO</t>
  </si>
  <si>
    <t>New Southgate DO</t>
  </si>
  <si>
    <t>Newark DO</t>
  </si>
  <si>
    <t>Newbury DO</t>
  </si>
  <si>
    <t>Newcastle Under Lyme DO</t>
  </si>
  <si>
    <t>Newcastle Upon Tyne City DO</t>
  </si>
  <si>
    <t>Newcastle West DO</t>
  </si>
  <si>
    <t>Newhaven DO</t>
  </si>
  <si>
    <t>Newmarket DO</t>
  </si>
  <si>
    <t>Newport East DO</t>
  </si>
  <si>
    <t>Newport IOW DO</t>
  </si>
  <si>
    <t>Newport Pagnell DO</t>
  </si>
  <si>
    <t>Newport West DO</t>
  </si>
  <si>
    <t>Newquay DO</t>
  </si>
  <si>
    <t>Newry DO</t>
  </si>
  <si>
    <t>Newton Abbot DO</t>
  </si>
  <si>
    <t>Newton Aycliffe DO</t>
  </si>
  <si>
    <t>Newton Le Willows DO</t>
  </si>
  <si>
    <t>Newton Mearns DO</t>
  </si>
  <si>
    <t>Newton Stewart DO</t>
  </si>
  <si>
    <t>Newtown DO</t>
  </si>
  <si>
    <t>Newtownabbey DO</t>
  </si>
  <si>
    <t>Newtownards DO</t>
  </si>
  <si>
    <t>North Berwick DO</t>
  </si>
  <si>
    <t>North Finchley DO</t>
  </si>
  <si>
    <t>North Kensington DO</t>
  </si>
  <si>
    <t>North Tyneside DO</t>
  </si>
  <si>
    <t>North Walsham DO</t>
  </si>
  <si>
    <t>Northallerton DO</t>
  </si>
  <si>
    <t>Northampton Crow Lane DO</t>
  </si>
  <si>
    <t>Northampton St James Mill DO</t>
  </si>
  <si>
    <t>Northfield DO</t>
  </si>
  <si>
    <t>Northolt DO</t>
  </si>
  <si>
    <t>Northwich DO</t>
  </si>
  <si>
    <t>Northwood DO</t>
  </si>
  <si>
    <t>Norwich DO</t>
  </si>
  <si>
    <t>Norwood DO</t>
  </si>
  <si>
    <t>Notting Hill DO</t>
  </si>
  <si>
    <t>Nottingham City DO</t>
  </si>
  <si>
    <t>Nottingham North DO</t>
  </si>
  <si>
    <t>NOTTINGHAM RURAL SDOS</t>
  </si>
  <si>
    <t>Nottingham South DO</t>
  </si>
  <si>
    <t>Nuneaton DO</t>
  </si>
  <si>
    <t>Oakengates DO</t>
  </si>
  <si>
    <t>Oakham DO</t>
  </si>
  <si>
    <t>Oban DO</t>
  </si>
  <si>
    <t>Okehampton DO</t>
  </si>
  <si>
    <t>Oldbury DO</t>
  </si>
  <si>
    <t>Oldham DO</t>
  </si>
  <si>
    <t>Omagh DO</t>
  </si>
  <si>
    <t>Ongar DO</t>
  </si>
  <si>
    <t>Ormskirk DO</t>
  </si>
  <si>
    <t>Orpington DO</t>
  </si>
  <si>
    <t>Orton Southgate DO</t>
  </si>
  <si>
    <t>Oswestry DO</t>
  </si>
  <si>
    <t>Otley DO</t>
  </si>
  <si>
    <t>Oxford DO</t>
  </si>
  <si>
    <t>Oxford East DO</t>
  </si>
  <si>
    <t>Oxted DO</t>
  </si>
  <si>
    <t>Paddington DO</t>
  </si>
  <si>
    <t>Paignton DO</t>
  </si>
  <si>
    <t>Paisley DO</t>
  </si>
  <si>
    <t>Palmers Green DO</t>
  </si>
  <si>
    <t>Pangbourne DO</t>
  </si>
  <si>
    <t>Parkstone DO</t>
  </si>
  <si>
    <t>Patchway DO</t>
  </si>
  <si>
    <t>Peacehaven DO</t>
  </si>
  <si>
    <t>Peckham DO</t>
  </si>
  <si>
    <t>Peebles DO</t>
  </si>
  <si>
    <t>Pembroke Dock DO</t>
  </si>
  <si>
    <t>Penarth DO</t>
  </si>
  <si>
    <t>Pendle DO</t>
  </si>
  <si>
    <t>Penicuik DO</t>
  </si>
  <si>
    <t>Penrith DO</t>
  </si>
  <si>
    <t>Penzance DO</t>
  </si>
  <si>
    <t>Pershore DO</t>
  </si>
  <si>
    <t>Perth DO</t>
  </si>
  <si>
    <t>Peterborough DO</t>
  </si>
  <si>
    <t>Peterhead DO</t>
  </si>
  <si>
    <t>Peterlee DO</t>
  </si>
  <si>
    <t>Petersfield DO</t>
  </si>
  <si>
    <t>Petworth DO</t>
  </si>
  <si>
    <t>Pickering DO</t>
  </si>
  <si>
    <t>Pinner DO</t>
  </si>
  <si>
    <t>Pitlochry DO</t>
  </si>
  <si>
    <t>Plaistow DO</t>
  </si>
  <si>
    <t>Plymouth DO</t>
  </si>
  <si>
    <t>Plymouth North DO</t>
  </si>
  <si>
    <t>Plympton DO</t>
  </si>
  <si>
    <t>Pocklington DO</t>
  </si>
  <si>
    <t>Polegate DO</t>
  </si>
  <si>
    <t>Pontardawe DO</t>
  </si>
  <si>
    <t>Pontefract DO</t>
  </si>
  <si>
    <t>Ponteland DO</t>
  </si>
  <si>
    <t>Pontyclun DO</t>
  </si>
  <si>
    <t>Pontypool DO</t>
  </si>
  <si>
    <t>Pontypridd DO</t>
  </si>
  <si>
    <t>Poole Alder Hills DO</t>
  </si>
  <si>
    <t>Poole DO</t>
  </si>
  <si>
    <t>Port Ellen DO</t>
  </si>
  <si>
    <t>Port Talbot DO</t>
  </si>
  <si>
    <t>Porthcawl DO</t>
  </si>
  <si>
    <t>Porthmadog DO</t>
  </si>
  <si>
    <t>Portishead DO</t>
  </si>
  <si>
    <t>Portland DO</t>
  </si>
  <si>
    <t>Portobello DO</t>
  </si>
  <si>
    <t>Portree DO</t>
  </si>
  <si>
    <t>Portslade DO</t>
  </si>
  <si>
    <t>Portsmouth DO</t>
  </si>
  <si>
    <t>Potters Bar DO</t>
  </si>
  <si>
    <t>Prenton DO</t>
  </si>
  <si>
    <t>Prescot DO</t>
  </si>
  <si>
    <t>Preston Central DO</t>
  </si>
  <si>
    <t>Preston South DO</t>
  </si>
  <si>
    <t>Preston West DO</t>
  </si>
  <si>
    <t>Prestonpans DO</t>
  </si>
  <si>
    <t>Prestwich DO</t>
  </si>
  <si>
    <t>Prestwick DO</t>
  </si>
  <si>
    <t>Prudhoe DO</t>
  </si>
  <si>
    <t>Pudsey DO</t>
  </si>
  <si>
    <t>Pulborough DO</t>
  </si>
  <si>
    <t>Purley DO</t>
  </si>
  <si>
    <t>Putney DO</t>
  </si>
  <si>
    <t>Pwllheli DO</t>
  </si>
  <si>
    <t>Quinton DO</t>
  </si>
  <si>
    <t>Radcliffe DO</t>
  </si>
  <si>
    <t>Radlett DO</t>
  </si>
  <si>
    <t>Radstock DO</t>
  </si>
  <si>
    <t>Rainham ME DO</t>
  </si>
  <si>
    <t>Rainham RM DO</t>
  </si>
  <si>
    <t>Ramsgate DO</t>
  </si>
  <si>
    <t>Rayleigh DO</t>
  </si>
  <si>
    <t>Reading DO</t>
  </si>
  <si>
    <t>Reading East DO</t>
  </si>
  <si>
    <t>Reading West DO</t>
  </si>
  <si>
    <t>Redcar DO</t>
  </si>
  <si>
    <t>Redditch DO</t>
  </si>
  <si>
    <t>Redfern Park DO</t>
  </si>
  <si>
    <t>Redhill DO</t>
  </si>
  <si>
    <t>Rednal DO</t>
  </si>
  <si>
    <t>Redruth DO</t>
  </si>
  <si>
    <t>Reigate DO</t>
  </si>
  <si>
    <t>Renfrew DO</t>
  </si>
  <si>
    <t>Retford DO</t>
  </si>
  <si>
    <t>Rhyl DO</t>
  </si>
  <si>
    <t>Richmond DL DO</t>
  </si>
  <si>
    <t>Richmond Upon Thames DO</t>
  </si>
  <si>
    <t>Rickmansworth DO</t>
  </si>
  <si>
    <t>Ringwood DO</t>
  </si>
  <si>
    <t>Ripley DE DO</t>
  </si>
  <si>
    <t>Ripon DO</t>
  </si>
  <si>
    <t>Rochdale DO</t>
  </si>
  <si>
    <t>Rochester DO</t>
  </si>
  <si>
    <t>Romford DO</t>
  </si>
  <si>
    <t>Romsey DO</t>
  </si>
  <si>
    <t>Ross On Wye DO</t>
  </si>
  <si>
    <t>Rossendale DO</t>
  </si>
  <si>
    <t>Rotherham DO</t>
  </si>
  <si>
    <t>Rotherhithe DO</t>
  </si>
  <si>
    <t>Rothesay DO</t>
  </si>
  <si>
    <t>Rottingdean DO</t>
  </si>
  <si>
    <t>Royston DO</t>
  </si>
  <si>
    <t>Rugby DO</t>
  </si>
  <si>
    <t>Rugeley DO</t>
  </si>
  <si>
    <t>Ruislip DO</t>
  </si>
  <si>
    <t>Runcorn DO</t>
  </si>
  <si>
    <t>Rushden DO</t>
  </si>
  <si>
    <t>Ruthin DO</t>
  </si>
  <si>
    <t>Ryde DO</t>
  </si>
  <si>
    <t>Rye DO</t>
  </si>
  <si>
    <t>Saffron Walden DO</t>
  </si>
  <si>
    <t>Sale DO</t>
  </si>
  <si>
    <t>Salford DO</t>
  </si>
  <si>
    <t>Salisbury DO</t>
  </si>
  <si>
    <t>Saltash DO</t>
  </si>
  <si>
    <t>Saltcoats DO</t>
  </si>
  <si>
    <t>Sandbach DO</t>
  </si>
  <si>
    <t>Sandhurst DO</t>
  </si>
  <si>
    <t>Sandown DO</t>
  </si>
  <si>
    <t>Sandwich DO</t>
  </si>
  <si>
    <t>Sandy DO</t>
  </si>
  <si>
    <t>Sarisbury Green DO</t>
  </si>
  <si>
    <t>Saxmundham DO</t>
  </si>
  <si>
    <t>Saxon Way DO</t>
  </si>
  <si>
    <t>Scarborough DO</t>
  </si>
  <si>
    <t>Scissett DO</t>
  </si>
  <si>
    <t>Scunthorpe DO</t>
  </si>
  <si>
    <t>Seacroft DO</t>
  </si>
  <si>
    <t>Seaford DO</t>
  </si>
  <si>
    <t>Seaham DO</t>
  </si>
  <si>
    <t>Seaton DO</t>
  </si>
  <si>
    <t>Selby DO</t>
  </si>
  <si>
    <t>Selkirk DO</t>
  </si>
  <si>
    <t>Sevenoaks DO</t>
  </si>
  <si>
    <t>Sevenoaks Rural DO</t>
  </si>
  <si>
    <t>Shaftesbury DO</t>
  </si>
  <si>
    <t>Sheepscar DO</t>
  </si>
  <si>
    <t>Sheerness DO</t>
  </si>
  <si>
    <t>Sheffield City DO</t>
  </si>
  <si>
    <t>Sheffield North DO</t>
  </si>
  <si>
    <t>Sheffield North East DO</t>
  </si>
  <si>
    <t>Sheffield South DO</t>
  </si>
  <si>
    <t>Sheffield South East DO</t>
  </si>
  <si>
    <t>Sheffield West DO</t>
  </si>
  <si>
    <t>Shepherds Bush DO</t>
  </si>
  <si>
    <t>Shepperton DO</t>
  </si>
  <si>
    <t>Shepshed DO</t>
  </si>
  <si>
    <t>Shepton Mallet DO</t>
  </si>
  <si>
    <t>Sherborne DO</t>
  </si>
  <si>
    <t>Sherburn DO</t>
  </si>
  <si>
    <t>Sheringham DO</t>
  </si>
  <si>
    <t>Shirley B DO</t>
  </si>
  <si>
    <t>Shirley SO DO</t>
  </si>
  <si>
    <t>Shoreham By Sea DO</t>
  </si>
  <si>
    <t>Shrewsbury DO</t>
  </si>
  <si>
    <t>Sidcup DO</t>
  </si>
  <si>
    <t>Sidmouth DO</t>
  </si>
  <si>
    <t>Sittingbourne DO</t>
  </si>
  <si>
    <t>Skegness DO</t>
  </si>
  <si>
    <t>Skelmersdale DO</t>
  </si>
  <si>
    <t>Skelton In Cleveland DO</t>
  </si>
  <si>
    <t>Skipton DO</t>
  </si>
  <si>
    <t>Slaithwaite DO</t>
  </si>
  <si>
    <t>Sleaford DO</t>
  </si>
  <si>
    <t>Slough DO</t>
  </si>
  <si>
    <t>Smethwick DO</t>
  </si>
  <si>
    <t>Solihull DO</t>
  </si>
  <si>
    <t>Somerton DO</t>
  </si>
  <si>
    <t>South Croydon DO</t>
  </si>
  <si>
    <t>South Kensington DO</t>
  </si>
  <si>
    <t>South Molton DO</t>
  </si>
  <si>
    <t>South Norwood DO</t>
  </si>
  <si>
    <t>South Ockendon DO</t>
  </si>
  <si>
    <t>South Shields DO</t>
  </si>
  <si>
    <t>South Tottenham DO</t>
  </si>
  <si>
    <t>South Woodford DO</t>
  </si>
  <si>
    <t>South Woodham Ferrers DO</t>
  </si>
  <si>
    <t>Southam DO</t>
  </si>
  <si>
    <t>Southend On Sea DO</t>
  </si>
  <si>
    <t>Southgate DO</t>
  </si>
  <si>
    <t>Southport DO</t>
  </si>
  <si>
    <t>Southwark DO</t>
  </si>
  <si>
    <t>Spalding DO</t>
  </si>
  <si>
    <t>Speke DO</t>
  </si>
  <si>
    <t>Spennymoor DO</t>
  </si>
  <si>
    <t>Spilsby DO</t>
  </si>
  <si>
    <t>St Albans DO</t>
  </si>
  <si>
    <t>St Andrews DO</t>
  </si>
  <si>
    <t>St Austell DO</t>
  </si>
  <si>
    <t>St Helens DO</t>
  </si>
  <si>
    <t>St Ives PE DO</t>
  </si>
  <si>
    <t>St Ives TR DO</t>
  </si>
  <si>
    <t>St Johns Wood DO</t>
  </si>
  <si>
    <t>St Leonards On Sea DO</t>
  </si>
  <si>
    <t>St Neots DO</t>
  </si>
  <si>
    <t>Stafford DO</t>
  </si>
  <si>
    <t>Staines DO</t>
  </si>
  <si>
    <t>Stanford Le Hope DO</t>
  </si>
  <si>
    <t>Stanmore DO</t>
  </si>
  <si>
    <t>Staveley DO</t>
  </si>
  <si>
    <t>Stevenage DO</t>
  </si>
  <si>
    <t>Stirling DO</t>
  </si>
  <si>
    <t>Stockport Central DO</t>
  </si>
  <si>
    <t>Stocksbridge DO</t>
  </si>
  <si>
    <t>Stockton On Tees DO</t>
  </si>
  <si>
    <t>Stockwell DO</t>
  </si>
  <si>
    <t>Stoke Newington DO</t>
  </si>
  <si>
    <t>Stoke On Trent DO</t>
  </si>
  <si>
    <t>Stone DO</t>
  </si>
  <si>
    <t>Stonehaven DO</t>
  </si>
  <si>
    <t>Stornoway DO</t>
  </si>
  <si>
    <t>Storrington DO</t>
  </si>
  <si>
    <t>Stourbridge DO</t>
  </si>
  <si>
    <t>Stourport On Severn DO</t>
  </si>
  <si>
    <t>Stowmarket DO</t>
  </si>
  <si>
    <t>Strabane DO</t>
  </si>
  <si>
    <t>Stranraer DO</t>
  </si>
  <si>
    <t>Stratford DO</t>
  </si>
  <si>
    <t>Stratford Upon Avon DO</t>
  </si>
  <si>
    <t>Streatham DO</t>
  </si>
  <si>
    <t>Stromness DO</t>
  </si>
  <si>
    <t>Stroud DO</t>
  </si>
  <si>
    <t>Sturminster Newton DO</t>
  </si>
  <si>
    <t>Sudbury DO</t>
  </si>
  <si>
    <t>Sunbury On Thames DO</t>
  </si>
  <si>
    <t>Sunderland DO</t>
  </si>
  <si>
    <t>Sutton Coldfield DO</t>
  </si>
  <si>
    <t>Sutton DO</t>
  </si>
  <si>
    <t>Sutton In Ashfield DO</t>
  </si>
  <si>
    <t>Swadlincote DO</t>
  </si>
  <si>
    <t>Swaffham DO</t>
  </si>
  <si>
    <t>Swan House DO</t>
  </si>
  <si>
    <t>Swanage DO</t>
  </si>
  <si>
    <t>Swanley DO</t>
  </si>
  <si>
    <t>Swansea DO</t>
  </si>
  <si>
    <t>Swindon DO</t>
  </si>
  <si>
    <t>Swindon West DO</t>
  </si>
  <si>
    <t>Sydenham DO</t>
  </si>
  <si>
    <t>Tadcaster DO</t>
  </si>
  <si>
    <t>Tadworth DO</t>
  </si>
  <si>
    <t>Tain DO</t>
  </si>
  <si>
    <t>Tamworth DO</t>
  </si>
  <si>
    <t>Tarporley DO</t>
  </si>
  <si>
    <t>Taunton DO</t>
  </si>
  <si>
    <t>Tavistock DO</t>
  </si>
  <si>
    <t>Teddington DO</t>
  </si>
  <si>
    <t>Teignmouth DO</t>
  </si>
  <si>
    <t>Tenterden DO</t>
  </si>
  <si>
    <t>Tetbury DO</t>
  </si>
  <si>
    <t>Tewkesbury DO</t>
  </si>
  <si>
    <t>Thame DO</t>
  </si>
  <si>
    <t>Thamesmead DO</t>
  </si>
  <si>
    <t>Thatcham DO</t>
  </si>
  <si>
    <t>The Hyde DO</t>
  </si>
  <si>
    <t>The Queen Elizabeth DO</t>
  </si>
  <si>
    <t>Thetford DO</t>
  </si>
  <si>
    <t>Thirsk DO</t>
  </si>
  <si>
    <t>Thornbury DO</t>
  </si>
  <si>
    <t>Thornhill DO</t>
  </si>
  <si>
    <t>Thornton Heath DO</t>
  </si>
  <si>
    <t>Thurso DO</t>
  </si>
  <si>
    <t>Tidworth DO</t>
  </si>
  <si>
    <t>Tipton DO</t>
  </si>
  <si>
    <t>Tiptree DO</t>
  </si>
  <si>
    <t>Tiverton DO</t>
  </si>
  <si>
    <t>Tonbridge DO</t>
  </si>
  <si>
    <t>Tong Road DO</t>
  </si>
  <si>
    <t>Tooting DO</t>
  </si>
  <si>
    <t>Torquay DO</t>
  </si>
  <si>
    <t>Torrington DO</t>
  </si>
  <si>
    <t>Totnes DO</t>
  </si>
  <si>
    <t>Tottenham DO</t>
  </si>
  <si>
    <t>Totton DO</t>
  </si>
  <si>
    <t>Tranent DO</t>
  </si>
  <si>
    <t>Tredegar DO</t>
  </si>
  <si>
    <t>Tring DO</t>
  </si>
  <si>
    <t>Troon DO</t>
  </si>
  <si>
    <t>Trowbridge DO</t>
  </si>
  <si>
    <t>Truro DO</t>
  </si>
  <si>
    <t>Turriff DO</t>
  </si>
  <si>
    <t>Tweedale DO</t>
  </si>
  <si>
    <t>Twickenham DO</t>
  </si>
  <si>
    <t>Tyldesley DO</t>
  </si>
  <si>
    <t>Uckfield DO</t>
  </si>
  <si>
    <t>Uddingston DO</t>
  </si>
  <si>
    <t>Ulverston DO</t>
  </si>
  <si>
    <t>Upminster DO</t>
  </si>
  <si>
    <t>Upper Edmonton DO</t>
  </si>
  <si>
    <t>Upper Holloway DO</t>
  </si>
  <si>
    <t>Upton DO</t>
  </si>
  <si>
    <t>Urmston DO</t>
  </si>
  <si>
    <t>Usk DO</t>
  </si>
  <si>
    <t>Uttoxeter DO</t>
  </si>
  <si>
    <t>Uxbridge DO</t>
  </si>
  <si>
    <t>Vale Of Glamorgan DO</t>
  </si>
  <si>
    <t>Valley DO</t>
  </si>
  <si>
    <t>Ventnor DO</t>
  </si>
  <si>
    <t>Virginia Water DO</t>
  </si>
  <si>
    <t>Wadebridge DO</t>
  </si>
  <si>
    <t>Wakefield DO</t>
  </si>
  <si>
    <t>Wallasey DO</t>
  </si>
  <si>
    <t>Wallingford DO</t>
  </si>
  <si>
    <t>Wallington DO</t>
  </si>
  <si>
    <t>Walsall DO</t>
  </si>
  <si>
    <t>Waltham Cross DO</t>
  </si>
  <si>
    <t>Walthamstow DO</t>
  </si>
  <si>
    <t>Walton DO</t>
  </si>
  <si>
    <t>Walton On Thames DO</t>
  </si>
  <si>
    <t>Walworth DO</t>
  </si>
  <si>
    <t>Wandsworth DO</t>
  </si>
  <si>
    <t>Wantage DO</t>
  </si>
  <si>
    <t>Ware DO</t>
  </si>
  <si>
    <t>Wareham DO</t>
  </si>
  <si>
    <t>Warminster DO</t>
  </si>
  <si>
    <t>Warrington DO</t>
  </si>
  <si>
    <t>Warwick DO</t>
  </si>
  <si>
    <t>Washington DO</t>
  </si>
  <si>
    <t>Waterlooville DO</t>
  </si>
  <si>
    <t>Watford DO</t>
  </si>
  <si>
    <t>Wear Valley DO</t>
  </si>
  <si>
    <t>WEDMORE SPDO</t>
  </si>
  <si>
    <t>Wednesbury DO</t>
  </si>
  <si>
    <t>Wellingborough DO</t>
  </si>
  <si>
    <t>Wellington TA DO</t>
  </si>
  <si>
    <t>Wellington TF DO</t>
  </si>
  <si>
    <t>Wells DO</t>
  </si>
  <si>
    <t>Welshpool DO</t>
  </si>
  <si>
    <t>Welwyn Garden City DO</t>
  </si>
  <si>
    <t>Wembley Highs DO</t>
  </si>
  <si>
    <t>West Brompton DO</t>
  </si>
  <si>
    <t>West Bromwich DO</t>
  </si>
  <si>
    <t>West Byfleet DO</t>
  </si>
  <si>
    <t>West Derby DO</t>
  </si>
  <si>
    <t>West Ealing DO</t>
  </si>
  <si>
    <t>West Kensington DO</t>
  </si>
  <si>
    <t>West Norwood DO</t>
  </si>
  <si>
    <t>West Park DO</t>
  </si>
  <si>
    <t>West Wickham DO</t>
  </si>
  <si>
    <t>West Wimbledon DO</t>
  </si>
  <si>
    <t>Westbourne DO</t>
  </si>
  <si>
    <t>Westbury DO</t>
  </si>
  <si>
    <t>Westbury On Trym DO</t>
  </si>
  <si>
    <t>Westham DO</t>
  </si>
  <si>
    <t>Westhill DO</t>
  </si>
  <si>
    <t>Weston Super Mare DO</t>
  </si>
  <si>
    <t>Wetherby DO</t>
  </si>
  <si>
    <t>Weybridge DO</t>
  </si>
  <si>
    <t>Weymouth DO</t>
  </si>
  <si>
    <t>Whetstone DO</t>
  </si>
  <si>
    <t>Whitby DO</t>
  </si>
  <si>
    <t>Whitchurch DO</t>
  </si>
  <si>
    <t>Whitechapel DO</t>
  </si>
  <si>
    <t>Whitehaven DO</t>
  </si>
  <si>
    <t>Whitwood DO</t>
  </si>
  <si>
    <t>Wick DO</t>
  </si>
  <si>
    <t>Wickford DO</t>
  </si>
  <si>
    <t>Widnes DO</t>
  </si>
  <si>
    <t>Wigan DO</t>
  </si>
  <si>
    <t>Wigston DO</t>
  </si>
  <si>
    <t>Wigton DO</t>
  </si>
  <si>
    <t>Willesden DO</t>
  </si>
  <si>
    <t>Wilmslow DO</t>
  </si>
  <si>
    <t>Wimbledon DO</t>
  </si>
  <si>
    <t>Wimborne DO</t>
  </si>
  <si>
    <t>Wincanton DO</t>
  </si>
  <si>
    <t>Winchester DO</t>
  </si>
  <si>
    <t>Winchmore Hill DO</t>
  </si>
  <si>
    <t>Windermere DO</t>
  </si>
  <si>
    <t>Winscombe DO</t>
  </si>
  <si>
    <t>Winsford DO</t>
  </si>
  <si>
    <t>Winterbourne DO</t>
  </si>
  <si>
    <t>Winton DO</t>
  </si>
  <si>
    <t>Wisbech DO</t>
  </si>
  <si>
    <t>Wishaw DO</t>
  </si>
  <si>
    <t>Witham DO</t>
  </si>
  <si>
    <t>Witney DO</t>
  </si>
  <si>
    <t>Woking DO</t>
  </si>
  <si>
    <t>Wokingham DO</t>
  </si>
  <si>
    <t>Wolverhampton DO</t>
  </si>
  <si>
    <t>Wolverhampton NE DO</t>
  </si>
  <si>
    <t>Wolverhampton NW DO</t>
  </si>
  <si>
    <t>Wombourne DO</t>
  </si>
  <si>
    <t>Wombwell DO</t>
  </si>
  <si>
    <t>Wood Green DO</t>
  </si>
  <si>
    <t>Woodbridge DO</t>
  </si>
  <si>
    <t>Woolton DO</t>
  </si>
  <si>
    <t>Woolwich DO</t>
  </si>
  <si>
    <t>Wootton Bassett DO</t>
  </si>
  <si>
    <t>Worcester DO</t>
  </si>
  <si>
    <t>Worcester Park DO</t>
  </si>
  <si>
    <t>Workington DO</t>
  </si>
  <si>
    <t>Worksop DO</t>
  </si>
  <si>
    <t>Worthing DO</t>
  </si>
  <si>
    <t>Wrexham DO</t>
  </si>
  <si>
    <t>Wymondham DO</t>
  </si>
  <si>
    <t>Wythenshawe DO</t>
  </si>
  <si>
    <t>Yate DO</t>
  </si>
  <si>
    <t>Yeovil DO</t>
  </si>
  <si>
    <t>York Central DO</t>
  </si>
  <si>
    <t>UNIT READINESS CHECK</t>
  </si>
  <si>
    <t>Delivery Office</t>
  </si>
  <si>
    <t>Unit Readiness Check Start Date</t>
  </si>
  <si>
    <t>Delivery Office Manager</t>
  </si>
  <si>
    <t>Email Address</t>
  </si>
  <si>
    <t>Substitute Delivery Office Manager</t>
  </si>
  <si>
    <t>Deployment Manager</t>
  </si>
  <si>
    <t>Deployment Lead</t>
  </si>
  <si>
    <t>Document Version</t>
  </si>
  <si>
    <t>Yes</t>
  </si>
  <si>
    <t>No</t>
  </si>
  <si>
    <t>N/A</t>
  </si>
  <si>
    <t>No.</t>
  </si>
  <si>
    <t>Readiness Question</t>
  </si>
  <si>
    <t>Readiness Check/Instructions</t>
  </si>
  <si>
    <t>Task Lead</t>
  </si>
  <si>
    <t>Completed Yes/No/Detail</t>
  </si>
  <si>
    <t>Quick Guide Information</t>
  </si>
  <si>
    <t>Notes / Evidence</t>
  </si>
  <si>
    <t>Outdoor Systems Data Cleanse</t>
  </si>
  <si>
    <t>Is there a nominated and trained Route Manager Champion in place in the unit?</t>
  </si>
  <si>
    <t>Confirm the Route Manager Champion has completed Route Manager training and been signed-off to use the system.</t>
  </si>
  <si>
    <t>DOM/Rep</t>
  </si>
  <si>
    <t xml:space="preserve">If 'NO' Identify potential RMC, contact your assigned DM who will advise the DOM/Rep on how to organise training, identify potential risk to revision plan, raise appropriate risk or issue via the revisions share point site.  </t>
  </si>
  <si>
    <t xml:space="preserve">Is the Route Manager data fit for Revision activity
</t>
  </si>
  <si>
    <t>Input total number of delivery routes in the unit.</t>
  </si>
  <si>
    <t>This information will be used to monitor visual check's progress.</t>
  </si>
  <si>
    <t xml:space="preserve">Input initial Route Manager Notifications?   </t>
  </si>
  <si>
    <t>DOM/Rep (incl Route Manager Champion)</t>
  </si>
  <si>
    <t>Notifications &amp; Visual Checks To Be Cleared Date</t>
  </si>
  <si>
    <t>Visual Checks: Input at end of day the number of Visual Checks remaining.</t>
  </si>
  <si>
    <t>Notifications: Input end of day Notifications figure as shown on Route Manager Inbox.</t>
  </si>
  <si>
    <t>Status of Notifications &amp; Visual Checks clearance</t>
  </si>
  <si>
    <t>Route Manager Key Data Checks - Input at end of day the number of routes remining to review and/or change.</t>
  </si>
  <si>
    <t>Have all identified RM Notifications been resolved and Visual Checks by route been completed?</t>
  </si>
  <si>
    <t>When Task 2 is complete, the Deployment Manager will automatically be sent an email when 'Yes' is entered into cell J15</t>
  </si>
  <si>
    <t>When 'YES' is selected an automatic email will be sent to the Deployment Manager.</t>
  </si>
  <si>
    <t>Indoor Systems Data Cleanse</t>
  </si>
  <si>
    <t xml:space="preserve">Are RCS sub codes used appropriate to the unit?
Are all hours used in the unit recorded (for ongoing use in the revision) and understood. </t>
  </si>
  <si>
    <t>Confirm that all sub-codes used are relevant to the unit.</t>
  </si>
  <si>
    <t>If this is 'NO', identify codes need to discussed at start-up meeting.  The DOM/Rep should fully understand how all non standard sub code hours are actually used.</t>
  </si>
  <si>
    <t>Is the Office Localised Input information pages (including the floor layout in the AutoIWT) correct and accurate and is a true reflection of the DO's current operation?</t>
  </si>
  <si>
    <t>Jointly review the Office Localised Input information in the AutoIWT to ensure it is correct and accurate and is a true reflection of the DO's current operation?</t>
  </si>
  <si>
    <t>If 'NO', all incorrect data must be amended to reflect the units actual state.  This information should be sent to the Performance Coach who will update the AutoIWT systems.  This system should be checked weekly until the information can be confirmed as correct.</t>
  </si>
  <si>
    <t>Is the information in the AutoIWT 'Walks' selection correct and reflect the DO's current operation?</t>
  </si>
  <si>
    <t xml:space="preserve">Physical and documentary checks confirm that all sections of the AutoIWT 'Walks' section accurately reflect the unit's current operation. </t>
  </si>
  <si>
    <t>If 'NO', all incorrect data must be amended to reflect the unit's actual state.  This information should be updated within the Route Manager system by the Route Manager Champion.  AutoIWT should be checked weekly until the information can be confirmed as correct.</t>
  </si>
  <si>
    <t>Has the unit established and agreed its baseline performance level?</t>
  </si>
  <si>
    <t>The DOM and the Unit Rep will confirm the base line performance level based on the nationally agreed reference period.</t>
  </si>
  <si>
    <t>If NO, take detailed notes of what the issues may be  and jointly resolve these with the Unit Rep.  
Where this can not be done, seek support from your OM.</t>
  </si>
  <si>
    <t>Unit Plan</t>
  </si>
  <si>
    <t>Does the unit have a copy of the floorplan and does this match the physical layout?</t>
  </si>
  <si>
    <t>Physical check the drawing details against the units actual layout.</t>
  </si>
  <si>
    <t>If 'NO' obtain frozen floorplan via your Performance Coach and perform physical checks.
If there are discrepancies between the floorplan drawing and the actual layout, these should be noted and discussed during the Start-Up Meeting.</t>
  </si>
  <si>
    <t>What are the current traffic arrival profiles?</t>
  </si>
  <si>
    <t>Wave 1</t>
  </si>
  <si>
    <t>Wave 2</t>
  </si>
  <si>
    <t>Enter the wave arrival times in rows 22 &amp; 24 and percentage split into rows 23 &amp; 25.</t>
  </si>
  <si>
    <t>What is the arrival profile from your Mail Centre</t>
  </si>
  <si>
    <t>What is the arrival profile from your MPU</t>
  </si>
  <si>
    <t>Enter the units 'Staff in Post' profile?</t>
  </si>
  <si>
    <t xml:space="preserve">The Table auto populates from the 'Q10 Head Count Summary' page.  </t>
  </si>
  <si>
    <t xml:space="preserve">TMI not headcount - recruitment in progress </t>
  </si>
  <si>
    <t>Full Time</t>
  </si>
  <si>
    <t>Part Time</t>
  </si>
  <si>
    <t>PSP SiP</t>
  </si>
  <si>
    <t>TM1</t>
  </si>
  <si>
    <t>Variance</t>
  </si>
  <si>
    <t>Are deliveries performed in line with the Route Manager sequence and are all staff using the correct PDA barcode?</t>
  </si>
  <si>
    <t xml:space="preserve">Confirm with the Duty holder that the delivery frame (Excluding SD Spec items) is delivered as per Route Manager Sequence and they are using the correct PDA barcode.  Establish and note the reasons for any discrepancies. </t>
  </si>
  <si>
    <t>If 'No' record non compliance for review during URC Question 12.</t>
  </si>
  <si>
    <t>Outdoor Validations</t>
  </si>
  <si>
    <t>Has the unit completed a review of current outdoor spans against GeoRoute?</t>
  </si>
  <si>
    <t>GeoRoute Outdoor Spans will be produced by the Deployment Manager with a defined traffic period, this is then compared against the corresponding weeks signing on sheets outdoor spans ('Q12 Span Comparison' ).  Where a variance of +/- 15 minutes is found, the DOM/Rep will need to establish root cause or whether ad-hoc workload was the cause.</t>
  </si>
  <si>
    <t>DOM/Rep/Deployment Manager</t>
  </si>
  <si>
    <t>Does the unit have or require off site parking?</t>
  </si>
  <si>
    <t>Populate Q13 Off Site Parking page</t>
  </si>
  <si>
    <t>If 'Yes' DOM/Rep must provide details by completing 'Q13 Off Site Parking' page.</t>
  </si>
  <si>
    <t xml:space="preserve">Have the GeoRoute route times been validated and are these ready to be used for planning purposes? </t>
  </si>
  <si>
    <t>Using the information supplied from GeoRoute, is Route Manager data accurate and ready for use in revision activity?</t>
  </si>
  <si>
    <t>DOM</t>
  </si>
  <si>
    <t>Is all the unit's data up to date and accurate?</t>
  </si>
  <si>
    <t>The DOM agrees that all base data is up to date and the unit is ready to progress its revision activity</t>
  </si>
  <si>
    <t>DOM/Rep (incl Deployment Manager)</t>
  </si>
  <si>
    <t>On Track</t>
  </si>
  <si>
    <t>Off Track</t>
  </si>
  <si>
    <t>Version Number</t>
  </si>
  <si>
    <t>Cost Centre</t>
  </si>
  <si>
    <t>Allocated From The Action Plan; Daily Average Activity Time</t>
  </si>
  <si>
    <t>Allocated From The Revised Action Plan; Daily Average Activity Time</t>
  </si>
  <si>
    <t>Action Plan</t>
  </si>
  <si>
    <t>COLOD and POL Collections Points Guide</t>
  </si>
  <si>
    <t>COLOD AND POL COLLECTION POINT INFORMATION</t>
  </si>
  <si>
    <t xml:space="preserve">The information required for the COLOD and POL Data page can be found in the Collection Point Report in CMD/Collection reporting in Pegasus. </t>
  </si>
  <si>
    <t>COLOD and POL DATA PAGE</t>
  </si>
  <si>
    <t>In column B list the current route number of the COLOD or POL Collection Point.</t>
  </si>
  <si>
    <t>In column C enter the Collection Point / Box number / POL Collection Point and the location of the box.</t>
  </si>
  <si>
    <t>In column D enter the appropriate address details.</t>
  </si>
  <si>
    <t xml:space="preserve">In column E enter the appropriate postcode details. </t>
  </si>
  <si>
    <t>Last Update:</t>
  </si>
  <si>
    <t>UNIT DETAILS</t>
  </si>
  <si>
    <t>UNIT NAME</t>
  </si>
  <si>
    <t>ALTRINCHAM DO</t>
  </si>
  <si>
    <t>COST CENTRE</t>
  </si>
  <si>
    <t>REGION</t>
  </si>
  <si>
    <t>North</t>
  </si>
  <si>
    <t>SDL AREA</t>
  </si>
  <si>
    <t>N-SDL Cheshire &amp; Merseyside</t>
  </si>
  <si>
    <t>DOM EMAIL ADDRESS</t>
  </si>
  <si>
    <t>DEPLOYMENT MANAGER EMAIL ADDRESS</t>
  </si>
  <si>
    <t>DEPLOYMENT LEAD MANAGER EMAIL ADDRESS</t>
  </si>
  <si>
    <t>KEY DATE VARIANCE TRACKER</t>
  </si>
  <si>
    <t>FORECAST PLAN</t>
  </si>
  <si>
    <t>ACTUAL PLAN</t>
  </si>
  <si>
    <t>GETTING STARTED - START DATE</t>
  </si>
  <si>
    <t>DESIGN - START DATE</t>
  </si>
  <si>
    <t>DEPLOYMENT - START DATE</t>
  </si>
  <si>
    <t>PLANNED 1ST DEPLOYMENT DATE</t>
  </si>
  <si>
    <t>PLANNED LAST DEPLOYMENT DATE</t>
  </si>
  <si>
    <t>BUDGET DROP DATE</t>
  </si>
  <si>
    <t>#</t>
  </si>
  <si>
    <t>GETTING STARTED - WORK PACKAGE</t>
  </si>
  <si>
    <t>PRE DEPLOYMENT PACK COMPLETE</t>
  </si>
  <si>
    <t>URC COMPLETE</t>
  </si>
  <si>
    <t>DUTY SCENARIO PRODUCED</t>
  </si>
  <si>
    <t>UNMEASURED HOURS TASK COMPLETE</t>
  </si>
  <si>
    <t>START UP MEETING HELD</t>
  </si>
  <si>
    <t>GETTING STARTED SIGNED OFF</t>
  </si>
  <si>
    <t>GETTING STARTED - END DATE</t>
  </si>
  <si>
    <t>DESIGN - WORK PACKAGE</t>
  </si>
  <si>
    <t>BASE DATA VALIDATION COMPLETE</t>
  </si>
  <si>
    <t>MODEL WEEK COMPLETED</t>
  </si>
  <si>
    <t>GEOROUTE STARTED</t>
  </si>
  <si>
    <t>GEOROUTE ENDED</t>
  </si>
  <si>
    <t>ROUTES DISPLAYED AND FEEDBACK PROVIDED</t>
  </si>
  <si>
    <t>LAYOUT &amp; ASSETS SIGN-OFF (SCA CONFIRMED ORDER)</t>
  </si>
  <si>
    <t>DUTY MANAGER COMPLETED</t>
  </si>
  <si>
    <t>PREP SUITABILITY MODELLER COMPLETED</t>
  </si>
  <si>
    <t>ASSET DOCUMENT COMPLETED</t>
  </si>
  <si>
    <t>BENEFITS DOCUMENT COMPLETED</t>
  </si>
  <si>
    <t>DESIGN SIGNED OFF</t>
  </si>
  <si>
    <t>DESIGN - END DATE</t>
  </si>
  <si>
    <t>DEPLOYMENT - WORK PACKAGE</t>
  </si>
  <si>
    <t>3_10_0</t>
  </si>
  <si>
    <t>CWU REVIEW COMPLETE</t>
  </si>
  <si>
    <t>3_11_0</t>
  </si>
  <si>
    <t>ASSETS REVIEW COMPLETE</t>
  </si>
  <si>
    <t>EQUIPMENT AND CONTRACTOR DATE CONFIRMED</t>
  </si>
  <si>
    <t>3_12_0</t>
  </si>
  <si>
    <t>BUSINESS PARTNER AGREEMENT COMPLETE</t>
  </si>
  <si>
    <t>3_13_0</t>
  </si>
  <si>
    <t>COLLECTIONS SLA COMPLETE</t>
  </si>
  <si>
    <t>3_14_1</t>
  </si>
  <si>
    <t>BATCH PLAN RECORDING COMPLETE</t>
  </si>
  <si>
    <t>2/3 WEEKS NOTICE TO CRAMP MANAGER</t>
  </si>
  <si>
    <t>3_14_2</t>
  </si>
  <si>
    <t>DOCK LOADING PLAN COMPLETE</t>
  </si>
  <si>
    <t>3_14_3</t>
  </si>
  <si>
    <t>SIGNING IN/OUT SHEETS COMPLETE</t>
  </si>
  <si>
    <t>3_14_4</t>
  </si>
  <si>
    <t>FRAME LABEL PRINT TOOL COMPLETE</t>
  </si>
  <si>
    <t>ROUTE SUPPORT PACK COMPLETE</t>
  </si>
  <si>
    <t>CONFIRM LABEL INFORMATION HAS BEEN SENT TO SHEFFIELD</t>
  </si>
  <si>
    <t>TIME LOCKED PREMISES &amp; LOCKER ROOM BARCODES</t>
  </si>
  <si>
    <t>3_14_5</t>
  </si>
  <si>
    <t>PRINT BARCODES COMPLETE</t>
  </si>
  <si>
    <t>3_14_6</t>
  </si>
  <si>
    <t>INWARD SORT LABELS COMPLETE</t>
  </si>
  <si>
    <t>3_14_7</t>
  </si>
  <si>
    <t>BASIC IPS/PREP PLANNER COMPLETE</t>
  </si>
  <si>
    <t>3_15_0</t>
  </si>
  <si>
    <t>CONTRACT CHANGES COMPLETE</t>
  </si>
  <si>
    <t>3_16_0</t>
  </si>
  <si>
    <t>OPG TRAINING PLAN COMPLETE</t>
  </si>
  <si>
    <t>3_17_1</t>
  </si>
  <si>
    <t>WEEKEND OF CHANGE RESOURCE CHECKLIST</t>
  </si>
  <si>
    <t>IDENTIFY KEY BUNCHES TO MATCH NEW ROUTES</t>
  </si>
  <si>
    <t>PLAN FOR REDIRECTION, PO BOX, SPECIAL INSTRUCTIONS, D2D DISTRIBUTION</t>
  </si>
  <si>
    <t>3_17_2</t>
  </si>
  <si>
    <t>ROMEC WOC CHECKLIST COMPLETE</t>
  </si>
  <si>
    <t>ASSETS CONFIRMATION DOCUMENT COMPELTE</t>
  </si>
  <si>
    <t>PRINTED LABELS FROM SHEFFIELD HAVE BEEN RETURNED</t>
  </si>
  <si>
    <t>CONFIRM ALL ADMIN PAPERWORK PRINTED</t>
  </si>
  <si>
    <t>3_17_4</t>
  </si>
  <si>
    <t>PRE DEPLOYMENT WTLL HELD</t>
  </si>
  <si>
    <t>WEEKEND OF CHANGE WTLL HELD</t>
  </si>
  <si>
    <t>3_17_5</t>
  </si>
  <si>
    <t>WEEKEND OF CHANGE CONTROL SHEET</t>
  </si>
  <si>
    <t>UPDATE DOBI-POST DEPLOYMENT</t>
  </si>
  <si>
    <t>P1</t>
  </si>
  <si>
    <t>DEPLOYMENT PHASE 1</t>
  </si>
  <si>
    <t>P2</t>
  </si>
  <si>
    <t>DEPLOYMENT PHASE 2</t>
  </si>
  <si>
    <t>P3</t>
  </si>
  <si>
    <t>DEPLOYMENT PHASE 3</t>
  </si>
  <si>
    <t>P4</t>
  </si>
  <si>
    <t>DEPLOYMENT PHASE 4</t>
  </si>
  <si>
    <t>P5</t>
  </si>
  <si>
    <t>DEPLOYMENT PHASE 5</t>
  </si>
  <si>
    <t>P6</t>
  </si>
  <si>
    <t>DEPLOYMENT PHASE 6</t>
  </si>
  <si>
    <t>P7</t>
  </si>
  <si>
    <t>DEPLOYMENT PHASE 7</t>
  </si>
  <si>
    <t>P8</t>
  </si>
  <si>
    <t>DEPLOYMENT PHASE 8</t>
  </si>
  <si>
    <t>LAST</t>
  </si>
  <si>
    <t>LAST DEPLOYMENT</t>
  </si>
  <si>
    <t>3_18_2</t>
  </si>
  <si>
    <t>PIR CONFIRMATION OF GO LIVE</t>
  </si>
  <si>
    <t>3_18_3</t>
  </si>
  <si>
    <t>PIR UNIT DAILY MONITOR</t>
  </si>
  <si>
    <t>3_18_5</t>
  </si>
  <si>
    <t>PIR SNAGGING LIST</t>
  </si>
  <si>
    <t>3_18_6</t>
  </si>
  <si>
    <t>SYSTEMS UPDATE CHECKLIST</t>
  </si>
  <si>
    <t>3_19_1</t>
  </si>
  <si>
    <t>UPDATE IWT</t>
  </si>
  <si>
    <t>3_20_1</t>
  </si>
  <si>
    <t>PIR MEETING AGENDA COMPLETE</t>
  </si>
  <si>
    <t>3_20_2</t>
  </si>
  <si>
    <t>PIR REVISION SIGN OFF COMPLETE</t>
  </si>
  <si>
    <t>DEPLOYMENT - END DATE</t>
  </si>
  <si>
    <t>PLANNING DETAILS</t>
  </si>
  <si>
    <t>WEEKS</t>
  </si>
  <si>
    <t>OM AREA</t>
  </si>
  <si>
    <t>UNIT SIZE</t>
  </si>
  <si>
    <t>DEPLOYMENT WAVE</t>
  </si>
  <si>
    <t>REVISION TYPE</t>
  </si>
  <si>
    <t>DEPLOYMENT PHASES</t>
  </si>
  <si>
    <t>STEP 1 - GETTING STARTED</t>
  </si>
  <si>
    <t>NAME</t>
  </si>
  <si>
    <t>ROUTES</t>
  </si>
  <si>
    <t>1 to 6</t>
  </si>
  <si>
    <t>STRU / MINI</t>
  </si>
  <si>
    <t>1/40 WALKS</t>
  </si>
  <si>
    <t>START</t>
  </si>
  <si>
    <t>END</t>
  </si>
  <si>
    <t>ABBEY WOOD DO</t>
  </si>
  <si>
    <t>South</t>
  </si>
  <si>
    <t>S-SDL Croydon and South East</t>
  </si>
  <si>
    <t>OM SE London East</t>
  </si>
  <si>
    <t/>
  </si>
  <si>
    <t>ABERCARN DO</t>
  </si>
  <si>
    <t>S-SDL South Wales</t>
  </si>
  <si>
    <t>OM Newport</t>
  </si>
  <si>
    <t>STRUCTURAL</t>
  </si>
  <si>
    <t>ABERDARE DO</t>
  </si>
  <si>
    <t>OM Valleys</t>
  </si>
  <si>
    <t>ABERGAVENNY DO</t>
  </si>
  <si>
    <t>ABERTILLERY DO</t>
  </si>
  <si>
    <t>ABERYSTWYTH DO</t>
  </si>
  <si>
    <t>N-SDL Cheshire and Merseyside</t>
  </si>
  <si>
    <t>OM Shrewsbury</t>
  </si>
  <si>
    <t>ABINGDON DO</t>
  </si>
  <si>
    <t>S-SDL Thames Valley</t>
  </si>
  <si>
    <t>OM Oxford</t>
  </si>
  <si>
    <t>ACCRINGTON DO</t>
  </si>
  <si>
    <t>N-SDL North West England</t>
  </si>
  <si>
    <t>OM Blackburn and Fylde</t>
  </si>
  <si>
    <t>ACTON DO</t>
  </si>
  <si>
    <t>OM West London</t>
  </si>
  <si>
    <t>ADDLESTONE DO</t>
  </si>
  <si>
    <t>S-SDL Home Counties South</t>
  </si>
  <si>
    <t>OM HCS North West</t>
  </si>
  <si>
    <t>AIRDRIE DO</t>
  </si>
  <si>
    <t>N-SDL Northern Ireland and West Scotland</t>
  </si>
  <si>
    <t>OM Ayrshire and S Lanarkshire</t>
  </si>
  <si>
    <t>AIREBOROUGH DO</t>
  </si>
  <si>
    <t>N-SDL Yorkshire</t>
  </si>
  <si>
    <t>OM Central Yorkshire</t>
  </si>
  <si>
    <t>ALCESTER DO</t>
  </si>
  <si>
    <t>N-SDL West Midlands</t>
  </si>
  <si>
    <t>OM Birmingham North and South</t>
  </si>
  <si>
    <t>ALDERSHOT DO</t>
  </si>
  <si>
    <t>OM HCS West</t>
  </si>
  <si>
    <t>ALDRIDGE DO</t>
  </si>
  <si>
    <t>OM Stoke Telford Walsall</t>
  </si>
  <si>
    <t>ALEXANDRIA DO</t>
  </si>
  <si>
    <t>OM Glasgow</t>
  </si>
  <si>
    <t>ALFORD DO</t>
  </si>
  <si>
    <t>N-SDL South Yorks and Lincs</t>
  </si>
  <si>
    <t>OM E Yorks and Lincs</t>
  </si>
  <si>
    <t>ALFRETON DO</t>
  </si>
  <si>
    <t>N-SDL East Midlands and Peterborough</t>
  </si>
  <si>
    <t>OM Derbyshire</t>
  </si>
  <si>
    <t>ALLOA DO</t>
  </si>
  <si>
    <t>N-SDL East and North Scotland</t>
  </si>
  <si>
    <t>OM EOS Central</t>
  </si>
  <si>
    <t>ALNWICK DO</t>
  </si>
  <si>
    <t>N-SDL North East and Cumbria</t>
  </si>
  <si>
    <t>OM Newcastle</t>
  </si>
  <si>
    <t>ALRESFORD DO</t>
  </si>
  <si>
    <t>S-SDL South Coast</t>
  </si>
  <si>
    <t>OM SC Central</t>
  </si>
  <si>
    <t>ALTENS DO</t>
  </si>
  <si>
    <t>OM Aberdeen City</t>
  </si>
  <si>
    <t>ALTON DO</t>
  </si>
  <si>
    <t>OM Warrington</t>
  </si>
  <si>
    <t>STRUCTURAL [PILOT]</t>
  </si>
  <si>
    <t>AMERSHAM DO</t>
  </si>
  <si>
    <t>S-SDL Home Counties North</t>
  </si>
  <si>
    <t>OM HCN West</t>
  </si>
  <si>
    <t>AMESBURY DO</t>
  </si>
  <si>
    <t>OM SC North</t>
  </si>
  <si>
    <t>AMMANFORD DO</t>
  </si>
  <si>
    <t>OM Swansea</t>
  </si>
  <si>
    <t>AMPTHILL DO</t>
  </si>
  <si>
    <t>N-SDL South Midlands</t>
  </si>
  <si>
    <t>OM Milton Keynes</t>
  </si>
  <si>
    <t>ANDOVER DO</t>
  </si>
  <si>
    <t>ANERLEY DO</t>
  </si>
  <si>
    <t>OM SE London West</t>
  </si>
  <si>
    <t>ANNAN DO</t>
  </si>
  <si>
    <t>OM Carlisle</t>
  </si>
  <si>
    <t>ANSTRUTHER DO</t>
  </si>
  <si>
    <t>ANTRIM DO</t>
  </si>
  <si>
    <t>OM NI West</t>
  </si>
  <si>
    <t>ARBROATH DO</t>
  </si>
  <si>
    <t>OM EOS North</t>
  </si>
  <si>
    <t>ARMAGH DO</t>
  </si>
  <si>
    <t>OM NI Central</t>
  </si>
  <si>
    <t>ARUNDEL DO</t>
  </si>
  <si>
    <t>OM SE West</t>
  </si>
  <si>
    <t>ASCOT DO</t>
  </si>
  <si>
    <t>ASHBOURNE DO</t>
  </si>
  <si>
    <t>ASHBY DE LA ZOUCH DO</t>
  </si>
  <si>
    <t>OM North Leicestershire</t>
  </si>
  <si>
    <t>ASHFORD TN DO</t>
  </si>
  <si>
    <t>S-SDL Medway</t>
  </si>
  <si>
    <t>OM Medway East</t>
  </si>
  <si>
    <t>ASHFORD TW DO</t>
  </si>
  <si>
    <t>OM HCS North East</t>
  </si>
  <si>
    <t>ASHINGTON DO</t>
  </si>
  <si>
    <t>ASHTON UNDER LYNE DO</t>
  </si>
  <si>
    <t>OM East Pennines</t>
  </si>
  <si>
    <t>ATHERSTONE DO</t>
  </si>
  <si>
    <t>OM Coventry and S Leicestershire</t>
  </si>
  <si>
    <t>ATHERTON DO</t>
  </si>
  <si>
    <t>AVONMOUTH DO</t>
  </si>
  <si>
    <t>S-SDL South West</t>
  </si>
  <si>
    <t>OM Bristol North</t>
  </si>
  <si>
    <t>AXMINSTER DO</t>
  </si>
  <si>
    <t>OM North and East Devon</t>
  </si>
  <si>
    <t>AYLESBURY DO</t>
  </si>
  <si>
    <t>AYLESBURY VALE DO</t>
  </si>
  <si>
    <t>AYR DO</t>
  </si>
  <si>
    <t>BAKEWELL DO</t>
  </si>
  <si>
    <t>BALA DO</t>
  </si>
  <si>
    <t>BALHAM DO</t>
  </si>
  <si>
    <t>OM South West London</t>
  </si>
  <si>
    <t>BALLYMENA DO</t>
  </si>
  <si>
    <t>BALLYMONEY DO</t>
  </si>
  <si>
    <t>BANBRIDGE DO</t>
  </si>
  <si>
    <t>BANBURY DO</t>
  </si>
  <si>
    <t>BANCHORY DO</t>
  </si>
  <si>
    <t>BANFF DO</t>
  </si>
  <si>
    <t>OM Aberdeenshire</t>
  </si>
  <si>
    <t>BANGOR DO</t>
  </si>
  <si>
    <t>OM North Wales</t>
  </si>
  <si>
    <t>BANSTEAD DO</t>
  </si>
  <si>
    <t>OM SE London South</t>
  </si>
  <si>
    <t>BARKING DO</t>
  </si>
  <si>
    <t>S-SDL Central and East London</t>
  </si>
  <si>
    <t>OM South Essex</t>
  </si>
  <si>
    <t>BARNARD CASTLE DO</t>
  </si>
  <si>
    <t>OM Tees Valley</t>
  </si>
  <si>
    <t>BARNES DO</t>
  </si>
  <si>
    <t>BARNET DO</t>
  </si>
  <si>
    <t>OM HCN Central</t>
  </si>
  <si>
    <t>BARNOLDSWICK DO</t>
  </si>
  <si>
    <t>BARNSLEY DO</t>
  </si>
  <si>
    <t>OM Sheffield North</t>
  </si>
  <si>
    <t>BARNSTAPLE DO</t>
  </si>
  <si>
    <t>BARRHEAD DO</t>
  </si>
  <si>
    <t>OM Lanarkshire and Glasgow</t>
  </si>
  <si>
    <t>BARROW IN FURNESS DO</t>
  </si>
  <si>
    <t>OM Lancaster</t>
  </si>
  <si>
    <t>BARRY DO</t>
  </si>
  <si>
    <t>OM Cardiff</t>
  </si>
  <si>
    <t>DELIVERY PERFORMANCE - DELIVERY REVISIONS FORECAST PLAN</t>
  </si>
  <si>
    <t>BASILDON DO</t>
  </si>
  <si>
    <t>S-SDL Essex and Anglia</t>
  </si>
  <si>
    <t>OM West Essex</t>
  </si>
  <si>
    <t>BASINGSTOKE DO</t>
  </si>
  <si>
    <t>OM Reading</t>
  </si>
  <si>
    <t>BATH DO</t>
  </si>
  <si>
    <t>OM Somerset and N Wilts</t>
  </si>
  <si>
    <t>BATHGATE DO</t>
  </si>
  <si>
    <t>OM EOS South</t>
  </si>
  <si>
    <t>BATLEY DO</t>
  </si>
  <si>
    <t>OM Greater Yorkshire</t>
  </si>
  <si>
    <t>BATTERSEA DO</t>
  </si>
  <si>
    <t>BATTLE DO</t>
  </si>
  <si>
    <t>BEACONSFIELD DO</t>
  </si>
  <si>
    <t>BEARSDEN DO</t>
  </si>
  <si>
    <t>BECCLES DO</t>
  </si>
  <si>
    <t>OM Norfolk</t>
  </si>
  <si>
    <t>BECKENHAM DO</t>
  </si>
  <si>
    <t>BEDFORD MK40 DO</t>
  </si>
  <si>
    <t>BEDFORD RURALS DO</t>
  </si>
  <si>
    <t>BEDWORTH DO</t>
  </si>
  <si>
    <t>BEESTON DO</t>
  </si>
  <si>
    <t>OM South and Central Nottinghamshire</t>
  </si>
  <si>
    <t>BELFAST BANGOR DO</t>
  </si>
  <si>
    <t>OM NI East</t>
  </si>
  <si>
    <t>BELFAST EAST DO</t>
  </si>
  <si>
    <t>BELFAST NORTH DO</t>
  </si>
  <si>
    <t>BELFAST SOUTH AND CENTRAL DO</t>
  </si>
  <si>
    <t>BELFAST WEST DO</t>
  </si>
  <si>
    <t>BELLSHILL DO</t>
  </si>
  <si>
    <t>BELPER DO</t>
  </si>
  <si>
    <t>BENFLEET DO</t>
  </si>
  <si>
    <t>BERWICK UPON TWEED DO</t>
  </si>
  <si>
    <t>BETHNAL GREEN DO</t>
  </si>
  <si>
    <t>OM East London</t>
  </si>
  <si>
    <t>BEVERLEY DO</t>
  </si>
  <si>
    <t>BEXHILL ON SEA DO</t>
  </si>
  <si>
    <t>BEXLEYHEATH DO</t>
  </si>
  <si>
    <t>BICESTER DO</t>
  </si>
  <si>
    <t>BIDDULPH DO</t>
  </si>
  <si>
    <t>BIDEFORD DO</t>
  </si>
  <si>
    <t>BIGGAR DO</t>
  </si>
  <si>
    <t>BIGGIN HILL DO</t>
  </si>
  <si>
    <t>BIGGLESWADE DO</t>
  </si>
  <si>
    <t>OM HCN East</t>
  </si>
  <si>
    <t>BILLERICAY DO</t>
  </si>
  <si>
    <t>OM North Essex</t>
  </si>
  <si>
    <t>BILLINGSHURST DO</t>
  </si>
  <si>
    <t>OM SE Central</t>
  </si>
  <si>
    <t>BILSTON DO</t>
  </si>
  <si>
    <t>OM Wolverhampton and Dudley</t>
  </si>
  <si>
    <t>BINGHAM DO</t>
  </si>
  <si>
    <t>BIRCH PARK DO</t>
  </si>
  <si>
    <t>BIRCHWOOD DO</t>
  </si>
  <si>
    <t>OM Wigan</t>
  </si>
  <si>
    <t>BIRMINGHAM CENTRAL DO</t>
  </si>
  <si>
    <t>BIRMINGHAM EAST DO</t>
  </si>
  <si>
    <t>OM Birmingham Central</t>
  </si>
  <si>
    <t>BIRMINGHAM WEST DO</t>
  </si>
  <si>
    <t>BISHOPBRIGGS DO</t>
  </si>
  <si>
    <t>BISHOPS STORTFORD DO</t>
  </si>
  <si>
    <t>BITTERNE MANOR DO</t>
  </si>
  <si>
    <t>BLACKBURN DO</t>
  </si>
  <si>
    <t>BLACKHEATH DO</t>
  </si>
  <si>
    <t>BLACKPOOL DO</t>
  </si>
  <si>
    <t>BLACKWOOD DO</t>
  </si>
  <si>
    <t>BLAENAU FFESTINIOG DO</t>
  </si>
  <si>
    <t>BLAIRGOWRIE DO</t>
  </si>
  <si>
    <t>BLANDFORD FORUM DO</t>
  </si>
  <si>
    <t>BLAYDON ON TYNE DO</t>
  </si>
  <si>
    <t>OM Sunderland and Durham</t>
  </si>
  <si>
    <t>BLETCHLEY DO</t>
  </si>
  <si>
    <t>BLYTH DO</t>
  </si>
  <si>
    <t>BODMIN DO</t>
  </si>
  <si>
    <t>OM Plymouth</t>
  </si>
  <si>
    <t>BOGNOR REGIS DO</t>
  </si>
  <si>
    <t>OM SC East</t>
  </si>
  <si>
    <t>BOLSOVER DO</t>
  </si>
  <si>
    <t>OM Sheffield South</t>
  </si>
  <si>
    <t>BOLTON WEST DO</t>
  </si>
  <si>
    <t>BONESS DO</t>
  </si>
  <si>
    <t>BONNYRIGG DO</t>
  </si>
  <si>
    <t>BOOTLE AND SEAFORTH DO</t>
  </si>
  <si>
    <t>OM Liverpool</t>
  </si>
  <si>
    <t>BORDON DO</t>
  </si>
  <si>
    <t>BOREHAMWOOD DO</t>
  </si>
  <si>
    <t>BOSTON DO</t>
  </si>
  <si>
    <t>OM Peterborough</t>
  </si>
  <si>
    <t>BOURNE DO</t>
  </si>
  <si>
    <t>BOURNEMOUTH DO</t>
  </si>
  <si>
    <t>OM SC West</t>
  </si>
  <si>
    <t>BOW DO</t>
  </si>
  <si>
    <t>BOWTHORPE DO</t>
  </si>
  <si>
    <t>BRACKLEY DO</t>
  </si>
  <si>
    <t>OM Northampton</t>
  </si>
  <si>
    <t>BRACKNELL DO</t>
  </si>
  <si>
    <t>BRADFORD NORTH DO</t>
  </si>
  <si>
    <t>OM West Yorkshire</t>
  </si>
  <si>
    <t>BRADFORD ON AVON DO</t>
  </si>
  <si>
    <t>BRADFORD SOUTH DO</t>
  </si>
  <si>
    <t>BRADFORD VALLEY DO</t>
  </si>
  <si>
    <t>BRAINTREE DO</t>
  </si>
  <si>
    <t>BRAMHALL DO</t>
  </si>
  <si>
    <t>OM Stockport</t>
  </si>
  <si>
    <t>BRAMLEY DO</t>
  </si>
  <si>
    <t>BRAMPTON DO</t>
  </si>
  <si>
    <t>BRANDON DO</t>
  </si>
  <si>
    <t>OM South Anglia</t>
  </si>
  <si>
    <t>BRECHIN DO</t>
  </si>
  <si>
    <t>BRECON DO</t>
  </si>
  <si>
    <t>BREDBURY DO</t>
  </si>
  <si>
    <t>BRENTFORD DO</t>
  </si>
  <si>
    <t>BRENTWOOD DO</t>
  </si>
  <si>
    <t>BRIDGE OF DON DO</t>
  </si>
  <si>
    <t>BRIDGE OF WEIR DO</t>
  </si>
  <si>
    <t>OM Paisley</t>
  </si>
  <si>
    <t>BRIDGEND CF DO</t>
  </si>
  <si>
    <t>BRIDGNORTH DO</t>
  </si>
  <si>
    <t>BRIDGWATER DO</t>
  </si>
  <si>
    <t>OM Bristol South and West Somerset</t>
  </si>
  <si>
    <t>BRIDLINGTON DO</t>
  </si>
  <si>
    <t>OM North Yorkshire</t>
  </si>
  <si>
    <t>BRIDPORT DO</t>
  </si>
  <si>
    <t>BRIERLEY HILL DO</t>
  </si>
  <si>
    <t>BRIGG DO</t>
  </si>
  <si>
    <t>OM North Lincolnshire</t>
  </si>
  <si>
    <t>BRIGHOUSE DO</t>
  </si>
  <si>
    <t>BRIGHTLINGSEA DO</t>
  </si>
  <si>
    <t>BRIGHTON DO</t>
  </si>
  <si>
    <t>BRINKLOW DO</t>
  </si>
  <si>
    <t>BRISTOL EAST CENTRAL DO</t>
  </si>
  <si>
    <t>BRISTOL EAST DO</t>
  </si>
  <si>
    <t>BRISTOL FISHPONDS DO</t>
  </si>
  <si>
    <t>BRISTOL NORTH DO</t>
  </si>
  <si>
    <t>BRISTOL SOUTH DO</t>
  </si>
  <si>
    <t>BRISTOL SOUTH EAST DO</t>
  </si>
  <si>
    <t>BRIXHAM DO</t>
  </si>
  <si>
    <t>OM South Devon</t>
  </si>
  <si>
    <t>BRIXTON DO</t>
  </si>
  <si>
    <t>BROADSTAIRS DO</t>
  </si>
  <si>
    <t>OM Medway South East</t>
  </si>
  <si>
    <t>BROCKLEY DO</t>
  </si>
  <si>
    <t>BRODICK DO</t>
  </si>
  <si>
    <t>BROMLEY DO</t>
  </si>
  <si>
    <t>BROMSGROVE DO</t>
  </si>
  <si>
    <t>BUCKIE DO</t>
  </si>
  <si>
    <t>BUCKINGHAM DO</t>
  </si>
  <si>
    <t>BUDE DO</t>
  </si>
  <si>
    <t>BULFORD BARRACKS DO</t>
  </si>
  <si>
    <t>BUNGAY DO</t>
  </si>
  <si>
    <t>BURGESS HILL DO</t>
  </si>
  <si>
    <t>BURNHAM ON SEA DO</t>
  </si>
  <si>
    <t>BURNLEY DO</t>
  </si>
  <si>
    <t>BURSLEM DO</t>
  </si>
  <si>
    <t>BURTON ON TRENT DO</t>
  </si>
  <si>
    <t>BURY DO</t>
  </si>
  <si>
    <t>BURY ST EDMUNDS DO</t>
  </si>
  <si>
    <t>BUSHEY DO</t>
  </si>
  <si>
    <t>BUXTON DO</t>
  </si>
  <si>
    <t>CAERNARFON DO</t>
  </si>
  <si>
    <t>CAERPHILLY DO</t>
  </si>
  <si>
    <t>CALDERWAY DO</t>
  </si>
  <si>
    <t>CALDICOT DO</t>
  </si>
  <si>
    <t>CALLINGTON DO</t>
  </si>
  <si>
    <t>CALNE DO</t>
  </si>
  <si>
    <t>OM Swindon</t>
  </si>
  <si>
    <t>CAMBERLEY DO</t>
  </si>
  <si>
    <t>CAMBERWELL DO</t>
  </si>
  <si>
    <t>CAMBORNE DO</t>
  </si>
  <si>
    <t>OM West Cornwall</t>
  </si>
  <si>
    <t>CAMBRIDGE DO</t>
  </si>
  <si>
    <t>OM Cambridge</t>
  </si>
  <si>
    <t>CAMPBELTOWN DO</t>
  </si>
  <si>
    <t>CANNOCK DO</t>
  </si>
  <si>
    <t>CANTERBURY DO</t>
  </si>
  <si>
    <t>CANVEY ISLAND DO</t>
  </si>
  <si>
    <t>CARDIFF DO</t>
  </si>
  <si>
    <t>CARDIFF NORTH DO</t>
  </si>
  <si>
    <t>CARDIFF NORTH EAST DO</t>
  </si>
  <si>
    <t>CARDIFF NORTH WEST DO</t>
  </si>
  <si>
    <t>CARDIFF WEST DO</t>
  </si>
  <si>
    <t>CARDIGAN DO</t>
  </si>
  <si>
    <t>CARLISLE DO</t>
  </si>
  <si>
    <t>CARLTON DO</t>
  </si>
  <si>
    <t>CARMARTHEN DO</t>
  </si>
  <si>
    <t>CARNFORTH DO</t>
  </si>
  <si>
    <t>CARRICKFERGUS DO</t>
  </si>
  <si>
    <t>CARTERTON DO</t>
  </si>
  <si>
    <t>CASTLE BROMWICH DO</t>
  </si>
  <si>
    <t>CASTLE DOUGLAS DO</t>
  </si>
  <si>
    <t>CATERHAM DO</t>
  </si>
  <si>
    <t>CATFORD DO</t>
  </si>
  <si>
    <t>CHAPELTOWN DO</t>
  </si>
  <si>
    <t>CHARD DO</t>
  </si>
  <si>
    <t>CHARLTON DO</t>
  </si>
  <si>
    <t>CHATHAM DO</t>
  </si>
  <si>
    <t>CHATTERIS DO</t>
  </si>
  <si>
    <t>CHEADLE SK DO</t>
  </si>
  <si>
    <t>CHEADLE ST DO</t>
  </si>
  <si>
    <t>CHEDDAR DO</t>
  </si>
  <si>
    <t>CHELMSFORD DO</t>
  </si>
  <si>
    <t>CHELMSLEY WOOD DO</t>
  </si>
  <si>
    <t>CHELSEA DO</t>
  </si>
  <si>
    <t>CHELTENHAM DO</t>
  </si>
  <si>
    <t>OM Gloucester</t>
  </si>
  <si>
    <t>CHEPSTOW DO</t>
  </si>
  <si>
    <t>CHERTSEY DO</t>
  </si>
  <si>
    <t>CHESHAM DO</t>
  </si>
  <si>
    <t>CHESSINGTON DO</t>
  </si>
  <si>
    <t>CHESTER DO</t>
  </si>
  <si>
    <t>OM Chester</t>
  </si>
  <si>
    <t>CHESTER LE STREET DO</t>
  </si>
  <si>
    <t>CHESTERFIELD DO</t>
  </si>
  <si>
    <t>CHICHESTER DO</t>
  </si>
  <si>
    <t>CHINGFORD DO</t>
  </si>
  <si>
    <t>CHIPPENHAM DO</t>
  </si>
  <si>
    <t>CHIPPING NORTON DO</t>
  </si>
  <si>
    <t>CHISWICK DO</t>
  </si>
  <si>
    <t>CHORLEY DO</t>
  </si>
  <si>
    <t>OM Preston</t>
  </si>
  <si>
    <t>CHORLTON DO</t>
  </si>
  <si>
    <t>OM Manchester</t>
  </si>
  <si>
    <t>CHRISTCHURCH DO</t>
  </si>
  <si>
    <t>CINDERFORD DO</t>
  </si>
  <si>
    <t>CIRENCESTER DO</t>
  </si>
  <si>
    <t>CLACTON ON SEA DO</t>
  </si>
  <si>
    <t>CLAPHAM DO</t>
  </si>
  <si>
    <t>CLARKSTON DO</t>
  </si>
  <si>
    <t>CLECKHEATON DO</t>
  </si>
  <si>
    <t>CLEVEDON DO</t>
  </si>
  <si>
    <t>CLIFTON BS DO</t>
  </si>
  <si>
    <t>CLIFTON NG DO</t>
  </si>
  <si>
    <t>CLITHEROE DO</t>
  </si>
  <si>
    <t>CLYDEBANK DO</t>
  </si>
  <si>
    <t>COALVILLE DO</t>
  </si>
  <si>
    <t>COATBRIDGE DO</t>
  </si>
  <si>
    <t>COBHAM DO</t>
  </si>
  <si>
    <t>COCKERMOUTH DO</t>
  </si>
  <si>
    <t>COLCHESTER DO</t>
  </si>
  <si>
    <t>COLDSTREAM DO</t>
  </si>
  <si>
    <t>COLEFORD DO</t>
  </si>
  <si>
    <t>COLERAINE DO</t>
  </si>
  <si>
    <t>COLESHILL DO</t>
  </si>
  <si>
    <t>COLWYN BAY DO</t>
  </si>
  <si>
    <t>CONGLETON DO</t>
  </si>
  <si>
    <t>COOKSTOWN DO</t>
  </si>
  <si>
    <t>COOMBS WOOD DO</t>
  </si>
  <si>
    <t>CORBY DO</t>
  </si>
  <si>
    <t>CORWEN DO</t>
  </si>
  <si>
    <t>COULSDON DO</t>
  </si>
  <si>
    <t>COVENTRY NORTH DO</t>
  </si>
  <si>
    <t>COVENTRY SOUTH DO</t>
  </si>
  <si>
    <t>COWDENBEATH DO</t>
  </si>
  <si>
    <t>CRAIGAVON DO</t>
  </si>
  <si>
    <t>CRAMLINGTON DO</t>
  </si>
  <si>
    <t>CRANBROOK DO</t>
  </si>
  <si>
    <t>CRANLEIGH DO</t>
  </si>
  <si>
    <t>CRAVEN ARMS DO</t>
  </si>
  <si>
    <t>CRAWLEY DO</t>
  </si>
  <si>
    <t>CREDITON DO</t>
  </si>
  <si>
    <t>CREWE DO</t>
  </si>
  <si>
    <t>CREWKERNE DO</t>
  </si>
  <si>
    <t>CRICKLEWOOD DO</t>
  </si>
  <si>
    <t>OM NW London</t>
  </si>
  <si>
    <t>CRIEFF DO</t>
  </si>
  <si>
    <t>CROMER DO</t>
  </si>
  <si>
    <t>CROSBY DO</t>
  </si>
  <si>
    <t>CROWBOROUGH DO</t>
  </si>
  <si>
    <t>CROYDON DO</t>
  </si>
  <si>
    <t>CULLOMPTON DO</t>
  </si>
  <si>
    <t>CUMBERNAULD DO</t>
  </si>
  <si>
    <t>CUMNOCK DO</t>
  </si>
  <si>
    <t>CUPAR DO</t>
  </si>
  <si>
    <t>CWMBRAN DO</t>
  </si>
  <si>
    <t>DAGENHAM DO</t>
  </si>
  <si>
    <t>DALKEITH DO</t>
  </si>
  <si>
    <t>DALRY DO</t>
  </si>
  <si>
    <t>DARLINGTON DO</t>
  </si>
  <si>
    <t>DARTFORD DO</t>
  </si>
  <si>
    <t>DARTMOUTH DO</t>
  </si>
  <si>
    <t>DARWEN DO</t>
  </si>
  <si>
    <t>DAVENTRY DO</t>
  </si>
  <si>
    <t>DAWLISH DO</t>
  </si>
  <si>
    <t>DEAL DO</t>
  </si>
  <si>
    <t>DEBDEN DO</t>
  </si>
  <si>
    <t>DEESIDE DO</t>
  </si>
  <si>
    <t>DELL DO</t>
  </si>
  <si>
    <t>OM EOS Edinburgh City</t>
  </si>
  <si>
    <t>DENBIGH DO</t>
  </si>
  <si>
    <t>DENNY DO</t>
  </si>
  <si>
    <t>DENTON DO</t>
  </si>
  <si>
    <t>DEPTFORD DO</t>
  </si>
  <si>
    <t>DERBY DO</t>
  </si>
  <si>
    <t>DEREHAM DO</t>
  </si>
  <si>
    <t>DERWENTSIDE DO</t>
  </si>
  <si>
    <t>DEVIZES DO</t>
  </si>
  <si>
    <t>DIDCOT DO</t>
  </si>
  <si>
    <t>DINGWALL DO</t>
  </si>
  <si>
    <t>OM Highlands and Islands</t>
  </si>
  <si>
    <t>DINNINGTON DO</t>
  </si>
  <si>
    <t>DISS DO</t>
  </si>
  <si>
    <t>DOCKLANDS DO</t>
  </si>
  <si>
    <t>DOLGELLAU DO</t>
  </si>
  <si>
    <t>DORCHESTER DO</t>
  </si>
  <si>
    <t>DORE DO</t>
  </si>
  <si>
    <t>DORKING DO</t>
  </si>
  <si>
    <t>DOVER DO</t>
  </si>
  <si>
    <t>DOWNHAM MARKET DO</t>
  </si>
  <si>
    <t>DOWNPATRICK DO</t>
  </si>
  <si>
    <t>DRIFFIELD DO</t>
  </si>
  <si>
    <t>DROITWICH DO</t>
  </si>
  <si>
    <t>OM Hereford and Worcestershire</t>
  </si>
  <si>
    <t>DRONFIELD DO</t>
  </si>
  <si>
    <t>DROYLSDEN DO</t>
  </si>
  <si>
    <t>DUDLEY DO</t>
  </si>
  <si>
    <t>DULWICH DO</t>
  </si>
  <si>
    <t>DUNBAR DO</t>
  </si>
  <si>
    <t>DUNBLANE DO</t>
  </si>
  <si>
    <t>DUNDEE CENTRAL DO</t>
  </si>
  <si>
    <t>DUNDEE EAST DO</t>
  </si>
  <si>
    <t>DUNDEE WEST DO</t>
  </si>
  <si>
    <t>DUNFERMLINE DO</t>
  </si>
  <si>
    <t>DUNGANNON DO</t>
  </si>
  <si>
    <t>DUNOON DO</t>
  </si>
  <si>
    <t>DUNS DO</t>
  </si>
  <si>
    <t>DUNSTABLE DO</t>
  </si>
  <si>
    <t>DURSLEY DO</t>
  </si>
  <si>
    <t>EALING DO</t>
  </si>
  <si>
    <t>EARL SHILTON DO</t>
  </si>
  <si>
    <t>EARLS COURT DO</t>
  </si>
  <si>
    <t>EAST DULWICH DO</t>
  </si>
  <si>
    <t>EAST FINCHLEY DO</t>
  </si>
  <si>
    <t>OM North London</t>
  </si>
  <si>
    <t>EAST GRINSTEAD DO</t>
  </si>
  <si>
    <t>EAST HAM DO</t>
  </si>
  <si>
    <t>EAST KILBRIDE DO</t>
  </si>
  <si>
    <t>EASTBOURNE DO</t>
  </si>
  <si>
    <t>EASTLEIGH DO</t>
  </si>
  <si>
    <t>EASTWOOD DO</t>
  </si>
  <si>
    <t>OM North Nottinghamshire</t>
  </si>
  <si>
    <t>EBBW VALE DO</t>
  </si>
  <si>
    <t>ECCLES DO</t>
  </si>
  <si>
    <t>EDENBRIDGE DO</t>
  </si>
  <si>
    <t>EDGWARE DO</t>
  </si>
  <si>
    <t>OM Harrow and Uxbridge</t>
  </si>
  <si>
    <t>EDINBURGH CITY DO</t>
  </si>
  <si>
    <t>EDINBURGH EAST DO</t>
  </si>
  <si>
    <t>EDINBURGH NORTH WEST DO</t>
  </si>
  <si>
    <t>EDINBURGH SOUTH EAST DO</t>
  </si>
  <si>
    <t>EDINBURGH SOUTH WEST DO</t>
  </si>
  <si>
    <t>EDINBURGH WEST DO</t>
  </si>
  <si>
    <t>EGREMONT DO</t>
  </si>
  <si>
    <t>ELGIN DO</t>
  </si>
  <si>
    <t>ELLON DO</t>
  </si>
  <si>
    <t>ELTHAM DO</t>
  </si>
  <si>
    <t>ELY DO</t>
  </si>
  <si>
    <t>ENFIELD DO</t>
  </si>
  <si>
    <t>ENNISKILLEN DO</t>
  </si>
  <si>
    <t>EPPING DO</t>
  </si>
  <si>
    <t>EPSOM DO</t>
  </si>
  <si>
    <t>ERDINGTON DO</t>
  </si>
  <si>
    <t>ERSKINE DO</t>
  </si>
  <si>
    <t>EVESHAM DO</t>
  </si>
  <si>
    <t>EXETER DO</t>
  </si>
  <si>
    <t>EXETER RURALS DO</t>
  </si>
  <si>
    <t>EXMOUTH DO</t>
  </si>
  <si>
    <t>EYEMOUTH DO</t>
  </si>
  <si>
    <t>FAKENHAM DO</t>
  </si>
  <si>
    <t>FALKIRK DO</t>
  </si>
  <si>
    <t>FALMOUTH DO</t>
  </si>
  <si>
    <t>FAREHAM DO</t>
  </si>
  <si>
    <t>FARINGDON DO</t>
  </si>
  <si>
    <t>FARNBOROUGH DO</t>
  </si>
  <si>
    <t>FARNHAM DO</t>
  </si>
  <si>
    <t>FAVERSHAM DO</t>
  </si>
  <si>
    <t>FELIXSTOWE DO</t>
  </si>
  <si>
    <t>FELTHAM DO</t>
  </si>
  <si>
    <t>FERNDALE DO</t>
  </si>
  <si>
    <t>FERNDOWN DO</t>
  </si>
  <si>
    <t>FINCHLEY CHURCH END DO</t>
  </si>
  <si>
    <t>FINSBURY PARK DO</t>
  </si>
  <si>
    <t>FISHGUARD DO</t>
  </si>
  <si>
    <t>FLEET DO</t>
  </si>
  <si>
    <t>FLEETWOOD DO</t>
  </si>
  <si>
    <t>FLINT DO</t>
  </si>
  <si>
    <t>FOLKESTONE DO</t>
  </si>
  <si>
    <t>FORDINGBRIDGE DO</t>
  </si>
  <si>
    <t>FOREST GATE DO</t>
  </si>
  <si>
    <t>FOREST HALL DO</t>
  </si>
  <si>
    <t>FOREST HILL DO</t>
  </si>
  <si>
    <t>FORFAR DO</t>
  </si>
  <si>
    <t>FORMBY DO</t>
  </si>
  <si>
    <t>FORRES DO</t>
  </si>
  <si>
    <t>FORT WILLIAM DO</t>
  </si>
  <si>
    <t>FRASERBURGH DO</t>
  </si>
  <si>
    <t>FRINTON ON SEA DO</t>
  </si>
  <si>
    <t>FRODSHAM DO</t>
  </si>
  <si>
    <t>FROME DO</t>
  </si>
  <si>
    <t>FULHAM DO</t>
  </si>
  <si>
    <t>OM SW London Central</t>
  </si>
  <si>
    <t>GALASHIELS DO</t>
  </si>
  <si>
    <t>GARFORTH DO</t>
  </si>
  <si>
    <t>GARSTANG DO</t>
  </si>
  <si>
    <t>GARSTON DO</t>
  </si>
  <si>
    <t>GATESHEAD DO</t>
  </si>
  <si>
    <t>GERRARDS CROSS DO</t>
  </si>
  <si>
    <t>GILLINGHAM ME DO</t>
  </si>
  <si>
    <t>GILLINGHAM SP DO</t>
  </si>
  <si>
    <t>GIRVAN DO</t>
  </si>
  <si>
    <t>GLAISDALE PARKWAY DO</t>
  </si>
  <si>
    <t>GLASGOW BAILLIESTON DO</t>
  </si>
  <si>
    <t>GLASGOW CATHCART DO</t>
  </si>
  <si>
    <t>GLASGOW G11 AND G12 DO</t>
  </si>
  <si>
    <t>GLASGOW G13 AND G14 DO</t>
  </si>
  <si>
    <t>GLASGOW G15 DO</t>
  </si>
  <si>
    <t>GLASGOW G20 AND G23 DO</t>
  </si>
  <si>
    <t>GLASGOW G21 AND G22 DO</t>
  </si>
  <si>
    <t>GLASGOW G31 DO</t>
  </si>
  <si>
    <t>GLASGOW G32 DO</t>
  </si>
  <si>
    <t>GLASGOW G33 AND G34 DO</t>
  </si>
  <si>
    <t>GLASGOW G43 AND G46 DO</t>
  </si>
  <si>
    <t>GLASGOW G51 DO</t>
  </si>
  <si>
    <t>GLASGOW G52 DO</t>
  </si>
  <si>
    <t>GLASGOW RUTHERGLEN DO</t>
  </si>
  <si>
    <t>GLASTONBURY DO</t>
  </si>
  <si>
    <t>GLENROTHES DO</t>
  </si>
  <si>
    <t>GLOSSOP DO</t>
  </si>
  <si>
    <t>GLOUCESTER NORTH DO</t>
  </si>
  <si>
    <t>GLOUCESTER SOUTH DO</t>
  </si>
  <si>
    <t>GODALMING DO</t>
  </si>
  <si>
    <t>GOLDERS GREEN DO</t>
  </si>
  <si>
    <t>GOLDSWORTH PARK DO</t>
  </si>
  <si>
    <t>GOOLE DO</t>
  </si>
  <si>
    <t>GORING ON SEA DO</t>
  </si>
  <si>
    <t>GORSEINON DO</t>
  </si>
  <si>
    <t>GOSFORTH DO</t>
  </si>
  <si>
    <t>GOSPORT DO</t>
  </si>
  <si>
    <t>GRANGE OVER SANDS DO</t>
  </si>
  <si>
    <t>GRANGEMOUTH DO</t>
  </si>
  <si>
    <t>GRANTHAM DO</t>
  </si>
  <si>
    <t>GRANTOWN ON SPEY DO</t>
  </si>
  <si>
    <t>GRAVESEND DO</t>
  </si>
  <si>
    <t>GRAYS DO</t>
  </si>
  <si>
    <t>GREAT BARR DO</t>
  </si>
  <si>
    <t>GREAT MISSENDEN DO</t>
  </si>
  <si>
    <t>GREAT YARMOUTH DO</t>
  </si>
  <si>
    <t>GREENWICH DO</t>
  </si>
  <si>
    <t>GRIMSBY DO</t>
  </si>
  <si>
    <t>GUILDFORD DO</t>
  </si>
  <si>
    <t>GUISBOROUGH DO</t>
  </si>
  <si>
    <t>HADDINGTON DO</t>
  </si>
  <si>
    <t>HADLEIGH DO</t>
  </si>
  <si>
    <t>HAILSHAM DO</t>
  </si>
  <si>
    <t>HALESWORTH DO</t>
  </si>
  <si>
    <t>HALFWAY DO</t>
  </si>
  <si>
    <t>HALIFAX DO</t>
  </si>
  <si>
    <t>HALL GREEN DO</t>
  </si>
  <si>
    <t>HALSTEAD DO</t>
  </si>
  <si>
    <t>HAMILTON DO</t>
  </si>
  <si>
    <t>HAMMERSMITH DO</t>
  </si>
  <si>
    <t>HAMPSTEAD DO</t>
  </si>
  <si>
    <t>HAMPTON DO</t>
  </si>
  <si>
    <t>HANWELL DO</t>
  </si>
  <si>
    <t>HAREHILLS DO</t>
  </si>
  <si>
    <t>HARLOW DO</t>
  </si>
  <si>
    <t>HAROLD HILL DO</t>
  </si>
  <si>
    <t>HARROGATE DO</t>
  </si>
  <si>
    <t>HARROW DO</t>
  </si>
  <si>
    <t>HARTLEPOOL DO</t>
  </si>
  <si>
    <t>HARWICH DO</t>
  </si>
  <si>
    <t>HASLEMERE DO</t>
  </si>
  <si>
    <t>HASSOCKS DO</t>
  </si>
  <si>
    <t>HASTINGS DO</t>
  </si>
  <si>
    <t>HATFIELD AL DO</t>
  </si>
  <si>
    <t>HATTON DO</t>
  </si>
  <si>
    <t>HAVANT DO</t>
  </si>
  <si>
    <t>HAVERFORDWEST DO</t>
  </si>
  <si>
    <t>HAVERHILL DO</t>
  </si>
  <si>
    <t>HAWICK DO</t>
  </si>
  <si>
    <t>HAYES DO</t>
  </si>
  <si>
    <t>HAYLE DO</t>
  </si>
  <si>
    <t>HAYLING ISLAND DO</t>
  </si>
  <si>
    <t>HAYWARDS HEATH DO</t>
  </si>
  <si>
    <t>HEATHFIELD DO</t>
  </si>
  <si>
    <t>HEBDEN BRIDGE DO</t>
  </si>
  <si>
    <t>HEDGE END DO</t>
  </si>
  <si>
    <t>HELENSBURGH DO</t>
  </si>
  <si>
    <t>HELSTON DO</t>
  </si>
  <si>
    <t>HENDON DO</t>
  </si>
  <si>
    <t>HENFIELD DO</t>
  </si>
  <si>
    <t>HENGOED DO</t>
  </si>
  <si>
    <t>HENLEY IN ARDEN DO</t>
  </si>
  <si>
    <t>HENLEY ON THAMES DO</t>
  </si>
  <si>
    <t>HEREFORD DO</t>
  </si>
  <si>
    <t>HERNE HILL DO</t>
  </si>
  <si>
    <t>HERTFORD DO</t>
  </si>
  <si>
    <t>HESWALL DO</t>
  </si>
  <si>
    <t>HEXHAM DO</t>
  </si>
  <si>
    <t>HEYWOOD DO</t>
  </si>
  <si>
    <t>HIGH WYCOMBE NORTH DO</t>
  </si>
  <si>
    <t>HIGH WYCOMBE SOUTH DO</t>
  </si>
  <si>
    <t>HIGHBURY DO</t>
  </si>
  <si>
    <t>HIGHGATE DO</t>
  </si>
  <si>
    <t>HITCHIN DO</t>
  </si>
  <si>
    <t>HOCKLEY B DO</t>
  </si>
  <si>
    <t>HOCKLEY SS DO</t>
  </si>
  <si>
    <t>HODDESDON DO</t>
  </si>
  <si>
    <t>HOLBECK DO</t>
  </si>
  <si>
    <t>HOLLOWAY DO</t>
  </si>
  <si>
    <t>HOLMFIRTH DO</t>
  </si>
  <si>
    <t>HOLSWORTHY DO</t>
  </si>
  <si>
    <t>HOLT DO</t>
  </si>
  <si>
    <t>HOME COUNTIES NORTH DO</t>
  </si>
  <si>
    <t>HONITON DO</t>
  </si>
  <si>
    <t>HOOK DO</t>
  </si>
  <si>
    <t>HORLEY DO</t>
  </si>
  <si>
    <t>HORNCASTLE DO</t>
  </si>
  <si>
    <t>HORNCHURCH DO</t>
  </si>
  <si>
    <t>HORNSEY DO</t>
  </si>
  <si>
    <t>HORSHAM DO</t>
  </si>
  <si>
    <t>HOUGHTON LE SPRING DO</t>
  </si>
  <si>
    <t>HOUNSLOW DO</t>
  </si>
  <si>
    <t>HOVE DO</t>
  </si>
  <si>
    <t>HOYLAKE DO</t>
  </si>
  <si>
    <t>HUCKNALL DO</t>
  </si>
  <si>
    <t>HUDDERSFIELD DO</t>
  </si>
  <si>
    <t>HULL CENTRAL DO</t>
  </si>
  <si>
    <t>HULL MALMO ROAD DO</t>
  </si>
  <si>
    <t>HUNGERFORD DO</t>
  </si>
  <si>
    <t>HUNSLET DO</t>
  </si>
  <si>
    <t>HUNSTANTON DO</t>
  </si>
  <si>
    <t>HUNTINGDON DO</t>
  </si>
  <si>
    <t>HUNTLY DO</t>
  </si>
  <si>
    <t>HUYTON DO</t>
  </si>
  <si>
    <t>HYDE DO</t>
  </si>
  <si>
    <t>HYTHE CT DO</t>
  </si>
  <si>
    <t>HYTHE SO DO</t>
  </si>
  <si>
    <t>ILFORD DO</t>
  </si>
  <si>
    <t>ILFRACOMBE DO</t>
  </si>
  <si>
    <t>ILKESTON DO</t>
  </si>
  <si>
    <t>ILKLEY DO</t>
  </si>
  <si>
    <t>IMMINGHAM DO</t>
  </si>
  <si>
    <t>INVERCLYDE DO</t>
  </si>
  <si>
    <t>INVERGORDON DO</t>
  </si>
  <si>
    <t>INVERURIE DO</t>
  </si>
  <si>
    <t>IPSWICH DO</t>
  </si>
  <si>
    <t>IRELAND WOOD DO</t>
  </si>
  <si>
    <t>IRLAM DO</t>
  </si>
  <si>
    <t>IRVINE DO</t>
  </si>
  <si>
    <t>ISLINGTON DO</t>
  </si>
  <si>
    <t>IVYBRIDGE DO</t>
  </si>
  <si>
    <t>JARROW DO</t>
  </si>
  <si>
    <t>JEDBURGH DO</t>
  </si>
  <si>
    <t>JOHNSTONE DO</t>
  </si>
  <si>
    <t>KEIGHLEY DO</t>
  </si>
  <si>
    <t>KEITH DO</t>
  </si>
  <si>
    <t>KELSO DO</t>
  </si>
  <si>
    <t>KENDAL DO</t>
  </si>
  <si>
    <t>KENILWORTH DO</t>
  </si>
  <si>
    <t>KENNINGTON DO</t>
  </si>
  <si>
    <t>KENSINGTON DO</t>
  </si>
  <si>
    <t>KENTISH TOWN DO</t>
  </si>
  <si>
    <t>KESWICK DO</t>
  </si>
  <si>
    <t>KETTERING DO</t>
  </si>
  <si>
    <t>KEYNSHAM DO</t>
  </si>
  <si>
    <t>KIDDERMINSTER DO</t>
  </si>
  <si>
    <t>KIDLINGTON DO</t>
  </si>
  <si>
    <t>KIDSGROVE DO</t>
  </si>
  <si>
    <t>KILBURN DO</t>
  </si>
  <si>
    <t>KILSYTH DO</t>
  </si>
  <si>
    <t>KILWINNING DO</t>
  </si>
  <si>
    <t>KINGS LYNN DO</t>
  </si>
  <si>
    <t>KINGS NORTON DO</t>
  </si>
  <si>
    <t>KINGSBRIDGE DO</t>
  </si>
  <si>
    <t>KINGSTON UPON THAMES DO</t>
  </si>
  <si>
    <t>KINGSWINFORD DO</t>
  </si>
  <si>
    <t>KINGSWOOD DO</t>
  </si>
  <si>
    <t>KINROSS DO</t>
  </si>
  <si>
    <t>KIRKBY DO</t>
  </si>
  <si>
    <t>KIRKBY IN ASHFIELD DO</t>
  </si>
  <si>
    <t>KIRKCALDY DO</t>
  </si>
  <si>
    <t>KIRKINTILLOCH DO</t>
  </si>
  <si>
    <t>KIRKWALL DO</t>
  </si>
  <si>
    <t>KIRRIEMUIR DO</t>
  </si>
  <si>
    <t>KITTS GREEN DO</t>
  </si>
  <si>
    <t>KITTYBREWSTER DO</t>
  </si>
  <si>
    <t>KNARESBOROUGH DO</t>
  </si>
  <si>
    <t>KNOWLE DO</t>
  </si>
  <si>
    <t>KNUTSFORD DO</t>
  </si>
  <si>
    <t>KYLE DO</t>
  </si>
  <si>
    <t>LAIRG DO</t>
  </si>
  <si>
    <t>LAMBETH DO</t>
  </si>
  <si>
    <t>LAMPETER DO</t>
  </si>
  <si>
    <t>LANARK DO</t>
  </si>
  <si>
    <t>LANCASTER DO</t>
  </si>
  <si>
    <t>LANCING DO</t>
  </si>
  <si>
    <t>LANDYWOOD DO</t>
  </si>
  <si>
    <t>LANGPORT DO</t>
  </si>
  <si>
    <t>LARGS DO</t>
  </si>
  <si>
    <t>LARK LANE DO</t>
  </si>
  <si>
    <t>LARKHALL DO</t>
  </si>
  <si>
    <t>LARNE DO</t>
  </si>
  <si>
    <t>LAUNCESTON DO</t>
  </si>
  <si>
    <t>LAURENCEKIRK DO</t>
  </si>
  <si>
    <t>LEAGRAVE DO</t>
  </si>
  <si>
    <t>LEAMINGTON SPA DO</t>
  </si>
  <si>
    <t>LEATHERHEAD DO</t>
  </si>
  <si>
    <t>LEDBURY DO</t>
  </si>
  <si>
    <t>LEE DO</t>
  </si>
  <si>
    <t>LEEDS CITY DO</t>
  </si>
  <si>
    <t>LEEK DO</t>
  </si>
  <si>
    <t>LEIGH DO</t>
  </si>
  <si>
    <t>LEIGHTON BUZZARD DO</t>
  </si>
  <si>
    <t>LEISTON DO</t>
  </si>
  <si>
    <t>LEOMINSTER DO</t>
  </si>
  <si>
    <t>LERWICK DO</t>
  </si>
  <si>
    <t>LETCHWORTH DO</t>
  </si>
  <si>
    <t>LEVEN DO</t>
  </si>
  <si>
    <t>LEWES DO</t>
  </si>
  <si>
    <t>LEWISHAM DO</t>
  </si>
  <si>
    <t>LEYBURN DO</t>
  </si>
  <si>
    <t>LEYLAND DO</t>
  </si>
  <si>
    <t>LEYTON DO</t>
  </si>
  <si>
    <t>LEYTONSTONE DO</t>
  </si>
  <si>
    <t>LICHFIELD DO</t>
  </si>
  <si>
    <t>LIMAVADY DO</t>
  </si>
  <si>
    <t>LINCOLN DO</t>
  </si>
  <si>
    <t>LINGFIELD DO</t>
  </si>
  <si>
    <t>LINLITHGOW DO</t>
  </si>
  <si>
    <t>LIPHOOK DO</t>
  </si>
  <si>
    <t>LISBURN DO</t>
  </si>
  <si>
    <t>LISKEARD DO</t>
  </si>
  <si>
    <t>LITTLEHAMPTON DO</t>
  </si>
  <si>
    <t>LIVERPOOL SOUTH DO</t>
  </si>
  <si>
    <t>LIVERPOOL SOUTH EAST DO</t>
  </si>
  <si>
    <t>LIVINGSTON DO</t>
  </si>
  <si>
    <t>LLANDEILO DO</t>
  </si>
  <si>
    <t>LLANDRINDOD WELLS DO</t>
  </si>
  <si>
    <t>LLANDUDNO DO</t>
  </si>
  <si>
    <t>LLANDYSUL DO</t>
  </si>
  <si>
    <t>LLANELLI DO</t>
  </si>
  <si>
    <t>LLANGEFNI DO</t>
  </si>
  <si>
    <t>LLANRWST DO</t>
  </si>
  <si>
    <t>LOCHGELLY DO</t>
  </si>
  <si>
    <t>LOCHGILPHEAD DO</t>
  </si>
  <si>
    <t>LOCHMADDY DO</t>
  </si>
  <si>
    <t>LOCKERBIE DO</t>
  </si>
  <si>
    <t>LONDON CAMDEN DO</t>
  </si>
  <si>
    <t>LONDON VICTORIA DO</t>
  </si>
  <si>
    <t>LONDON VICTORIA DOCKS DO</t>
  </si>
  <si>
    <t>LONDONDERRY DO</t>
  </si>
  <si>
    <t>LONG EATON DO</t>
  </si>
  <si>
    <t>LONGRIDGE DO</t>
  </si>
  <si>
    <t>LONGTON DO</t>
  </si>
  <si>
    <t>LOOE DO</t>
  </si>
  <si>
    <t>LOUGHBOROUGH DO</t>
  </si>
  <si>
    <t>LOUTH DO</t>
  </si>
  <si>
    <t>LOWER EDMONTON DO</t>
  </si>
  <si>
    <t>LOWESTOFT DO</t>
  </si>
  <si>
    <t>LUDLOW DO</t>
  </si>
  <si>
    <t>LUTON DO</t>
  </si>
  <si>
    <t>LUTTERWORTH DO</t>
  </si>
  <si>
    <t>LYDNEY DO</t>
  </si>
  <si>
    <t>LYMINGTON DO</t>
  </si>
  <si>
    <t>LYTHAM ST ANNES DO</t>
  </si>
  <si>
    <t>MACCLESFIELD DO</t>
  </si>
  <si>
    <t>MACHYNLLETH DO</t>
  </si>
  <si>
    <t>MAESTEG DO</t>
  </si>
  <si>
    <t>MAGHERAFELT DO</t>
  </si>
  <si>
    <t>MAGHULL DO</t>
  </si>
  <si>
    <t>MAIDA HILL DO</t>
  </si>
  <si>
    <t>MAIDENHEAD DO</t>
  </si>
  <si>
    <t>MAIDSTONE DO</t>
  </si>
  <si>
    <t>MALDON DO</t>
  </si>
  <si>
    <t>MALTON DO</t>
  </si>
  <si>
    <t>MALVERN DO</t>
  </si>
  <si>
    <t>MANCHESTER CENTRAL DO</t>
  </si>
  <si>
    <t>MANCHESTER EAST DO</t>
  </si>
  <si>
    <t>MANCHESTER NORTH DO</t>
  </si>
  <si>
    <t>MANCHESTER NORTH EAST DO</t>
  </si>
  <si>
    <t>MANCHESTER NORTH WEST DO</t>
  </si>
  <si>
    <t>MANCHESTER SOUTH EAST DO</t>
  </si>
  <si>
    <t>MANCHESTER SOUTH WEST DO</t>
  </si>
  <si>
    <t>MANNINGTREE DO</t>
  </si>
  <si>
    <t>MANOR PARK DO</t>
  </si>
  <si>
    <t>MANSFIELD DO</t>
  </si>
  <si>
    <t>MANVERS DO</t>
  </si>
  <si>
    <t>MARCH DO</t>
  </si>
  <si>
    <t>MARGATE DO</t>
  </si>
  <si>
    <t>MARKET DRAYTON DO</t>
  </si>
  <si>
    <t>MARKET HARBOROUGH DO</t>
  </si>
  <si>
    <t>MARKET RASEN DO</t>
  </si>
  <si>
    <t>MARLBOROUGH DO</t>
  </si>
  <si>
    <t>MARLOW DO</t>
  </si>
  <si>
    <t>MARPLE DO</t>
  </si>
  <si>
    <t>MARYPORT DO</t>
  </si>
  <si>
    <t>MASTRICK DO</t>
  </si>
  <si>
    <t>MATLOCK DO</t>
  </si>
  <si>
    <t>MEDWAY VALLEY DO</t>
  </si>
  <si>
    <t>MELKSHAM DO</t>
  </si>
  <si>
    <t>MELROSE DO</t>
  </si>
  <si>
    <t>MELTON MOWBRAY DO</t>
  </si>
  <si>
    <t>MERTHYR TYDFIL DO</t>
  </si>
  <si>
    <t>MID RHONDDA GANOL DO</t>
  </si>
  <si>
    <t>MIDDLESBROUGH DO</t>
  </si>
  <si>
    <t>MIDDLETON DO</t>
  </si>
  <si>
    <t>MIDHURST DO</t>
  </si>
  <si>
    <t>MILDENHALL DO</t>
  </si>
  <si>
    <t>MILL HILL DO</t>
  </si>
  <si>
    <t>MILLOM DO</t>
  </si>
  <si>
    <t>MILNGAVIE DO</t>
  </si>
  <si>
    <t>MILTON KEYNES KILN FARM DO</t>
  </si>
  <si>
    <t>MINEHEAD DO</t>
  </si>
  <si>
    <t>MITCHAM DO</t>
  </si>
  <si>
    <t>MOLD DO</t>
  </si>
  <si>
    <t>MOLESEY DO</t>
  </si>
  <si>
    <t>MONMOUTH DO</t>
  </si>
  <si>
    <t>MONTROSE DO</t>
  </si>
  <si>
    <t>MOORTOWN DO</t>
  </si>
  <si>
    <t>MORDEN DO</t>
  </si>
  <si>
    <t>MORETON DO</t>
  </si>
  <si>
    <t>MORLEY DO</t>
  </si>
  <si>
    <t>MORPETH DO</t>
  </si>
  <si>
    <t>MORTLAKE DO</t>
  </si>
  <si>
    <t>MOSELEY DO</t>
  </si>
  <si>
    <t>MOSSLEY HILL DO</t>
  </si>
  <si>
    <t>MOTHERWELL DO</t>
  </si>
  <si>
    <t>MOUNT PLEASANT EC1 DO</t>
  </si>
  <si>
    <t>OM Central London</t>
  </si>
  <si>
    <t>MOUNT PLEASANT EC2 DO</t>
  </si>
  <si>
    <t>MOUNT PLEASANT EC3 DO</t>
  </si>
  <si>
    <t>MOUNT PLEASANT EC4 DO</t>
  </si>
  <si>
    <t>MOUNT PLEASANT W DO</t>
  </si>
  <si>
    <t>MOUNT PLEASANT WC DO</t>
  </si>
  <si>
    <t>MUMBLES DO</t>
  </si>
  <si>
    <t>MUSSELBURGH DO</t>
  </si>
  <si>
    <t>MUSWELL HILL DO</t>
  </si>
  <si>
    <t>NAILSEA DO</t>
  </si>
  <si>
    <t>NAIRN DO</t>
  </si>
  <si>
    <t>NANTWICH DO</t>
  </si>
  <si>
    <t>NARBERTH DO</t>
  </si>
  <si>
    <t>NEATH DO</t>
  </si>
  <si>
    <t>NESTON DO</t>
  </si>
  <si>
    <t>NEW CROSS DO</t>
  </si>
  <si>
    <t>NEW FERRY DO</t>
  </si>
  <si>
    <t>NEW MALDEN DO</t>
  </si>
  <si>
    <t>NEW MILTON DO</t>
  </si>
  <si>
    <t>NEW ROMNEY DO</t>
  </si>
  <si>
    <t>NEW SOUTHGATE DO</t>
  </si>
  <si>
    <t>NEWARK DO</t>
  </si>
  <si>
    <t>NEWBURY DO</t>
  </si>
  <si>
    <t>NEWCASTLE UNDER LYME DO</t>
  </si>
  <si>
    <t>NEWCASTLE UPON TYNE CITY DO</t>
  </si>
  <si>
    <t>NEWCASTLE WEST DO</t>
  </si>
  <si>
    <t>NEWHAVEN DO</t>
  </si>
  <si>
    <t>NEWMARKET DO</t>
  </si>
  <si>
    <t>NEWPORT EAST DO</t>
  </si>
  <si>
    <t>NEWPORT IOW DO</t>
  </si>
  <si>
    <t>NEWPORT PAGNELL DO</t>
  </si>
  <si>
    <t>NEWPORT WEST DO</t>
  </si>
  <si>
    <t>NEWQUAY DO</t>
  </si>
  <si>
    <t>NEWRY DO</t>
  </si>
  <si>
    <t>NEWTON ABBOT DO</t>
  </si>
  <si>
    <t>NEWTON AYCLIFFE DO</t>
  </si>
  <si>
    <t>NEWTON LE WILLOWS DO</t>
  </si>
  <si>
    <t>NEWTON MEARNS DO</t>
  </si>
  <si>
    <t>NEWTON STEWART DO</t>
  </si>
  <si>
    <t>NEWTOWN DO</t>
  </si>
  <si>
    <t>NEWTOWNABBEY DO</t>
  </si>
  <si>
    <t>NEWTOWNARDS DO</t>
  </si>
  <si>
    <t>NORTH BERWICK DO</t>
  </si>
  <si>
    <t>NORTH FINCHLEY DO</t>
  </si>
  <si>
    <t>NORTH KENSINGTON DO</t>
  </si>
  <si>
    <t>NORTH TYNESIDE DO</t>
  </si>
  <si>
    <t>NORTH WALSHAM DO</t>
  </si>
  <si>
    <t>NORTHALLERTON DO</t>
  </si>
  <si>
    <t>NORTHAMPTON ST JAMES MILL DO</t>
  </si>
  <si>
    <t>NORTHFIELD DO</t>
  </si>
  <si>
    <t>NORTHOLT DO</t>
  </si>
  <si>
    <t>NORTHWICH DO</t>
  </si>
  <si>
    <t>NORTHWOOD DO</t>
  </si>
  <si>
    <t>NORWICH DO</t>
  </si>
  <si>
    <t>NORWOOD DO</t>
  </si>
  <si>
    <t>NOTTING HILL DO</t>
  </si>
  <si>
    <t>NOTTINGHAM CITY DO</t>
  </si>
  <si>
    <t>NOTTINGHAM NORTH DO</t>
  </si>
  <si>
    <t>NOTTINGHAM SOUTH DO</t>
  </si>
  <si>
    <t>NUNEATON DO</t>
  </si>
  <si>
    <t>OAKENGATES DO</t>
  </si>
  <si>
    <t>OAKHAM DO</t>
  </si>
  <si>
    <t>OBAN DO</t>
  </si>
  <si>
    <t>OKEHAMPTON DO</t>
  </si>
  <si>
    <t>OLDBURY DO</t>
  </si>
  <si>
    <t>OMAGH DO</t>
  </si>
  <si>
    <t>ONGAR DO</t>
  </si>
  <si>
    <t>ORMSKIRK DO</t>
  </si>
  <si>
    <t>ORPINGTON DO</t>
  </si>
  <si>
    <t>OSWESTRY DO</t>
  </si>
  <si>
    <t>OTLEY DO</t>
  </si>
  <si>
    <t>OXFORD DO</t>
  </si>
  <si>
    <t>OXFORD EAST DO</t>
  </si>
  <si>
    <t>OXTED DO</t>
  </si>
  <si>
    <t>PADDINGTON DO</t>
  </si>
  <si>
    <t>PAIGNTON DO</t>
  </si>
  <si>
    <t>PALMERS GREEN DO</t>
  </si>
  <si>
    <t>PANGBOURNE DO</t>
  </si>
  <si>
    <t>PARKSTONE DO</t>
  </si>
  <si>
    <t>PATCHWAY DO</t>
  </si>
  <si>
    <t>PEACEHAVEN DO</t>
  </si>
  <si>
    <t>PECKHAM DO</t>
  </si>
  <si>
    <t>PEEBLES DO</t>
  </si>
  <si>
    <t>PEMBROKE DOCK DO</t>
  </si>
  <si>
    <t>PENARTH DO</t>
  </si>
  <si>
    <t>PENDLE DO</t>
  </si>
  <si>
    <t>PENICUIK DO</t>
  </si>
  <si>
    <t>PENRITH DO</t>
  </si>
  <si>
    <t>PENZANCE DO</t>
  </si>
  <si>
    <t>PERSHORE DO</t>
  </si>
  <si>
    <t>PETERBOROUGH DO</t>
  </si>
  <si>
    <t>PETERHEAD DO</t>
  </si>
  <si>
    <t>PETERLEE DO</t>
  </si>
  <si>
    <t>PETERSFIELD DO</t>
  </si>
  <si>
    <t>PETWORTH DO</t>
  </si>
  <si>
    <t>PICKERING DO</t>
  </si>
  <si>
    <t>PINNER DO</t>
  </si>
  <si>
    <t>PITLOCHRY DO</t>
  </si>
  <si>
    <t>PLAISTOW DO</t>
  </si>
  <si>
    <t>PLYMOUTH DO</t>
  </si>
  <si>
    <t>PLYMOUTH NORTH DO</t>
  </si>
  <si>
    <t>PLYMPTON DO</t>
  </si>
  <si>
    <t>POCKLINGTON DO</t>
  </si>
  <si>
    <t>POLEGATE DO</t>
  </si>
  <si>
    <t>PONTARDAWE DO</t>
  </si>
  <si>
    <t>PONTEFRACT DO</t>
  </si>
  <si>
    <t>PONTELAND DO</t>
  </si>
  <si>
    <t>PONTYCLUN DO</t>
  </si>
  <si>
    <t>PONTYPOOL DO</t>
  </si>
  <si>
    <t>PONTYPRIDD DO</t>
  </si>
  <si>
    <t>POOLE ALDER HILLS DO</t>
  </si>
  <si>
    <t>POOLE DO</t>
  </si>
  <si>
    <t>PORT ELLEN DO</t>
  </si>
  <si>
    <t>PORT TALBOT DO</t>
  </si>
  <si>
    <t>PORTHCAWL DO</t>
  </si>
  <si>
    <t>PORTHMADOG DO</t>
  </si>
  <si>
    <t>PORTISHEAD DO</t>
  </si>
  <si>
    <t>PORTLAND DO</t>
  </si>
  <si>
    <t>PORTOBELLO DO</t>
  </si>
  <si>
    <t>PORTREE DO</t>
  </si>
  <si>
    <t>PORTSLADE DO</t>
  </si>
  <si>
    <t>PORTSMOUTH DO</t>
  </si>
  <si>
    <t>POTTERS BAR DO</t>
  </si>
  <si>
    <t>PRENTON DO</t>
  </si>
  <si>
    <t>PRESCOT DO</t>
  </si>
  <si>
    <t>PRESTON CENTRAL DO</t>
  </si>
  <si>
    <t>PRESTON SOUTH DO</t>
  </si>
  <si>
    <t>PRESTON WEST DO</t>
  </si>
  <si>
    <t>PRESTONPANS DO</t>
  </si>
  <si>
    <t>PRESTWICK DO</t>
  </si>
  <si>
    <t>PRUDHOE DO</t>
  </si>
  <si>
    <t>PUDSEY DO</t>
  </si>
  <si>
    <t>PULBOROUGH DO</t>
  </si>
  <si>
    <t>PURLEY DO</t>
  </si>
  <si>
    <t>PUTNEY DO</t>
  </si>
  <si>
    <t>PWLLHELI DO</t>
  </si>
  <si>
    <t>QUINTON DO</t>
  </si>
  <si>
    <t>RADCLIFFE DO</t>
  </si>
  <si>
    <t>RADLETT DO</t>
  </si>
  <si>
    <t>RADSTOCK DO</t>
  </si>
  <si>
    <t>RAINHAM ME DO</t>
  </si>
  <si>
    <t>RAINHAM RM DO</t>
  </si>
  <si>
    <t>RAMSGATE DO</t>
  </si>
  <si>
    <t>RAYLEIGH DO</t>
  </si>
  <si>
    <t>READING DO</t>
  </si>
  <si>
    <t>READING EAST DO</t>
  </si>
  <si>
    <t>READING WEST DO</t>
  </si>
  <si>
    <t>REDCAR DO</t>
  </si>
  <si>
    <t>REDFERN PARK DO</t>
  </si>
  <si>
    <t>REDHILL DO</t>
  </si>
  <si>
    <t>REDNAL DO</t>
  </si>
  <si>
    <t>REDRUTH DO</t>
  </si>
  <si>
    <t>REIGATE DO</t>
  </si>
  <si>
    <t>RENFREW DO</t>
  </si>
  <si>
    <t>RHYL DO</t>
  </si>
  <si>
    <t>RICHMOND DL DO</t>
  </si>
  <si>
    <t>RICHMOND UPON THAMES DO</t>
  </si>
  <si>
    <t>RICKMANSWORTH DO</t>
  </si>
  <si>
    <t>RINGWOOD DO</t>
  </si>
  <si>
    <t>RIPLEY DE DO</t>
  </si>
  <si>
    <t>RIPON DO</t>
  </si>
  <si>
    <t>ROCHDALE DO</t>
  </si>
  <si>
    <t>ROCHESTER DO</t>
  </si>
  <si>
    <t>ROMFORD DO</t>
  </si>
  <si>
    <t>ROMSEY DO</t>
  </si>
  <si>
    <t>ROSS ON WYE DO</t>
  </si>
  <si>
    <t>ROTHERHAM DO</t>
  </si>
  <si>
    <t>ROTHERHITHE DO</t>
  </si>
  <si>
    <t>ROTHESAY DO</t>
  </si>
  <si>
    <t>ROTTINGDEAN DO</t>
  </si>
  <si>
    <t>ROYSTON DO</t>
  </si>
  <si>
    <t>RUGBY DO</t>
  </si>
  <si>
    <t>RUGELEY DO</t>
  </si>
  <si>
    <t>RUISLIP DO</t>
  </si>
  <si>
    <t>RUNCORN DO</t>
  </si>
  <si>
    <t>RUSHDEN DO</t>
  </si>
  <si>
    <t>RUTHIN DO</t>
  </si>
  <si>
    <t>RYDE DO</t>
  </si>
  <si>
    <t>RYE DO</t>
  </si>
  <si>
    <t>SAFFRON WALDEN DO</t>
  </si>
  <si>
    <t>SALE DO</t>
  </si>
  <si>
    <t>SALFORD DO</t>
  </si>
  <si>
    <t>SALISBURY DO</t>
  </si>
  <si>
    <t>SALTASH DO</t>
  </si>
  <si>
    <t>SALTCOATS DO</t>
  </si>
  <si>
    <t>SANDBACH DO</t>
  </si>
  <si>
    <t>SANDHURST DO</t>
  </si>
  <si>
    <t>SANDOWN DO</t>
  </si>
  <si>
    <t>SANDWICH DO</t>
  </si>
  <si>
    <t>SANDY DO</t>
  </si>
  <si>
    <t>SARISBURY GREEN DO</t>
  </si>
  <si>
    <t>SAXMUNDHAM DO</t>
  </si>
  <si>
    <t>SAXON WAY DO</t>
  </si>
  <si>
    <t>SCARBOROUGH DO</t>
  </si>
  <si>
    <t>SCISSETT DO</t>
  </si>
  <si>
    <t>SCUNTHORPE DO</t>
  </si>
  <si>
    <t>SEAFORD DO</t>
  </si>
  <si>
    <t>SEAHAM DO</t>
  </si>
  <si>
    <t>SEATON DO</t>
  </si>
  <si>
    <t>SELBY DO</t>
  </si>
  <si>
    <t>SELKIRK DO</t>
  </si>
  <si>
    <t>SEVENOAKS DO</t>
  </si>
  <si>
    <t>SEVENOAKS RURAL DO</t>
  </si>
  <si>
    <t>SHAFTESBURY DO</t>
  </si>
  <si>
    <t>SHEERNESS DO</t>
  </si>
  <si>
    <t>SHEFFIELD CITY DO</t>
  </si>
  <si>
    <t>SHEFFIELD NORTH DO</t>
  </si>
  <si>
    <t>SHEFFIELD NORTH EAST DO</t>
  </si>
  <si>
    <t>SHEFFIELD SOUTH DO</t>
  </si>
  <si>
    <t>SHEFFIELD SOUTH EAST DO</t>
  </si>
  <si>
    <t>SHEFFIELD WEST DO</t>
  </si>
  <si>
    <t>SHEPHERDS BUSH DO</t>
  </si>
  <si>
    <t>SHEPPERTON DO</t>
  </si>
  <si>
    <t>SHEPSHED DO</t>
  </si>
  <si>
    <t>SHEPTON MALLET DO</t>
  </si>
  <si>
    <t>SHERBORNE DO</t>
  </si>
  <si>
    <t>SHERBURN DO</t>
  </si>
  <si>
    <t>SHERINGHAM DO</t>
  </si>
  <si>
    <t>SHIRLEY B DO</t>
  </si>
  <si>
    <t>SHIRLEY SO DO</t>
  </si>
  <si>
    <t>SHOREHAM BY SEA DO</t>
  </si>
  <si>
    <t>SHREWSBURY DO</t>
  </si>
  <si>
    <t>SIDCUP DO</t>
  </si>
  <si>
    <t>SIDMOUTH DO</t>
  </si>
  <si>
    <t>SITTINGBOURNE DO</t>
  </si>
  <si>
    <t>SKEGNESS DO</t>
  </si>
  <si>
    <t>SKELMERSDALE DO</t>
  </si>
  <si>
    <t>SKELTON IN CLEVELAND DO</t>
  </si>
  <si>
    <t>SKIPTON DO</t>
  </si>
  <si>
    <t>SLAITHWAITE DO</t>
  </si>
  <si>
    <t>SLEAFORD DO</t>
  </si>
  <si>
    <t>SLOUGH DO</t>
  </si>
  <si>
    <t>SMETHWICK DO</t>
  </si>
  <si>
    <t>SOMERTON DO</t>
  </si>
  <si>
    <t>SOUTH CROYDON DO</t>
  </si>
  <si>
    <t>SOUTH KENSINGTON DO</t>
  </si>
  <si>
    <t>SOUTH MOLTON DO</t>
  </si>
  <si>
    <t>SOUTH NORWOOD DO</t>
  </si>
  <si>
    <t>SOUTH OCKENDON DO</t>
  </si>
  <si>
    <t>SOUTH SHIELDS DO</t>
  </si>
  <si>
    <t>SOUTH TOTTENHAM DO</t>
  </si>
  <si>
    <t>SOUTH WOODFORD DO</t>
  </si>
  <si>
    <t>SOUTH WOODHAM FERRERS DO</t>
  </si>
  <si>
    <t>SOUTHAM DO</t>
  </si>
  <si>
    <t>SOUTHEND ON SEA DO</t>
  </si>
  <si>
    <t>SOUTHGATE DO</t>
  </si>
  <si>
    <t>SOUTHPORT DO</t>
  </si>
  <si>
    <t>SOUTHWARK DO</t>
  </si>
  <si>
    <t>SPALDING DO</t>
  </si>
  <si>
    <t>SPEKE DO</t>
  </si>
  <si>
    <t>SPENNYMOOR DO</t>
  </si>
  <si>
    <t>SPILSBY DO</t>
  </si>
  <si>
    <t>ST ALBANS DO</t>
  </si>
  <si>
    <t>ST ANDREWS DO</t>
  </si>
  <si>
    <t>ST AUSTELL DO</t>
  </si>
  <si>
    <t>ST HELENS DO</t>
  </si>
  <si>
    <t>ST IVES PE DO</t>
  </si>
  <si>
    <t>ST IVES TR DO</t>
  </si>
  <si>
    <t>ST JOHNS WOOD DO</t>
  </si>
  <si>
    <t>ST LEONARDS ON SEA DO</t>
  </si>
  <si>
    <t>ST NEOTS DO</t>
  </si>
  <si>
    <t>STAFFORD DO</t>
  </si>
  <si>
    <t>STAINES DO</t>
  </si>
  <si>
    <t>STANFORD LE HOPE DO</t>
  </si>
  <si>
    <t>STANMORE DO</t>
  </si>
  <si>
    <t>STAVELEY DO</t>
  </si>
  <si>
    <t>STEVENAGE DO</t>
  </si>
  <si>
    <t>STIRLING DO</t>
  </si>
  <si>
    <t>STOCKPORT CENTRAL DO</t>
  </si>
  <si>
    <t>STOCKSBRIDGE DO</t>
  </si>
  <si>
    <t>STOCKTON ON TEES DO</t>
  </si>
  <si>
    <t>STOCKWELL DO</t>
  </si>
  <si>
    <t>STOKE NEWINGTON DO</t>
  </si>
  <si>
    <t>STOKE ON TRENT DO</t>
  </si>
  <si>
    <t>STONE DO</t>
  </si>
  <si>
    <t>STONEHAVEN DO</t>
  </si>
  <si>
    <t>STORNOWAY DO</t>
  </si>
  <si>
    <t>STORRINGTON DO</t>
  </si>
  <si>
    <t>STOURBRIDGE DO</t>
  </si>
  <si>
    <t>STOURPORT ON SEVERN DO</t>
  </si>
  <si>
    <t>STOWMARKET DO</t>
  </si>
  <si>
    <t>STRABANE DO</t>
  </si>
  <si>
    <t>STRANRAER DO</t>
  </si>
  <si>
    <t>STRATFORD DO</t>
  </si>
  <si>
    <t>STRATFORD UPON AVON DO</t>
  </si>
  <si>
    <t>STREATHAM DO</t>
  </si>
  <si>
    <t>STROMNESS DO</t>
  </si>
  <si>
    <t>STROUD DO</t>
  </si>
  <si>
    <t>STURMINSTER NEWTON DO</t>
  </si>
  <si>
    <t>SUDBURY DO</t>
  </si>
  <si>
    <t>SUNBURY ON THAMES DO</t>
  </si>
  <si>
    <t>SUNDERLAND DO</t>
  </si>
  <si>
    <t>SUTTON COLDFIELD DO</t>
  </si>
  <si>
    <t>SUTTON DO</t>
  </si>
  <si>
    <t>SUTTON IN ASHFIELD DO</t>
  </si>
  <si>
    <t>SWADLINCOTE DO</t>
  </si>
  <si>
    <t>SWAFFHAM DO</t>
  </si>
  <si>
    <t>SWANAGE DO</t>
  </si>
  <si>
    <t>SWANLEY DO</t>
  </si>
  <si>
    <t>SWANSEA DO</t>
  </si>
  <si>
    <t>SWINDON DO</t>
  </si>
  <si>
    <t>SWINDON WEST DO</t>
  </si>
  <si>
    <t>SYDENHAM DO</t>
  </si>
  <si>
    <t>TADCASTER DO</t>
  </si>
  <si>
    <t>TADWORTH DO</t>
  </si>
  <si>
    <t>TAIN DO</t>
  </si>
  <si>
    <t>TAMWORTH DO</t>
  </si>
  <si>
    <t>TARPORLEY DO</t>
  </si>
  <si>
    <t>TAUNTON DO</t>
  </si>
  <si>
    <t>TAVISTOCK DO</t>
  </si>
  <si>
    <t>TEDDINGTON DO</t>
  </si>
  <si>
    <t>TEIGNMOUTH DO</t>
  </si>
  <si>
    <t>TENTERDEN DO</t>
  </si>
  <si>
    <t>TETBURY DO</t>
  </si>
  <si>
    <t>TEWKESBURY DO</t>
  </si>
  <si>
    <t>THAME DO</t>
  </si>
  <si>
    <t>THAMESMEAD DO</t>
  </si>
  <si>
    <t>THATCHAM DO</t>
  </si>
  <si>
    <t>THE HYDE DO</t>
  </si>
  <si>
    <t>THE QUEEN ELIZABETH DO</t>
  </si>
  <si>
    <t>THETFORD DO</t>
  </si>
  <si>
    <t>THIRSK DO</t>
  </si>
  <si>
    <t>THORNBURY DO</t>
  </si>
  <si>
    <t>THORNHILL DO</t>
  </si>
  <si>
    <t>THORNTON HEATH DO</t>
  </si>
  <si>
    <t>THURSO DO</t>
  </si>
  <si>
    <t>TIDWORTH DO</t>
  </si>
  <si>
    <t>TIPTON DO</t>
  </si>
  <si>
    <t>TIPTREE DO</t>
  </si>
  <si>
    <t>TIVERTON DO</t>
  </si>
  <si>
    <t>TONBRIDGE DO</t>
  </si>
  <si>
    <t>TONG ROAD DO</t>
  </si>
  <si>
    <t>TOOTING DO</t>
  </si>
  <si>
    <t>TORQUAY DO</t>
  </si>
  <si>
    <t>TORRINGTON DO</t>
  </si>
  <si>
    <t>TOTNES DO</t>
  </si>
  <si>
    <t>TOTTENHAM DO</t>
  </si>
  <si>
    <t>TOTTON DO</t>
  </si>
  <si>
    <t>TRANENT DO</t>
  </si>
  <si>
    <t>TREDEGAR DO</t>
  </si>
  <si>
    <t>TRING DO</t>
  </si>
  <si>
    <t>TROON DO</t>
  </si>
  <si>
    <t>TROWBRIDGE DO</t>
  </si>
  <si>
    <t>TRURO DO</t>
  </si>
  <si>
    <t>TURRIFF DO</t>
  </si>
  <si>
    <t>TWEEDALE DO</t>
  </si>
  <si>
    <t>TWICKENHAM DO</t>
  </si>
  <si>
    <t>TYLDESLEY DO</t>
  </si>
  <si>
    <t>UCKFIELD DO</t>
  </si>
  <si>
    <t>UDDINGSTON DO</t>
  </si>
  <si>
    <t>ULVERSTON DO</t>
  </si>
  <si>
    <t>UPMINSTER DO</t>
  </si>
  <si>
    <t>UPPER EDMONTON DO</t>
  </si>
  <si>
    <t>UPPER HOLLOWAY DO</t>
  </si>
  <si>
    <t>UPTON DO</t>
  </si>
  <si>
    <t>URMSTON DO</t>
  </si>
  <si>
    <t>USK DO</t>
  </si>
  <si>
    <t>UTTOXETER DO</t>
  </si>
  <si>
    <t>UXBRIDGE DO</t>
  </si>
  <si>
    <t>VALE OF GLAMORGAN DO</t>
  </si>
  <si>
    <t>VALLEY DO</t>
  </si>
  <si>
    <t>VENTNOR DO</t>
  </si>
  <si>
    <t>VIRGINIA WATER DO</t>
  </si>
  <si>
    <t>WADEBRIDGE DO</t>
  </si>
  <si>
    <t>WALLASEY DO</t>
  </si>
  <si>
    <t>WALLINGFORD DO</t>
  </si>
  <si>
    <t>WALLINGTON DO</t>
  </si>
  <si>
    <t>WALSALL DO</t>
  </si>
  <si>
    <t>WALTHAM CROSS DO</t>
  </si>
  <si>
    <t>WALTHAMSTOW DO</t>
  </si>
  <si>
    <t>WALTON DO</t>
  </si>
  <si>
    <t>WALTON ON THAMES DO</t>
  </si>
  <si>
    <t>WALWORTH DO</t>
  </si>
  <si>
    <t>WANDSWORTH DO</t>
  </si>
  <si>
    <t>WANTAGE DO</t>
  </si>
  <si>
    <t>WARE DO</t>
  </si>
  <si>
    <t>WAREHAM DO</t>
  </si>
  <si>
    <t>WARMINSTER DO</t>
  </si>
  <si>
    <t>WARRINGTON DO</t>
  </si>
  <si>
    <t>WARWICK DO</t>
  </si>
  <si>
    <t>WATERLOOVILLE DO</t>
  </si>
  <si>
    <t>WATFORD DO</t>
  </si>
  <si>
    <t>WEAR VALLEY DO</t>
  </si>
  <si>
    <t>WEDNESBURY DO</t>
  </si>
  <si>
    <t>WELLINGBOROUGH DO</t>
  </si>
  <si>
    <t>WELLINGTON TA DO</t>
  </si>
  <si>
    <t>WELLINGTON TF DO</t>
  </si>
  <si>
    <t>WELLS DO</t>
  </si>
  <si>
    <t>WELSHPOOL DO</t>
  </si>
  <si>
    <t>WELWYN GARDEN CITY DO</t>
  </si>
  <si>
    <t>WEMBLEY HIGHS DO</t>
  </si>
  <si>
    <t>WEST BROMPTON DO</t>
  </si>
  <si>
    <t>WEST BROMWICH DO</t>
  </si>
  <si>
    <t>WEST BYFLEET DO</t>
  </si>
  <si>
    <t>WEST EALING DO</t>
  </si>
  <si>
    <t>WEST KENSINGTON DO</t>
  </si>
  <si>
    <t>WEST NORWOOD DO</t>
  </si>
  <si>
    <t>WEST PARK DO</t>
  </si>
  <si>
    <t>WEST WICKHAM DO</t>
  </si>
  <si>
    <t>WEST WIMBLEDON DO</t>
  </si>
  <si>
    <t>WESTBOURNE DO</t>
  </si>
  <si>
    <t>WESTBURY DO</t>
  </si>
  <si>
    <t>WESTBURY ON TRYM DO</t>
  </si>
  <si>
    <t>WESTHAM DO</t>
  </si>
  <si>
    <t>WESTHILL DO</t>
  </si>
  <si>
    <t>WESTON SUPER MARE DO</t>
  </si>
  <si>
    <t>WETHERBY DO</t>
  </si>
  <si>
    <t>WEYBRIDGE DO</t>
  </si>
  <si>
    <t>WEYMOUTH DO</t>
  </si>
  <si>
    <t>WHETSTONE DO</t>
  </si>
  <si>
    <t>WHITBY DO</t>
  </si>
  <si>
    <t>WHITCHURCH DO</t>
  </si>
  <si>
    <t>WHITECHAPEL DO</t>
  </si>
  <si>
    <t>WHITEHAVEN DO</t>
  </si>
  <si>
    <t>WHITWOOD DO</t>
  </si>
  <si>
    <t>WICK DO</t>
  </si>
  <si>
    <t>WICKFORD DO</t>
  </si>
  <si>
    <t>WIDNES DO</t>
  </si>
  <si>
    <t>WIGAN DO</t>
  </si>
  <si>
    <t>WIGSTON DO</t>
  </si>
  <si>
    <t>WIGTON DO</t>
  </si>
  <si>
    <t>WILLESDEN DO</t>
  </si>
  <si>
    <t>WILMSLOW DO</t>
  </si>
  <si>
    <t>WIMBLEDON DO</t>
  </si>
  <si>
    <t>WIMBORNE DO</t>
  </si>
  <si>
    <t>WINCANTON DO</t>
  </si>
  <si>
    <t>WINCHESTER DO</t>
  </si>
  <si>
    <t>WINCHMORE HILL DO</t>
  </si>
  <si>
    <t>WINDERMERE DO</t>
  </si>
  <si>
    <t>WINSCOMBE DO</t>
  </si>
  <si>
    <t>WINSFORD DO</t>
  </si>
  <si>
    <t>WINTERBOURNE DO</t>
  </si>
  <si>
    <t>WINTON DO</t>
  </si>
  <si>
    <t>WISBECH DO</t>
  </si>
  <si>
    <t>WISHAW DO</t>
  </si>
  <si>
    <t>WITHAM DO</t>
  </si>
  <si>
    <t>WITNEY DO</t>
  </si>
  <si>
    <t>WOKING DO</t>
  </si>
  <si>
    <t>WOKINGHAM DO</t>
  </si>
  <si>
    <t>WOLVERHAMPTON DO</t>
  </si>
  <si>
    <t>WOLVERHAMPTON NE DO</t>
  </si>
  <si>
    <t>WOLVERHAMPTON NW DO</t>
  </si>
  <si>
    <t>WOMBOURNE DO</t>
  </si>
  <si>
    <t>WOMBWELL DO</t>
  </si>
  <si>
    <t>WOOD GREEN DO</t>
  </si>
  <si>
    <t>WOODBRIDGE DO</t>
  </si>
  <si>
    <t>WOOLTON DO</t>
  </si>
  <si>
    <t>WOOLWICH DO</t>
  </si>
  <si>
    <t>WOOTTON BASSETT DO</t>
  </si>
  <si>
    <t>WORCESTER DO</t>
  </si>
  <si>
    <t>WORCESTER PARK DO</t>
  </si>
  <si>
    <t>WORKINGTON DO</t>
  </si>
  <si>
    <t>WORTHING DO</t>
  </si>
  <si>
    <t>WREXHAM DO</t>
  </si>
  <si>
    <t>WYMONDHAM DO</t>
  </si>
  <si>
    <t>WYTHENSHAWE DO</t>
  </si>
  <si>
    <t>YATE DO</t>
  </si>
  <si>
    <t>YEOVIL DO</t>
  </si>
  <si>
    <t>OM Nottinghamshire</t>
  </si>
  <si>
    <t>30/100/400</t>
  </si>
  <si>
    <t>Central</t>
  </si>
  <si>
    <t>C-SDL Thames Valley</t>
  </si>
  <si>
    <t>OM Thames Valley East</t>
  </si>
  <si>
    <t>C-SDL North West Midlands</t>
  </si>
  <si>
    <t>C-SDL South Yorks and Lincs</t>
  </si>
  <si>
    <t>S-SDL Central London</t>
  </si>
  <si>
    <t>S-SDL Essex and South Anglia</t>
  </si>
  <si>
    <t>WOODHALL SPA SPDO</t>
  </si>
  <si>
    <t>N-SDL Merseyside</t>
  </si>
  <si>
    <t>S-SDL South East London</t>
  </si>
  <si>
    <t>OM Thames Valley West</t>
  </si>
  <si>
    <t>C-SDL Birmingham and HRWR</t>
  </si>
  <si>
    <t>N-SDL Cumbria</t>
  </si>
  <si>
    <t>WORKSOP DO</t>
  </si>
  <si>
    <t>S-SDL South East</t>
  </si>
  <si>
    <t>N-SDL Chester and North Wales</t>
  </si>
  <si>
    <t>WRINGTON SPDO</t>
  </si>
  <si>
    <t>C-SDL West England</t>
  </si>
  <si>
    <t>C-SDL Anglia</t>
  </si>
  <si>
    <t>WYMONDHAM DO RURALS SDOS</t>
  </si>
  <si>
    <t>N-SDL Greater Manchester</t>
  </si>
  <si>
    <t>YATTON SPDO</t>
  </si>
  <si>
    <t>YORK CENTRAL DO</t>
  </si>
  <si>
    <t>BATH DO*2</t>
  </si>
  <si>
    <t>MINI</t>
  </si>
  <si>
    <t>BRIDGNORTH DO*2</t>
  </si>
  <si>
    <t>OM Wolves Dudley Walsall</t>
  </si>
  <si>
    <t>CHELTENHAM DO*2</t>
  </si>
  <si>
    <t>CHRISTCHURCH DO*2</t>
  </si>
  <si>
    <t>COOMBS WOOD DO*2</t>
  </si>
  <si>
    <t>ORPINGTON DO*2</t>
  </si>
  <si>
    <t>COLOD &amp; POL Data</t>
  </si>
  <si>
    <t>COLOD and POL Detail</t>
  </si>
  <si>
    <t>Current Route Number</t>
  </si>
  <si>
    <t xml:space="preserve">COLOD / POL Collection Point and Street </t>
  </si>
  <si>
    <t>Nearest Delivery point to the COLOD or actual POL Collection Point address</t>
  </si>
  <si>
    <t>Postcode</t>
  </si>
  <si>
    <t>Basedata / Workload Checklist</t>
  </si>
  <si>
    <t>Agreed</t>
  </si>
  <si>
    <t>Not Agreed</t>
  </si>
  <si>
    <t>Task Description</t>
  </si>
  <si>
    <t>Check Criteria</t>
  </si>
  <si>
    <t>Status</t>
  </si>
  <si>
    <t>URC Question 3</t>
  </si>
  <si>
    <t>All Route Manager notifications have been resolved and Visual Checks by route completed</t>
  </si>
  <si>
    <t>Position of a PAF Address</t>
  </si>
  <si>
    <t>Confirm that address points without an OS position are positioned correctly on the map.   Where there is no OS position, the units are required to provide a position using the background map for guidance.
(Route Manager Guide v8.0, Section 7, Pages 18-31)</t>
  </si>
  <si>
    <t>Position of RMG Delivery Point</t>
  </si>
  <si>
    <t>Where the OS position of an address does not reflect where we DELIVER the mail i.e. box on gate, gate house, then units are required to ensure that an RMG DP is created and positioned onto the map to reflect the exact position of the point of delivery.
(Route Manager Guide v8.0, Section 7, Pages 18-31)</t>
  </si>
  <si>
    <t>RMG Roads</t>
  </si>
  <si>
    <t>Where DP's have access roads or long drives, that we can legally drive on, units need to ensure that these are drawn in on the map and all relevant DP's are attached to these roads.
(Route Manager Guide v8.0, Section 10, Pages 56-65)</t>
  </si>
  <si>
    <t>RMG Paths</t>
  </si>
  <si>
    <t>Where we utilise paths to access DP's or to move between streets, units need to ensure that these are provided by OS or where not, Route Manager Champion's draw these in manually.
(Route Manager Guide v8.0, Section 9.4, Pages 50-54)</t>
  </si>
  <si>
    <t>Access Links</t>
  </si>
  <si>
    <t>All delivery points, both PAF and RMG require an access link connection.  In most cases the line is drawn in a straight line but there will be cases where the point of delivery is at the side or back of the DP.  Where there are instances of these, the units need to ensure that there is a "free form" access link to reflect the direction/distance walked by the route holder.
(Route Manager Guide v8.0, Section 9, Pages 41-55)</t>
  </si>
  <si>
    <t>Steps</t>
  </si>
  <si>
    <t>Units are required to ensure that DP's that have steps of greater than 5, apply these to the affected DP's within Route Manager.
(Route Manager Guide v8.0, Section 7, Pages 18-31)</t>
  </si>
  <si>
    <t>Non Delivered Routes</t>
  </si>
  <si>
    <t>A review of all the DPs currently on non delivered routes should be reviewed to ensure that if there are any DP's that are delivered are moved to the route that delivers them.  
(Route Manager Guide v8.0, Section 11, Pages 66-74)</t>
  </si>
  <si>
    <t>Groups</t>
  </si>
  <si>
    <t>Where there are DP's that share a position on a map, the units need to ensure that these are grouped.  Where additional details are required, these are captured and entered correctly.
(Route Manager Guide v8.0, Section 8, Pages 32-40)</t>
  </si>
  <si>
    <t>Road Speeds</t>
  </si>
  <si>
    <t>Road speeds mainly for rural areas may need to be reviewed to ensure that they reflect the "average" speed undertaken by our vehicles.
This should be on an ad-hoc basis, based on the outdoor time generated by GeoRoute.  Where a RMG road is drawn in, the units need to ensure that the average speed is entered for this road
Note: Changes to road speeds will require independent authorisation.
(Route Manager Guide v8.0, Section 10, Pages 56-65)</t>
  </si>
  <si>
    <t>Notifications</t>
  </si>
  <si>
    <t>All Task notifications need to be completed to ensure that all aspects of the base data can be imported into GeoRoute for planning purposes.  Failure to complete the task notifications will result in these DP's not being available in GeoRoute 
•	Position DP’s
•	Coincident points (resolve or group)
•	Create access links
•	Add postcode/DP to route
•	Sequence DP’s
•	PO Box classification
(Route Manager Guide v8.0, Section 6, Pages 15-17)</t>
  </si>
  <si>
    <t>Route Sequence</t>
  </si>
  <si>
    <t>Any delivery points not part of a route sequence will not be imported into GeoRoute and will not be part of the route planning .  GeoRoute uses the "live route" sequence as its starting point, meaning that having accurate route sequencing ensures that all DP's and the order they are delivered are reflected in the initial outdoor time check.
(Route Manager Guide v8.0, Section 11, Pages 66-74)</t>
  </si>
  <si>
    <t>URC Question 5</t>
  </si>
  <si>
    <r>
      <t xml:space="preserve">Auto IWT Local Input information has been verified
</t>
    </r>
    <r>
      <rPr>
        <b/>
        <sz val="9"/>
        <color theme="1"/>
        <rFont val="ChevinLight"/>
      </rPr>
      <t>(Auto IWT - Detail Reports - DO Configuration)</t>
    </r>
  </si>
  <si>
    <t>AutoIWT</t>
  </si>
  <si>
    <t>Confirm indoor distances</t>
  </si>
  <si>
    <t>Confirm percentage of mail to fitting type</t>
  </si>
  <si>
    <t>Confirm porter cleardown selection details</t>
  </si>
  <si>
    <t>Confirm arrival mail receiving method details</t>
  </si>
  <si>
    <t>Confirm 2nd handling percentage figures</t>
  </si>
  <si>
    <t>Confirm extra large user details</t>
  </si>
  <si>
    <t>Confirm breakdown of received traffic details</t>
  </si>
  <si>
    <t>Confirm missorts from prep percentage figure</t>
  </si>
  <si>
    <t>URC Question 6</t>
  </si>
  <si>
    <r>
      <t xml:space="preserve">Auto IWT Delivery Details information has been verified
</t>
    </r>
    <r>
      <rPr>
        <b/>
        <sz val="9"/>
        <color theme="1"/>
        <rFont val="ChevinLight"/>
      </rPr>
      <t>(Auto IWT - Detail Reports - Walks)</t>
    </r>
  </si>
  <si>
    <t>Auto IWT</t>
  </si>
  <si>
    <t>Confirm the details for the routes within auto IWT that are not delivered via one of the approved methods (e.g. PO Boxes)</t>
  </si>
  <si>
    <t>URC Question 12</t>
  </si>
  <si>
    <t>The current routes GeoRoute outputs have been verified (verification checks may result in further work to update Route Manager.  These checks are completed by the Deployment Manager and shared with the unit</t>
  </si>
  <si>
    <t>Validation Check no 1 - (Georoute Revision Manager User Guide v13, Section 8.1, Pages 45-46)
This validation searches for street network issues
Where delivery points cannot be accessed with the equipment
Checks for turn restrictions preventing access to delivery points
Checks for inaccessible delivery points due to them being connected to 'Island' road network</t>
  </si>
  <si>
    <t>Validation Check no 2 - (Georoute Revision Manager User Guide v13, Section 8.2, Pages 47-48)
This validation check searches for inaccessible street segments</t>
  </si>
  <si>
    <t>Validation Check no 3 - (Georoute Revision Manager User Guide v13, Appendix 12, Page 134)
Validates speed values at street segment level</t>
  </si>
  <si>
    <t>Validation Check no 4 - (Georoute Revision Manager User Guide v13, Appendix 12, Page 134)
Validates terrain information</t>
  </si>
  <si>
    <t>Validation Check no 5 - (Georoute Revision Manager User Guide v13, Section 8.4, Pages 49-50)
Checks the street name in the delivery point address and the street name it is connected to.  A report is produced highlighting where the street name differs</t>
  </si>
  <si>
    <t>URC Question 13</t>
  </si>
  <si>
    <t>Where applicable, all off-site parking details have been recorded</t>
  </si>
  <si>
    <t>Record all off-site parking details in the URC Q13 Sheet (this information will be used to create new routes)</t>
  </si>
  <si>
    <t>Collection COLOD Data</t>
  </si>
  <si>
    <t>Confirm the unit's collections COLOD data has been collated</t>
  </si>
  <si>
    <t>All COLOD Post Boxes and POL collections points must be recorded onto the Collections COLOD Data recording form (this information is captured for use in GeoRoute and will be used to create new routes)</t>
  </si>
  <si>
    <t>QUESTION 2 ACTION PLAN</t>
  </si>
  <si>
    <t>Business Expectations 
per hour</t>
  </si>
  <si>
    <t>Visual Checks</t>
  </si>
  <si>
    <t>Baseline Notifications</t>
  </si>
  <si>
    <t>Baseline Visual
Checks</t>
  </si>
  <si>
    <t>Total Time Required To Clear Baseline Notifications &amp; Visual Checks</t>
  </si>
  <si>
    <t>Daily Average Time Required To Clear Baseline Notifications &amp; Visual Checks</t>
  </si>
  <si>
    <t>Forecast Baseline Completion Date Based On Planned Daily Average Activity Time</t>
  </si>
  <si>
    <t>Baseline Clearance Status</t>
  </si>
  <si>
    <t>Current Notifications Remaining</t>
  </si>
  <si>
    <t>Current Visual Checks Remaining</t>
  </si>
  <si>
    <t>Total Time Required To Clear Current Notifications &amp; Visual Checks</t>
  </si>
  <si>
    <t>Daily Average Time Required To Clear Current Notifications &amp; Visual Checks</t>
  </si>
  <si>
    <t>Forecast Current Completion Date Based On Planned Daily Average Activity Time</t>
  </si>
  <si>
    <t>Current Clearance Status</t>
  </si>
  <si>
    <r>
      <rPr>
        <b/>
        <sz val="9"/>
        <color theme="0"/>
        <rFont val="ChevinBold"/>
      </rPr>
      <t>(Input above your baseline notifications &amp; visual checks clearance plan and update as required to meet the notifications &amp; visual check clearance date (NOTE: Known RMC leave should be documented and factored into the clearance plan))</t>
    </r>
    <r>
      <rPr>
        <b/>
        <sz val="11"/>
        <color theme="0"/>
        <rFont val="ChevinBold"/>
      </rPr>
      <t xml:space="preserve">
</t>
    </r>
    <r>
      <rPr>
        <b/>
        <sz val="16"/>
        <color theme="0"/>
        <rFont val="ChevinBold"/>
      </rPr>
      <t xml:space="preserve">Action Plan </t>
    </r>
    <r>
      <rPr>
        <b/>
        <sz val="11"/>
        <color theme="0"/>
        <rFont val="ChevinBold"/>
      </rPr>
      <t xml:space="preserve">
Record what activities have been agreed between yourself and your OM to ensure that the appropriate amount of time has been allocated to support the completion of the URC in line with the agreed plan above.</t>
    </r>
  </si>
  <si>
    <t>KEY DATA CHECKS</t>
  </si>
  <si>
    <t xml:space="preserve">Duty No. / Name: </t>
  </si>
  <si>
    <t xml:space="preserve">Is the delivery performed in line with the sequence to the frame?   Yes   /   No </t>
  </si>
  <si>
    <t>Delivery Address Point / Postcode</t>
  </si>
  <si>
    <t xml:space="preserve">Number of Steps greater than 5      (Up or Down) </t>
  </si>
  <si>
    <t>Staff in Post</t>
  </si>
  <si>
    <r>
      <t xml:space="preserve">SiP Profile
</t>
    </r>
    <r>
      <rPr>
        <b/>
        <sz val="11"/>
        <color theme="0"/>
        <rFont val="ChevinLight"/>
      </rPr>
      <t>(Date)</t>
    </r>
  </si>
  <si>
    <r>
      <t xml:space="preserve">Current TM1
</t>
    </r>
    <r>
      <rPr>
        <b/>
        <sz val="11"/>
        <color theme="0"/>
        <rFont val="ChevinLight"/>
      </rPr>
      <t>(Date)</t>
    </r>
  </si>
  <si>
    <t>Date</t>
  </si>
  <si>
    <t>SIP Profile</t>
  </si>
  <si>
    <t>Authorised Duties</t>
  </si>
  <si>
    <t>No. of People</t>
  </si>
  <si>
    <t>Contracted hours</t>
  </si>
  <si>
    <t>Total 
Hours</t>
  </si>
  <si>
    <t>x</t>
  </si>
  <si>
    <t>Duties in Total</t>
  </si>
  <si>
    <t>Scheduled Attendance</t>
  </si>
  <si>
    <t>Reserves</t>
  </si>
  <si>
    <t>SiP Totals</t>
  </si>
  <si>
    <t>TM1 Totals</t>
  </si>
  <si>
    <t>FT</t>
  </si>
  <si>
    <t>PT</t>
  </si>
  <si>
    <t>Total</t>
  </si>
  <si>
    <t>QUESTION 13 FEEDBACK</t>
  </si>
  <si>
    <t>Val Check 1</t>
  </si>
  <si>
    <t>Val Check 2</t>
  </si>
  <si>
    <t>3. Road network not connected to existing Road Network.</t>
  </si>
  <si>
    <t>Val Check 3</t>
  </si>
  <si>
    <r>
      <t xml:space="preserve">Errors listed below need to be resolved immediately by your Route Manager Champion.  Once completed add the completion date into the 'Date Completed' column. 
Once all checks have a completed date against them, contact the Technical Team who can then run the validation checks again.  Confirmation will be sent to the DOM when each Validation Check has been passed.  The DOM can now update the URC question 13 when all validation checks have passed with 'Yes' in the 'Completed' column.  The Technical Team will complete a new feedback form everytime validation checks are carried out, this file will be returned to the DOM.  Save the new Question 13 Feedback form to your computer and click the Green 'Import Question 13 Feedback from Tech Manager' button to add new issues to the bottom of this sheet.  
                                                                                                          </t>
    </r>
    <r>
      <rPr>
        <b/>
        <sz val="11"/>
        <color theme="1"/>
        <rFont val="ChevinLight"/>
      </rPr>
      <t xml:space="preserve">  DO NOT DELETE ANY DATA FROM THIS SHEET.  </t>
    </r>
    <r>
      <rPr>
        <sz val="11"/>
        <color theme="1"/>
        <rFont val="ChevinLight"/>
      </rPr>
      <t xml:space="preserve">
Use the 'RM Common Errors' sheet to help correct these issues. </t>
    </r>
  </si>
  <si>
    <t>4. Please check the DP is accessed from the correct road.  Reconnect where necessary.</t>
  </si>
  <si>
    <t>Val Check 4</t>
  </si>
  <si>
    <t>5. Please check the position of the delivery points</t>
  </si>
  <si>
    <t>Val Check 5</t>
  </si>
  <si>
    <t>Validation Check</t>
  </si>
  <si>
    <t>Issue</t>
  </si>
  <si>
    <t>Detail</t>
  </si>
  <si>
    <t>Date Completed</t>
  </si>
  <si>
    <t>Comments</t>
  </si>
  <si>
    <t>No. 12 &amp; 13</t>
  </si>
  <si>
    <t>No issue all correct</t>
  </si>
  <si>
    <t>"Q12 SPAN COMPARISON" COMPLETION PROCESS (DEPLOYMENT MANAGER)</t>
  </si>
  <si>
    <t>Q12 SPAN COMPARISON PAGE - DEPLOYMENT MANAGER</t>
  </si>
  <si>
    <t xml:space="preserve">You now need to create a GeoRoute scenario based on the units current routes following the GeoRoute guide.  </t>
  </si>
  <si>
    <r>
      <rPr>
        <b/>
        <sz val="12"/>
        <color theme="1"/>
        <rFont val="ChevinLight"/>
      </rPr>
      <t>NOTE:</t>
    </r>
    <r>
      <rPr>
        <sz val="12"/>
        <color theme="1"/>
        <rFont val="ChevinLight"/>
      </rPr>
      <t xml:space="preserve">  Do </t>
    </r>
    <r>
      <rPr>
        <u/>
        <sz val="12"/>
        <color theme="1"/>
        <rFont val="ChevinLight"/>
      </rPr>
      <t>NOT</t>
    </r>
    <r>
      <rPr>
        <sz val="12"/>
        <color theme="1"/>
        <rFont val="ChevinLight"/>
      </rPr>
      <t xml:space="preserve"> carryout the Split and Share process.</t>
    </r>
  </si>
  <si>
    <t>Now you have created your scenario you will need to enter the traffic details that align to the day selected and agreed with the Delivery Office Manager.</t>
  </si>
  <si>
    <t>The traffic details can be found by accessing AutoIWT and selecting the IWT Detail Reports etc.  following Fig 3. steps 1-6 as shown below.</t>
  </si>
  <si>
    <t>You will now need to enter your traffic into your scenario. To do this follow Fig 4. steps 1-5 as below.</t>
  </si>
  <si>
    <t>The traffic impact will generate through to the spans automatically.</t>
  </si>
  <si>
    <t>Select your GeoRoute Scenario and open the 'Routes - GeoRoute Assurance (customised)' list.  From the 'list' window, select File/Export Lists to Excel, Fig 5.</t>
  </si>
  <si>
    <t>Export this list, making sure 'View File' is selected Fig 6.</t>
  </si>
  <si>
    <t>From the GeoRoute report establish the total outdoor span for each route (travel out + delivery span + travel in). For shared vans only add 15 minutes to account for Split &amp; Share.</t>
  </si>
  <si>
    <t>In the Q12 Span Comparison page enter the route numbers in column B and enter the calculated outdoor span time against each of the listed routes into column C.</t>
  </si>
  <si>
    <t>When all listed routes have GeoRoute span times entered, press the 'Export To DOM' button.</t>
  </si>
  <si>
    <t>This will send a copy of the URC file to the DOM to input the Signing In and Out Information.</t>
  </si>
  <si>
    <t>You should contact the DOM and make them aware that they need to complete the next stage of the process.</t>
  </si>
  <si>
    <t>QUESTION 12 SPAN COMPARISON</t>
  </si>
  <si>
    <t>Day For Comparison</t>
  </si>
  <si>
    <t>Date For Comparison</t>
  </si>
  <si>
    <t>Validation Check 5</t>
  </si>
  <si>
    <t>Route Number</t>
  </si>
  <si>
    <t>GeoRoute Outdoor Span Time</t>
  </si>
  <si>
    <t>Time Out
(Format 0:00)</t>
  </si>
  <si>
    <t>Time In
(Format 0:00)</t>
  </si>
  <si>
    <t>Current Span</t>
  </si>
  <si>
    <t>If Meal Relief taken on delivery, input time taken
(Format 0:00)</t>
  </si>
  <si>
    <t>If Additional Workload on delivery, input time taken
(Format 0:00)</t>
  </si>
  <si>
    <t>Calculated Outdoor Span</t>
  </si>
  <si>
    <t>Route Agreed/Not Agreed</t>
  </si>
  <si>
    <t>Reason/Notes for Not Agreeing.  
Action to correct Route Manager data.</t>
  </si>
  <si>
    <t>MONDAY</t>
  </si>
  <si>
    <t>TUESDAY</t>
  </si>
  <si>
    <t>WEDNESDAY</t>
  </si>
  <si>
    <t>THURSDAY</t>
  </si>
  <si>
    <t>FRIDAY</t>
  </si>
  <si>
    <t>SATURDAY</t>
  </si>
  <si>
    <t>OFF SITE PARKING ARRANGEMENTS</t>
  </si>
  <si>
    <t>Off-Site Parking Location Address/Details</t>
  </si>
  <si>
    <t>Local Vehicle Number</t>
  </si>
  <si>
    <t>Duty Number</t>
  </si>
  <si>
    <t>Walking Travel Time from Unit to Vehicle Off-Site Parked Location
(mins using 0:00 format)</t>
  </si>
  <si>
    <t>Driving Travel Time from Vehicle Off-Site Parked Location to Unit
(mins using 0:00 format)</t>
  </si>
  <si>
    <t>Driving Travel Time from Unit to Vehicle Off-Site Parking Location
(mins using 0:00 format)</t>
  </si>
  <si>
    <t>Walking Travel Time from Vehicle Off-Site Parking Location to Unit
(mins using 0:00 format)</t>
  </si>
  <si>
    <t>Calculated travel time from vehicle off site parking to unit</t>
  </si>
  <si>
    <t>Calculated travel time from unit to vehicle off site parking</t>
  </si>
  <si>
    <t>Version Control</t>
  </si>
  <si>
    <t>Background Version Control</t>
  </si>
  <si>
    <t>Version</t>
  </si>
  <si>
    <t>Releae Date</t>
  </si>
  <si>
    <t>Reason for Change</t>
  </si>
  <si>
    <t>v1.0</t>
  </si>
  <si>
    <t>v2.1</t>
  </si>
  <si>
    <t>Notification and Visual Control date now updates based on masterplan light update, URC percentage adds upto 100%</t>
  </si>
  <si>
    <t>v1.1</t>
  </si>
  <si>
    <t>Completion Process DOM page, rewording throughout the guide to reflect feedback, amendments to process and initial errors.
Completion Process RMC page, question 6 guide wording updated to reflect the correct checking and amendment process for Route Type &amp; Method.
Unit Setup included title &lt; Select Date &gt; in cell E6.
Unit Readiness Check page cell K18 'Quick Guidance' wording updated to reflect Route Type &amp; Methods correct checking and amendments process.
Q2 Action Plan All formula's updated, this address' the seconds rounding impact on the units 'Tracked' status.
Q2 Action Plan Fixed issue with unit name not flowing through from Unit Setup .
Q2 Action Plan  Removed error generated in cell F9 when URC Start date has not been selected.
Data page: units and cc numbers updated with the master list supplied by Mark Foreman 6th Feb 2020</t>
  </si>
  <si>
    <t>v1.2</t>
  </si>
  <si>
    <t>Rewording of question and check 11 on URC page
Addition of button to add Username to to Unit Setup page, once added the button will disappear. 
URC will check that the user submitting the URC is the DOM (i.e. the name of DOM on the Unit Setup page matches Application.Username)</t>
  </si>
  <si>
    <t>v1.31</t>
  </si>
  <si>
    <t>Unlock question 9 for some users</t>
  </si>
  <si>
    <t>v1.4</t>
  </si>
  <si>
    <t>Q10Head Count Summary: Formula errors corrected: Q2 Action Plan: formula to show the unit on track when notifications and visual checks were complete input, formula to show info missing added</t>
  </si>
  <si>
    <t>v1.5</t>
  </si>
  <si>
    <t>Incorporate Masterplan and Pete's plan into the file to allow wave units 2 and onwards to have correct dates in the URC tab. Provide alternative method of submitting the URC file, by opening sharepoint site and allowing users to drag and drop a saved CSV file to the correct week.</t>
  </si>
  <si>
    <t>v1.6</t>
  </si>
  <si>
    <t>change from 1904 to 1900 system resulted in many dates being four years behind. Reverted the file back to the 1904 system and corrected an issue in the submission which stopped the file being sent</t>
  </si>
  <si>
    <t>Testing</t>
  </si>
  <si>
    <t>Sheet</t>
  </si>
  <si>
    <t>Question</t>
  </si>
  <si>
    <t>Cell</t>
  </si>
  <si>
    <t>Test</t>
  </si>
  <si>
    <t>Outcome</t>
  </si>
  <si>
    <t>notes</t>
  </si>
  <si>
    <t>Unit Setup</t>
  </si>
  <si>
    <t>E4</t>
  </si>
  <si>
    <t>Unit Selection</t>
  </si>
  <si>
    <t>Ok</t>
  </si>
  <si>
    <t>Populates all associated sheets with correct unit name</t>
  </si>
  <si>
    <t>L4</t>
  </si>
  <si>
    <t>Unit number auto populated</t>
  </si>
  <si>
    <t>ok</t>
  </si>
  <si>
    <t>E8 &amp; E9</t>
  </si>
  <si>
    <t>Data entry</t>
  </si>
  <si>
    <t>E11 &amp; E12</t>
  </si>
  <si>
    <t>E14 &amp; E15</t>
  </si>
  <si>
    <t>Unit Readiness</t>
  </si>
  <si>
    <t>1-13</t>
  </si>
  <si>
    <t>J7 - J42</t>
  </si>
  <si>
    <t>Test selections</t>
  </si>
  <si>
    <t>Check all cells populate correctly with Yes, Yes/No, Autopopulation, number entry.</t>
  </si>
  <si>
    <t>Update Unit Progress button</t>
  </si>
  <si>
    <t>Saves and displays data in column 'N', moving last saved data one column right.</t>
  </si>
  <si>
    <t>Column 'N'</t>
  </si>
  <si>
    <t>Formatting checked.</t>
  </si>
  <si>
    <t>All formatting carried through correctly.</t>
  </si>
  <si>
    <t>N4, N5 &amp; N6</t>
  </si>
  <si>
    <t>Check data correct</t>
  </si>
  <si>
    <t>Percentage, Trend &amp; Date correct</t>
  </si>
  <si>
    <t>J10</t>
  </si>
  <si>
    <t>Check date linked to 'Q2 Action Plan' H9</t>
  </si>
  <si>
    <t>Date linked ok.</t>
  </si>
  <si>
    <t>J13</t>
  </si>
  <si>
    <t>Q2 Action Plan On/Off Track</t>
  </si>
  <si>
    <t>Check On/Off Track and blank linked to Q2 Action Plan cell N12.</t>
  </si>
  <si>
    <t>J18</t>
  </si>
  <si>
    <t>-</t>
  </si>
  <si>
    <t>NotOk</t>
  </si>
  <si>
    <t>AutoIWT 'Walk' report displaying 'Town', 'Foot' for all walk and every office.  I raised this with Delivery Sysytems Support 10th Feb for response by 12th Feb.  Not response  to date.</t>
  </si>
  <si>
    <t>J21</t>
  </si>
  <si>
    <t>Data entry into cells G22:H23 cause cell J21 to turn 'Yes'.</t>
  </si>
  <si>
    <t>H28:I29</t>
  </si>
  <si>
    <t>All cells link to'Q10 Head Count Summary' correctly</t>
  </si>
  <si>
    <t>H30:I30</t>
  </si>
  <si>
    <t>Variance correct</t>
  </si>
  <si>
    <t>Variance between SiP &amp; TM1 reported correctly.</t>
  </si>
  <si>
    <t>J26</t>
  </si>
  <si>
    <t>Conditional Formatting Autopopulate check</t>
  </si>
  <si>
    <t>If there is no variance between head counts (FT/PT) this cell turns Green autopopulated with 'Yes'.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</si>
</sst>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h]:mm"/>
    <numFmt numFmtId="165" formatCode="[$-F800]dddd\,\ mmmm\ dd\,\ yyyy"/>
    <numFmt numFmtId="166" formatCode="[hh]:mm"/>
    <numFmt numFmtId="167" formatCode="&quot;£&quot;#,##0"/>
    <numFmt numFmtId="168" formatCode="_(* #,##0.00_);_(* \(#,##0.00\);_(* &quot;-&quot;??_);_(@_)"/>
    <numFmt numFmtId="169" formatCode="&quot;£&quot;#,##0.00"/>
    <numFmt numFmtId="170" formatCode="0.0"/>
  </numFmts>
  <fonts count="90" x14ac:knownFonts="1">
    <font>
      <sz val="11"/>
      <color theme="1"/>
      <name val="Calibri"/>
      <family val="2"/>
      <scheme val="minor"/>
    </font>
    <font>
      <sz val="10"/>
      <color theme="1"/>
      <name val="ChevinLight"/>
      <family val="2"/>
    </font>
    <font>
      <sz val="11"/>
      <color theme="1"/>
      <name val="Arial"/>
      <family val="2"/>
    </font>
    <font>
      <sz val="10"/>
      <name val="Arial"/>
      <family val="2"/>
    </font>
    <font>
      <sz val="11"/>
      <color theme="1"/>
      <name val="Calibri"/>
      <family val="2"/>
      <scheme val="minor"/>
    </font>
    <font>
      <sz val="11"/>
      <color theme="1"/>
      <name val="ChevinLight"/>
    </font>
    <font>
      <b/>
      <sz val="9"/>
      <color indexed="81"/>
      <name val="Tahoma"/>
      <family val="2"/>
    </font>
    <font>
      <sz val="11"/>
      <color rgb="FFFF0000"/>
      <name val="ChevinLight"/>
    </font>
    <font>
      <b/>
      <sz val="11"/>
      <color theme="0"/>
      <name val="ChevinLight"/>
    </font>
    <font>
      <sz val="11"/>
      <color rgb="FF00B0F0"/>
      <name val="ChevinLight"/>
    </font>
    <font>
      <b/>
      <sz val="11"/>
      <color theme="1"/>
      <name val="ChevinLight"/>
    </font>
    <font>
      <sz val="18"/>
      <name val="ChevinLight"/>
    </font>
    <font>
      <sz val="14"/>
      <color theme="1"/>
      <name val="ChevinLight"/>
    </font>
    <font>
      <sz val="11"/>
      <name val="ChevinLight"/>
    </font>
    <font>
      <sz val="20"/>
      <color theme="1"/>
      <name val="ChevinLight"/>
    </font>
    <font>
      <b/>
      <sz val="18"/>
      <color theme="1"/>
      <name val="ChevinLight"/>
    </font>
    <font>
      <b/>
      <sz val="12"/>
      <color theme="1"/>
      <name val="ChevinLight"/>
    </font>
    <font>
      <sz val="10"/>
      <name val="ChevinBold"/>
    </font>
    <font>
      <b/>
      <sz val="11"/>
      <name val="ChevinBold"/>
    </font>
    <font>
      <b/>
      <sz val="10"/>
      <name val="Calibri Light"/>
      <family val="2"/>
      <scheme val="major"/>
    </font>
    <font>
      <b/>
      <sz val="18"/>
      <color theme="1"/>
      <name val="ChevinBold"/>
    </font>
    <font>
      <b/>
      <sz val="18"/>
      <name val="ChevinBold"/>
    </font>
    <font>
      <b/>
      <sz val="11"/>
      <color theme="1"/>
      <name val="ChevinBold"/>
    </font>
    <font>
      <sz val="18"/>
      <color theme="1"/>
      <name val="ChevinBold"/>
    </font>
    <font>
      <b/>
      <sz val="11"/>
      <color theme="0"/>
      <name val="ChevinBold"/>
    </font>
    <font>
      <sz val="18"/>
      <color rgb="FF00B0F0"/>
      <name val="ChevinBold"/>
    </font>
    <font>
      <b/>
      <sz val="16"/>
      <color theme="0"/>
      <name val="ChevinBold"/>
    </font>
    <font>
      <u/>
      <sz val="11"/>
      <color theme="10"/>
      <name val="Calibri"/>
      <family val="2"/>
      <scheme val="minor"/>
    </font>
    <font>
      <b/>
      <sz val="16"/>
      <color theme="0"/>
      <name val="ChevinLight"/>
    </font>
    <font>
      <sz val="16"/>
      <color theme="1"/>
      <name val="ChevinLight"/>
    </font>
    <font>
      <sz val="8"/>
      <color theme="1"/>
      <name val="ChevinLight"/>
    </font>
    <font>
      <sz val="11"/>
      <color theme="0"/>
      <name val="ChevinLight"/>
    </font>
    <font>
      <sz val="11"/>
      <color theme="3"/>
      <name val="ChevinLight"/>
    </font>
    <font>
      <b/>
      <sz val="20"/>
      <color theme="1"/>
      <name val="ChevinBold"/>
    </font>
    <font>
      <b/>
      <sz val="20"/>
      <name val="ChevinBold"/>
    </font>
    <font>
      <sz val="20"/>
      <color theme="1"/>
      <name val="ChevinBold"/>
    </font>
    <font>
      <sz val="10"/>
      <color theme="1"/>
      <name val="ChevinLight"/>
    </font>
    <font>
      <sz val="11"/>
      <color theme="1"/>
      <name val="Wingdings 3"/>
      <family val="1"/>
      <charset val="2"/>
    </font>
    <font>
      <b/>
      <sz val="11"/>
      <color rgb="FF00B0F0"/>
      <name val="ChevinLight"/>
    </font>
    <font>
      <b/>
      <sz val="11"/>
      <color rgb="FF00B0F0"/>
      <name val="Wingdings 3"/>
      <family val="1"/>
      <charset val="2"/>
    </font>
    <font>
      <sz val="10"/>
      <name val="ChevinLight"/>
    </font>
    <font>
      <b/>
      <sz val="11"/>
      <name val="ChevinLight"/>
    </font>
    <font>
      <b/>
      <sz val="9"/>
      <color theme="0"/>
      <name val="ChevinBold"/>
    </font>
    <font>
      <b/>
      <sz val="16"/>
      <color theme="1"/>
      <name val="ChevinBold"/>
    </font>
    <font>
      <sz val="11"/>
      <color theme="1"/>
      <name val="Calibri Light"/>
      <family val="2"/>
      <scheme val="major"/>
    </font>
    <font>
      <sz val="12"/>
      <color theme="0"/>
      <name val="ChevinBold"/>
    </font>
    <font>
      <sz val="8"/>
      <color theme="1"/>
      <name val="ChevinLight"/>
      <family val="2"/>
    </font>
    <font>
      <sz val="8"/>
      <color theme="0"/>
      <name val="ChevinLight"/>
    </font>
    <font>
      <b/>
      <sz val="9"/>
      <color theme="1"/>
      <name val="ChevinLight"/>
    </font>
    <font>
      <sz val="12"/>
      <name val="ChevinBold"/>
    </font>
    <font>
      <b/>
      <sz val="20"/>
      <color theme="0"/>
      <name val="ChevinBold"/>
    </font>
    <font>
      <b/>
      <sz val="36"/>
      <color rgb="FFFFC000"/>
      <name val="Wingdings 3"/>
      <family val="1"/>
      <charset val="2"/>
    </font>
    <font>
      <sz val="8"/>
      <color theme="0"/>
      <name val="ChevinBold"/>
    </font>
    <font>
      <sz val="6"/>
      <color theme="1"/>
      <name val="ChevinLight"/>
      <family val="2"/>
    </font>
    <font>
      <sz val="8"/>
      <color theme="0" tint="-0.14999847407452621"/>
      <name val="ChevinBold"/>
    </font>
    <font>
      <sz val="8"/>
      <color theme="1"/>
      <name val="ChevinBold"/>
    </font>
    <font>
      <sz val="8"/>
      <name val="ChevinLight"/>
    </font>
    <font>
      <sz val="8"/>
      <color theme="1"/>
      <name val="Calibri"/>
      <family val="2"/>
      <scheme val="minor"/>
    </font>
    <font>
      <b/>
      <sz val="8"/>
      <color theme="1"/>
      <name val="Calibri"/>
      <family val="2"/>
      <scheme val="minor"/>
    </font>
    <font>
      <sz val="11"/>
      <color theme="0"/>
      <name val="ChevinBold"/>
    </font>
    <font>
      <sz val="10"/>
      <color theme="1"/>
      <name val="ChevinLight"/>
      <family val="2"/>
    </font>
    <font>
      <sz val="14"/>
      <color theme="1"/>
      <name val="ChevinBold"/>
    </font>
    <font>
      <sz val="14"/>
      <color theme="0"/>
      <name val="ChevinBold"/>
    </font>
    <font>
      <sz val="12"/>
      <color theme="1"/>
      <name val="ChevinLight"/>
    </font>
    <font>
      <b/>
      <sz val="11"/>
      <color theme="1"/>
      <name val="Calibri Light"/>
      <family val="2"/>
      <scheme val="major"/>
    </font>
    <font>
      <sz val="14"/>
      <color theme="1"/>
      <name val="ChevinLight"/>
      <family val="2"/>
    </font>
    <font>
      <b/>
      <sz val="12"/>
      <name val="ChevinLight"/>
    </font>
    <font>
      <b/>
      <sz val="10"/>
      <name val="ChevinLight"/>
    </font>
    <font>
      <u/>
      <sz val="12"/>
      <color theme="1"/>
      <name val="ChevinLight"/>
    </font>
    <font>
      <b/>
      <sz val="12"/>
      <color theme="0"/>
      <name val="ChevinBold"/>
    </font>
    <font>
      <sz val="8"/>
      <color rgb="FF00B0F0"/>
      <name val="ChevinLight"/>
    </font>
    <font>
      <sz val="20"/>
      <color rgb="FF00B0F0"/>
      <name val="ChevinLight"/>
    </font>
    <font>
      <b/>
      <sz val="20"/>
      <color theme="1"/>
      <name val="ChevinLight"/>
    </font>
    <font>
      <b/>
      <sz val="20"/>
      <name val="ChevinLight"/>
    </font>
    <font>
      <sz val="10"/>
      <color rgb="FF00B0F0"/>
      <name val="ChevinLight"/>
    </font>
    <font>
      <b/>
      <u/>
      <sz val="12"/>
      <color theme="1"/>
      <name val="ChevinLight"/>
    </font>
    <font>
      <b/>
      <sz val="14"/>
      <name val="ChevinLight"/>
    </font>
    <font>
      <sz val="6"/>
      <color theme="0"/>
      <name val="ChevinBold"/>
    </font>
    <font>
      <sz val="6"/>
      <name val="ChevinBold"/>
    </font>
    <font>
      <sz val="8"/>
      <name val="ChevinBold"/>
    </font>
    <font>
      <sz val="6"/>
      <color theme="1"/>
      <name val="ChevinBold"/>
    </font>
    <font>
      <i/>
      <sz val="6"/>
      <color theme="1"/>
      <name val="ChevinLight"/>
      <family val="2"/>
    </font>
    <font>
      <i/>
      <sz val="8"/>
      <color theme="1"/>
      <name val="ChevinBold"/>
    </font>
    <font>
      <sz val="10"/>
      <color rgb="FF00B0F0"/>
      <name val="ChevinBold"/>
    </font>
    <font>
      <sz val="10"/>
      <name val="Arial"/>
      <family val="2"/>
    </font>
    <font>
      <sz val="20"/>
      <color theme="0"/>
      <name val="ChevinBold"/>
    </font>
    <font>
      <sz val="20"/>
      <name val="ChevinBold"/>
    </font>
    <font>
      <sz val="10"/>
      <name val="ChevinExtraBold"/>
    </font>
    <font>
      <sz val="12"/>
      <name val="ChevinLight"/>
    </font>
    <font>
      <b/>
      <sz val="11"/>
      <color rgb="FFFF0000"/>
      <name val="ChevinLight"/>
    </font>
  </fonts>
  <fills count="23">
    <fill>
      <patternFill patternType="none"/>
    </fill>
    <fill>
      <patternFill patternType="gray125"/>
    </fill>
    <fill>
      <patternFill patternType="solid">
        <fgColor theme="7" tint="0.79998168889431442"/>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rgb="FF92D050"/>
        <bgColor indexed="64"/>
      </patternFill>
    </fill>
    <fill>
      <patternFill patternType="solid">
        <fgColor rgb="FFFF0000"/>
        <bgColor indexed="64"/>
      </patternFill>
    </fill>
    <fill>
      <patternFill patternType="solid">
        <fgColor rgb="FF00B0F0"/>
        <bgColor indexed="64"/>
      </patternFill>
    </fill>
    <fill>
      <patternFill patternType="solid">
        <fgColor theme="7" tint="0.39997558519241921"/>
        <bgColor indexed="64"/>
      </patternFill>
    </fill>
    <fill>
      <patternFill patternType="solid">
        <fgColor rgb="FF002060"/>
        <bgColor indexed="64"/>
      </patternFill>
    </fill>
    <fill>
      <patternFill patternType="solid">
        <fgColor theme="5" tint="0.79998168889431442"/>
        <bgColor indexed="64"/>
      </patternFill>
    </fill>
    <fill>
      <patternFill patternType="solid">
        <fgColor rgb="FFFFFF00"/>
        <bgColor indexed="64"/>
      </patternFill>
    </fill>
    <fill>
      <patternFill patternType="solid">
        <fgColor theme="0" tint="-0.499984740745262"/>
        <bgColor indexed="64"/>
      </patternFill>
    </fill>
    <fill>
      <patternFill patternType="solid">
        <fgColor rgb="FF0070C0"/>
        <bgColor indexed="64"/>
      </patternFill>
    </fill>
    <fill>
      <patternFill patternType="solid">
        <fgColor rgb="FFFFC000"/>
        <bgColor indexed="64"/>
      </patternFill>
    </fill>
    <fill>
      <patternFill patternType="solid">
        <fgColor theme="0"/>
        <bgColor indexed="64"/>
      </patternFill>
    </fill>
    <fill>
      <patternFill patternType="solid">
        <fgColor theme="5" tint="0.59999389629810485"/>
        <bgColor indexed="64"/>
      </patternFill>
    </fill>
    <fill>
      <patternFill patternType="solid">
        <fgColor rgb="FF00B050"/>
        <bgColor indexed="64"/>
      </patternFill>
    </fill>
    <fill>
      <patternFill patternType="solid">
        <fgColor theme="1" tint="0.249977111117893"/>
        <bgColor indexed="64"/>
      </patternFill>
    </fill>
    <fill>
      <patternFill patternType="solid">
        <fgColor rgb="FFFFFF99"/>
        <bgColor indexed="64"/>
      </patternFill>
    </fill>
    <fill>
      <patternFill patternType="solid">
        <fgColor rgb="FF7030A0"/>
        <bgColor indexed="64"/>
      </patternFill>
    </fill>
    <fill>
      <patternFill patternType="solid">
        <fgColor rgb="FFFFCCFF"/>
        <bgColor indexed="64"/>
      </patternFill>
    </fill>
  </fills>
  <borders count="65">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002060"/>
      </left>
      <right/>
      <top/>
      <bottom/>
      <diagonal/>
    </border>
    <border>
      <left/>
      <right style="thick">
        <color rgb="FF002060"/>
      </right>
      <top/>
      <bottom/>
      <diagonal/>
    </border>
    <border>
      <left/>
      <right style="thick">
        <color rgb="FF002060"/>
      </right>
      <top/>
      <bottom style="thick">
        <color rgb="FF00206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double">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Dashed">
        <color indexed="64"/>
      </right>
      <top style="thin">
        <color indexed="64"/>
      </top>
      <bottom style="thin">
        <color indexed="64"/>
      </bottom>
      <diagonal/>
    </border>
    <border>
      <left style="thin">
        <color indexed="64"/>
      </left>
      <right style="mediumDashed">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mediumDashed">
        <color indexed="64"/>
      </bottom>
      <diagonal/>
    </border>
  </borders>
  <cellStyleXfs count="14">
    <xf numFmtId="0" fontId="0" fillId="0" borderId="0"/>
    <xf numFmtId="0" fontId="3" fillId="0" borderId="0"/>
    <xf numFmtId="9" fontId="4" fillId="0" borderId="0" applyFont="0" applyFill="0" applyBorder="0" applyAlignment="0" applyProtection="0"/>
    <xf numFmtId="0" fontId="3" fillId="0" borderId="0"/>
    <xf numFmtId="0" fontId="2" fillId="0" borderId="0"/>
    <xf numFmtId="0" fontId="3" fillId="0" borderId="0"/>
    <xf numFmtId="0" fontId="27" fillId="0" borderId="0" applyNumberFormat="0" applyFill="0" applyBorder="0" applyAlignment="0" applyProtection="0"/>
    <xf numFmtId="168" fontId="4" fillId="0" borderId="0" applyFont="0" applyFill="0" applyBorder="0" applyAlignment="0" applyProtection="0"/>
    <xf numFmtId="0" fontId="60" fillId="0" borderId="0"/>
    <xf numFmtId="0" fontId="3" fillId="0" borderId="0"/>
    <xf numFmtId="0" fontId="84" fillId="0" borderId="0"/>
    <xf numFmtId="0" fontId="4" fillId="0" borderId="0"/>
    <xf numFmtId="0" fontId="3" fillId="0" borderId="0"/>
    <xf numFmtId="0" fontId="1" fillId="0" borderId="0"/>
  </cellStyleXfs>
  <cellXfs count="586">
    <xf numFmtId="0" fontId="0" fillId="0" borderId="0" xfId="0"/>
    <xf numFmtId="0" fontId="5" fillId="0" borderId="0" xfId="0" applyFont="1"/>
    <xf numFmtId="0" fontId="5" fillId="8" borderId="0" xfId="0" applyFont="1" applyFill="1" applyAlignment="1">
      <alignment horizontal="center" vertical="center"/>
    </xf>
    <xf numFmtId="0" fontId="5" fillId="8" borderId="0" xfId="0" applyFont="1" applyFill="1" applyAlignment="1">
      <alignment horizontal="left" vertical="center" wrapText="1"/>
    </xf>
    <xf numFmtId="0" fontId="5" fillId="8" borderId="0" xfId="0" applyFont="1" applyFill="1"/>
    <xf numFmtId="0" fontId="7" fillId="8" borderId="0" xfId="0" applyFont="1" applyFill="1"/>
    <xf numFmtId="0" fontId="9" fillId="8" borderId="0" xfId="0" applyFont="1" applyFill="1"/>
    <xf numFmtId="14" fontId="0" fillId="0" borderId="0" xfId="0" applyNumberFormat="1"/>
    <xf numFmtId="0" fontId="5" fillId="0" borderId="0" xfId="0" applyFont="1" applyAlignment="1">
      <alignment horizontal="left" vertical="top" wrapText="1"/>
    </xf>
    <xf numFmtId="0" fontId="5" fillId="8" borderId="0" xfId="0" applyFont="1" applyFill="1" applyAlignment="1">
      <alignment horizontal="left" vertical="top" wrapText="1"/>
    </xf>
    <xf numFmtId="0" fontId="12" fillId="12" borderId="2" xfId="0" applyFont="1" applyFill="1" applyBorder="1" applyAlignment="1" applyProtection="1">
      <alignment horizontal="center" vertical="center"/>
      <protection locked="0" hidden="1"/>
    </xf>
    <xf numFmtId="0" fontId="5" fillId="9" borderId="3" xfId="0" applyFont="1" applyFill="1" applyBorder="1" applyAlignment="1">
      <alignment vertical="center" wrapText="1"/>
    </xf>
    <xf numFmtId="0" fontId="5" fillId="9" borderId="3" xfId="0" applyFont="1" applyFill="1" applyBorder="1" applyAlignment="1">
      <alignment horizontal="right" vertical="center" wrapText="1"/>
    </xf>
    <xf numFmtId="0" fontId="11" fillId="5" borderId="4" xfId="1" applyFont="1" applyFill="1" applyBorder="1" applyAlignment="1" applyProtection="1">
      <alignment horizontal="center" vertical="center"/>
    </xf>
    <xf numFmtId="0" fontId="5" fillId="0" borderId="0" xfId="0" applyFont="1" applyAlignment="1">
      <alignment horizontal="left"/>
    </xf>
    <xf numFmtId="0" fontId="5" fillId="0" borderId="0" xfId="0" applyFont="1" applyAlignment="1">
      <alignment horizontal="center"/>
    </xf>
    <xf numFmtId="0" fontId="14" fillId="0" borderId="0" xfId="0" applyFont="1" applyAlignment="1">
      <alignment wrapText="1"/>
    </xf>
    <xf numFmtId="0" fontId="16" fillId="6" borderId="2" xfId="0" applyFont="1" applyFill="1" applyBorder="1" applyAlignment="1">
      <alignment horizontal="center" vertical="center" wrapText="1"/>
    </xf>
    <xf numFmtId="0" fontId="8" fillId="10" borderId="16" xfId="0" applyFont="1" applyFill="1" applyBorder="1" applyAlignment="1">
      <alignment horizontal="right" vertical="center"/>
    </xf>
    <xf numFmtId="0" fontId="5" fillId="9" borderId="3" xfId="0" applyFont="1" applyFill="1" applyBorder="1" applyAlignment="1" applyProtection="1">
      <alignment horizontal="center" vertical="center" wrapText="1"/>
      <protection hidden="1"/>
    </xf>
    <xf numFmtId="0" fontId="3" fillId="8" borderId="0" xfId="5" applyFill="1"/>
    <xf numFmtId="0" fontId="3" fillId="0" borderId="0" xfId="5"/>
    <xf numFmtId="0" fontId="17" fillId="8" borderId="0" xfId="5" applyFont="1" applyFill="1"/>
    <xf numFmtId="0" fontId="19" fillId="8" borderId="0" xfId="5" applyFont="1" applyFill="1"/>
    <xf numFmtId="0" fontId="3" fillId="0" borderId="0" xfId="5" applyFill="1"/>
    <xf numFmtId="0" fontId="5" fillId="8" borderId="0" xfId="0" applyFont="1" applyFill="1" applyAlignment="1">
      <alignment horizontal="center"/>
    </xf>
    <xf numFmtId="0" fontId="14" fillId="8" borderId="0" xfId="0" applyFont="1" applyFill="1" applyAlignment="1">
      <alignment wrapText="1"/>
    </xf>
    <xf numFmtId="0" fontId="5" fillId="8" borderId="0" xfId="0" applyFont="1" applyFill="1" applyAlignment="1">
      <alignment horizontal="left"/>
    </xf>
    <xf numFmtId="164" fontId="13" fillId="12" borderId="2" xfId="0" applyNumberFormat="1" applyFont="1" applyFill="1" applyBorder="1" applyAlignment="1" applyProtection="1">
      <alignment horizontal="center" vertical="center" wrapText="1"/>
      <protection locked="0" hidden="1"/>
    </xf>
    <xf numFmtId="164" fontId="13" fillId="11" borderId="2" xfId="0" applyNumberFormat="1" applyFont="1" applyFill="1" applyBorder="1" applyAlignment="1" applyProtection="1">
      <alignment horizontal="center"/>
      <protection hidden="1"/>
    </xf>
    <xf numFmtId="0" fontId="22" fillId="8" borderId="0" xfId="0" applyFont="1" applyFill="1"/>
    <xf numFmtId="0" fontId="22" fillId="8" borderId="0" xfId="0" applyFont="1" applyFill="1" applyAlignment="1">
      <alignment horizontal="left" vertical="top" wrapText="1"/>
    </xf>
    <xf numFmtId="0" fontId="23" fillId="8" borderId="0" xfId="0" applyFont="1" applyFill="1" applyBorder="1" applyAlignment="1">
      <alignment vertical="center"/>
    </xf>
    <xf numFmtId="0" fontId="5" fillId="8" borderId="0" xfId="0" applyFont="1" applyFill="1" applyBorder="1" applyAlignment="1">
      <alignment vertical="center" wrapText="1"/>
    </xf>
    <xf numFmtId="0" fontId="5" fillId="9" borderId="2" xfId="0" applyFont="1" applyFill="1" applyBorder="1" applyAlignment="1">
      <alignment horizontal="right" vertical="center" wrapText="1"/>
    </xf>
    <xf numFmtId="0" fontId="25" fillId="8" borderId="0" xfId="0" applyFont="1" applyFill="1" applyBorder="1" applyAlignment="1">
      <alignment vertical="center"/>
    </xf>
    <xf numFmtId="9" fontId="9" fillId="8" borderId="0" xfId="2" applyFont="1" applyFill="1"/>
    <xf numFmtId="0" fontId="5" fillId="11" borderId="2" xfId="0" applyFont="1" applyFill="1" applyBorder="1" applyAlignment="1" applyProtection="1">
      <alignment horizontal="center" vertical="center"/>
      <protection hidden="1"/>
    </xf>
    <xf numFmtId="0" fontId="8" fillId="10" borderId="0" xfId="0" applyFont="1" applyFill="1" applyAlignment="1">
      <alignment horizontal="center" vertical="center"/>
    </xf>
    <xf numFmtId="0" fontId="13" fillId="12" borderId="2" xfId="0" applyNumberFormat="1" applyFont="1" applyFill="1" applyBorder="1" applyAlignment="1" applyProtection="1">
      <alignment horizontal="center"/>
      <protection locked="0"/>
    </xf>
    <xf numFmtId="0" fontId="27" fillId="8" borderId="0" xfId="6" applyFill="1"/>
    <xf numFmtId="0" fontId="12" fillId="11" borderId="2" xfId="0" applyFont="1" applyFill="1" applyBorder="1" applyAlignment="1" applyProtection="1">
      <alignment horizontal="center" vertical="center"/>
      <protection hidden="1"/>
    </xf>
    <xf numFmtId="0" fontId="5" fillId="12" borderId="2" xfId="0" applyFont="1" applyFill="1" applyBorder="1" applyAlignment="1" applyProtection="1">
      <alignment horizontal="left" vertical="center" wrapText="1"/>
      <protection locked="0"/>
    </xf>
    <xf numFmtId="164" fontId="5" fillId="11" borderId="2" xfId="0" applyNumberFormat="1" applyFont="1" applyFill="1" applyBorder="1" applyAlignment="1" applyProtection="1">
      <alignment horizontal="center" vertical="center"/>
      <protection hidden="1"/>
    </xf>
    <xf numFmtId="0" fontId="5" fillId="8" borderId="0" xfId="0" applyFont="1" applyFill="1" applyProtection="1">
      <protection hidden="1"/>
    </xf>
    <xf numFmtId="0" fontId="28" fillId="8" borderId="0" xfId="0" applyFont="1" applyFill="1" applyAlignment="1" applyProtection="1">
      <alignment horizontal="center" vertical="center"/>
      <protection hidden="1"/>
    </xf>
    <xf numFmtId="0" fontId="29" fillId="8" borderId="0" xfId="0" applyFont="1" applyFill="1" applyAlignment="1" applyProtection="1">
      <alignment horizontal="center"/>
      <protection hidden="1"/>
    </xf>
    <xf numFmtId="0" fontId="29" fillId="8" borderId="0" xfId="0" applyFont="1" applyFill="1" applyProtection="1">
      <protection hidden="1"/>
    </xf>
    <xf numFmtId="0" fontId="8" fillId="8" borderId="0" xfId="0" applyFont="1" applyFill="1" applyAlignment="1" applyProtection="1">
      <alignment horizontal="center" vertical="center"/>
      <protection hidden="1"/>
    </xf>
    <xf numFmtId="0" fontId="5" fillId="8" borderId="5" xfId="0" applyFont="1" applyFill="1" applyBorder="1" applyProtection="1">
      <protection hidden="1"/>
    </xf>
    <xf numFmtId="0" fontId="8" fillId="8" borderId="6" xfId="0" applyFont="1" applyFill="1" applyBorder="1" applyAlignment="1" applyProtection="1">
      <alignment horizontal="center" vertical="center"/>
      <protection hidden="1"/>
    </xf>
    <xf numFmtId="0" fontId="8" fillId="8" borderId="7" xfId="0" applyFont="1" applyFill="1" applyBorder="1" applyAlignment="1" applyProtection="1">
      <alignment horizontal="center" vertical="center"/>
      <protection hidden="1"/>
    </xf>
    <xf numFmtId="0" fontId="5" fillId="8" borderId="9" xfId="0" applyFont="1" applyFill="1" applyBorder="1" applyProtection="1">
      <protection hidden="1"/>
    </xf>
    <xf numFmtId="0" fontId="5" fillId="8" borderId="10" xfId="0" applyFont="1" applyFill="1" applyBorder="1" applyAlignment="1" applyProtection="1">
      <alignment horizontal="center"/>
      <protection hidden="1"/>
    </xf>
    <xf numFmtId="0" fontId="30" fillId="8" borderId="0" xfId="0" applyFont="1" applyFill="1" applyBorder="1" applyAlignment="1" applyProtection="1">
      <alignment horizontal="center"/>
      <protection hidden="1"/>
    </xf>
    <xf numFmtId="0" fontId="5" fillId="12" borderId="0" xfId="0" applyFont="1" applyFill="1" applyBorder="1" applyAlignment="1" applyProtection="1">
      <alignment horizontal="center"/>
      <protection locked="0" hidden="1"/>
    </xf>
    <xf numFmtId="164" fontId="5" fillId="8" borderId="0" xfId="0" applyNumberFormat="1" applyFont="1" applyFill="1" applyBorder="1" applyAlignment="1" applyProtection="1">
      <alignment horizontal="center"/>
      <protection hidden="1"/>
    </xf>
    <xf numFmtId="164" fontId="5" fillId="11" borderId="0" xfId="0" applyNumberFormat="1" applyFont="1" applyFill="1" applyBorder="1" applyAlignment="1" applyProtection="1">
      <alignment horizontal="center"/>
      <protection hidden="1"/>
    </xf>
    <xf numFmtId="164" fontId="5" fillId="8" borderId="10" xfId="0" applyNumberFormat="1" applyFont="1" applyFill="1" applyBorder="1" applyAlignment="1" applyProtection="1">
      <alignment horizontal="center"/>
      <protection hidden="1"/>
    </xf>
    <xf numFmtId="164" fontId="5" fillId="12" borderId="0" xfId="0" applyNumberFormat="1" applyFont="1" applyFill="1" applyBorder="1" applyAlignment="1" applyProtection="1">
      <alignment horizontal="center"/>
      <protection locked="0" hidden="1"/>
    </xf>
    <xf numFmtId="0" fontId="5" fillId="8" borderId="0" xfId="0" applyFont="1" applyFill="1" applyAlignment="1" applyProtection="1">
      <protection hidden="1"/>
    </xf>
    <xf numFmtId="0" fontId="5" fillId="8" borderId="22" xfId="0" applyFont="1" applyFill="1" applyBorder="1" applyAlignment="1" applyProtection="1">
      <alignment horizontal="center"/>
      <protection hidden="1"/>
    </xf>
    <xf numFmtId="46" fontId="5" fillId="8" borderId="22" xfId="0" applyNumberFormat="1" applyFont="1" applyFill="1" applyBorder="1" applyAlignment="1" applyProtection="1">
      <alignment horizontal="center"/>
      <protection hidden="1"/>
    </xf>
    <xf numFmtId="46" fontId="5" fillId="8" borderId="10" xfId="0" applyNumberFormat="1" applyFont="1" applyFill="1" applyBorder="1" applyAlignment="1" applyProtection="1">
      <alignment horizontal="center"/>
      <protection hidden="1"/>
    </xf>
    <xf numFmtId="0" fontId="5" fillId="11" borderId="0" xfId="0" applyFont="1" applyFill="1" applyBorder="1" applyAlignment="1" applyProtection="1">
      <alignment horizontal="center"/>
      <protection hidden="1"/>
    </xf>
    <xf numFmtId="0" fontId="5" fillId="8" borderId="0" xfId="0" applyFont="1" applyFill="1" applyBorder="1" applyAlignment="1" applyProtection="1">
      <alignment horizontal="right"/>
      <protection hidden="1"/>
    </xf>
    <xf numFmtId="0" fontId="5" fillId="8" borderId="12" xfId="0" applyFont="1" applyFill="1" applyBorder="1" applyProtection="1">
      <protection hidden="1"/>
    </xf>
    <xf numFmtId="0" fontId="5" fillId="8" borderId="1" xfId="0" applyFont="1" applyFill="1" applyBorder="1" applyAlignment="1" applyProtection="1">
      <alignment horizontal="center"/>
      <protection hidden="1"/>
    </xf>
    <xf numFmtId="164" fontId="5" fillId="8" borderId="1" xfId="0" applyNumberFormat="1" applyFont="1" applyFill="1" applyBorder="1" applyAlignment="1" applyProtection="1">
      <alignment horizontal="center"/>
      <protection hidden="1"/>
    </xf>
    <xf numFmtId="164" fontId="5" fillId="8" borderId="13" xfId="0" applyNumberFormat="1" applyFont="1" applyFill="1" applyBorder="1" applyAlignment="1" applyProtection="1">
      <alignment horizontal="center"/>
      <protection hidden="1"/>
    </xf>
    <xf numFmtId="0" fontId="5" fillId="8" borderId="0" xfId="0" applyFont="1" applyFill="1" applyBorder="1" applyProtection="1">
      <protection hidden="1"/>
    </xf>
    <xf numFmtId="0" fontId="5" fillId="8" borderId="6" xfId="0" applyFont="1" applyFill="1" applyBorder="1" applyAlignment="1" applyProtection="1">
      <alignment horizontal="center"/>
      <protection hidden="1"/>
    </xf>
    <xf numFmtId="164" fontId="5" fillId="8" borderId="6" xfId="0" applyNumberFormat="1" applyFont="1" applyFill="1" applyBorder="1" applyAlignment="1" applyProtection="1">
      <alignment horizontal="center"/>
      <protection hidden="1"/>
    </xf>
    <xf numFmtId="164" fontId="5" fillId="8" borderId="7" xfId="0" applyNumberFormat="1" applyFont="1" applyFill="1" applyBorder="1" applyAlignment="1" applyProtection="1">
      <alignment horizontal="center"/>
      <protection hidden="1"/>
    </xf>
    <xf numFmtId="20" fontId="5" fillId="8" borderId="0" xfId="0" applyNumberFormat="1" applyFont="1" applyFill="1" applyBorder="1" applyAlignment="1" applyProtection="1">
      <alignment horizontal="center"/>
      <protection hidden="1"/>
    </xf>
    <xf numFmtId="9" fontId="5" fillId="11" borderId="0" xfId="2" applyFont="1" applyFill="1" applyBorder="1" applyAlignment="1" applyProtection="1">
      <alignment horizontal="center"/>
      <protection hidden="1"/>
    </xf>
    <xf numFmtId="46" fontId="5" fillId="8" borderId="0" xfId="0" applyNumberFormat="1" applyFont="1" applyFill="1" applyBorder="1" applyAlignment="1" applyProtection="1">
      <alignment horizontal="center"/>
      <protection hidden="1"/>
    </xf>
    <xf numFmtId="0" fontId="5" fillId="8" borderId="0" xfId="0" applyFont="1" applyFill="1" applyAlignment="1" applyProtection="1">
      <alignment horizontal="center"/>
      <protection hidden="1"/>
    </xf>
    <xf numFmtId="0" fontId="8" fillId="10" borderId="0" xfId="0" applyFont="1" applyFill="1" applyBorder="1" applyAlignment="1" applyProtection="1">
      <alignment horizontal="left"/>
      <protection hidden="1"/>
    </xf>
    <xf numFmtId="0" fontId="31" fillId="10" borderId="0" xfId="0" applyFont="1" applyFill="1" applyBorder="1" applyAlignment="1" applyProtection="1">
      <alignment horizontal="center"/>
      <protection hidden="1"/>
    </xf>
    <xf numFmtId="0" fontId="8" fillId="10" borderId="0" xfId="0" applyFont="1" applyFill="1" applyAlignment="1">
      <alignment horizontal="center" vertical="center" wrapText="1"/>
    </xf>
    <xf numFmtId="16" fontId="12" fillId="11" borderId="2" xfId="0" applyNumberFormat="1" applyFont="1" applyFill="1" applyBorder="1" applyAlignment="1" applyProtection="1">
      <alignment horizontal="center" vertical="center"/>
      <protection locked="0" hidden="1"/>
    </xf>
    <xf numFmtId="0" fontId="30" fillId="8" borderId="0" xfId="0" applyFont="1" applyFill="1" applyBorder="1" applyAlignment="1" applyProtection="1">
      <alignment horizontal="center" wrapText="1"/>
      <protection hidden="1"/>
    </xf>
    <xf numFmtId="0" fontId="32" fillId="8" borderId="0" xfId="0" applyFont="1" applyFill="1" applyAlignment="1">
      <alignment horizontal="center" vertical="center"/>
    </xf>
    <xf numFmtId="0" fontId="32" fillId="2" borderId="17" xfId="0" applyFont="1" applyFill="1" applyBorder="1" applyAlignment="1">
      <alignment horizontal="center" vertical="center"/>
    </xf>
    <xf numFmtId="0" fontId="32" fillId="2" borderId="18" xfId="0" applyFont="1" applyFill="1" applyBorder="1" applyAlignment="1">
      <alignment horizontal="center" vertical="center"/>
    </xf>
    <xf numFmtId="1" fontId="32" fillId="8" borderId="0" xfId="0" applyNumberFormat="1" applyFont="1" applyFill="1" applyAlignment="1">
      <alignment horizontal="center" vertical="center"/>
    </xf>
    <xf numFmtId="0" fontId="36" fillId="12" borderId="2" xfId="0" applyFont="1" applyFill="1" applyBorder="1" applyAlignment="1" applyProtection="1">
      <alignment horizontal="left" vertical="center"/>
    </xf>
    <xf numFmtId="0" fontId="9" fillId="8" borderId="0" xfId="0" applyFont="1" applyFill="1" applyProtection="1">
      <protection hidden="1"/>
    </xf>
    <xf numFmtId="0" fontId="5" fillId="8" borderId="0" xfId="0" applyFont="1" applyFill="1" applyAlignment="1" applyProtection="1">
      <alignment horizontal="center" vertical="center"/>
      <protection hidden="1"/>
    </xf>
    <xf numFmtId="0" fontId="9" fillId="8" borderId="0" xfId="0" applyFont="1" applyFill="1" applyAlignment="1" applyProtection="1">
      <alignment horizontal="center" vertical="center"/>
      <protection hidden="1"/>
    </xf>
    <xf numFmtId="0" fontId="9" fillId="8" borderId="0" xfId="0" applyFont="1" applyFill="1" applyAlignment="1" applyProtection="1">
      <alignment horizontal="center"/>
      <protection hidden="1"/>
    </xf>
    <xf numFmtId="0" fontId="5" fillId="8" borderId="0" xfId="0" applyFont="1" applyFill="1" applyAlignment="1" applyProtection="1">
      <alignment horizontal="left" vertical="center" wrapText="1"/>
      <protection hidden="1"/>
    </xf>
    <xf numFmtId="0" fontId="8" fillId="10" borderId="0" xfId="0" applyFont="1" applyFill="1" applyAlignment="1" applyProtection="1">
      <alignment horizontal="center" vertical="center"/>
      <protection hidden="1"/>
    </xf>
    <xf numFmtId="0" fontId="5" fillId="8" borderId="0" xfId="0" applyFont="1" applyFill="1" applyAlignment="1" applyProtection="1">
      <alignment horizontal="left"/>
      <protection hidden="1"/>
    </xf>
    <xf numFmtId="0" fontId="5" fillId="11" borderId="2" xfId="0" applyFont="1" applyFill="1" applyBorder="1" applyAlignment="1" applyProtection="1">
      <alignment horizontal="center" vertical="center" wrapText="1"/>
      <protection hidden="1"/>
    </xf>
    <xf numFmtId="0" fontId="5" fillId="11" borderId="2" xfId="0" applyFont="1" applyFill="1" applyBorder="1" applyAlignment="1" applyProtection="1">
      <alignment horizontal="left" vertical="center" wrapText="1"/>
      <protection hidden="1"/>
    </xf>
    <xf numFmtId="16" fontId="5" fillId="12" borderId="2" xfId="0" applyNumberFormat="1" applyFont="1" applyFill="1" applyBorder="1" applyAlignment="1" applyProtection="1">
      <alignment horizontal="center" vertical="center"/>
    </xf>
    <xf numFmtId="9" fontId="13" fillId="12" borderId="2" xfId="0" applyNumberFormat="1" applyFont="1" applyFill="1" applyBorder="1" applyAlignment="1" applyProtection="1">
      <alignment horizontal="center" vertical="center" wrapText="1"/>
      <protection locked="0" hidden="1"/>
    </xf>
    <xf numFmtId="9" fontId="9" fillId="8" borderId="0" xfId="0" applyNumberFormat="1" applyFont="1" applyFill="1"/>
    <xf numFmtId="0" fontId="37" fillId="8" borderId="0" xfId="0" applyFont="1" applyFill="1"/>
    <xf numFmtId="0" fontId="9" fillId="8" borderId="0" xfId="0" applyFont="1" applyFill="1" applyBorder="1" applyAlignment="1" applyProtection="1">
      <alignment horizontal="center"/>
      <protection hidden="1"/>
    </xf>
    <xf numFmtId="164" fontId="9" fillId="8" borderId="0" xfId="0" applyNumberFormat="1" applyFont="1" applyFill="1" applyBorder="1" applyAlignment="1" applyProtection="1">
      <alignment horizontal="center"/>
      <protection hidden="1"/>
    </xf>
    <xf numFmtId="0" fontId="9" fillId="8" borderId="0" xfId="0" applyFont="1" applyFill="1" applyAlignment="1" applyProtection="1">
      <protection hidden="1"/>
    </xf>
    <xf numFmtId="0" fontId="9" fillId="8" borderId="0" xfId="0" applyFont="1" applyFill="1" applyBorder="1" applyProtection="1">
      <protection hidden="1"/>
    </xf>
    <xf numFmtId="0" fontId="7" fillId="8" borderId="0" xfId="0" applyFont="1" applyFill="1" applyProtection="1">
      <protection hidden="1"/>
    </xf>
    <xf numFmtId="0" fontId="5" fillId="9" borderId="11" xfId="0" applyFont="1" applyFill="1" applyBorder="1" applyAlignment="1" applyProtection="1">
      <alignment horizontal="center" vertical="center" wrapText="1"/>
      <protection hidden="1"/>
    </xf>
    <xf numFmtId="14" fontId="32" fillId="8" borderId="0" xfId="0" applyNumberFormat="1" applyFont="1" applyFill="1" applyAlignment="1">
      <alignment horizontal="center" vertical="center"/>
    </xf>
    <xf numFmtId="16" fontId="5" fillId="8" borderId="0" xfId="0" applyNumberFormat="1" applyFont="1" applyFill="1" applyBorder="1" applyAlignment="1" applyProtection="1">
      <alignment horizontal="center" vertical="center"/>
      <protection locked="0"/>
    </xf>
    <xf numFmtId="0" fontId="10" fillId="9" borderId="4" xfId="0" applyFont="1" applyFill="1" applyBorder="1" applyAlignment="1">
      <alignment horizontal="center" vertical="center" wrapText="1"/>
    </xf>
    <xf numFmtId="0" fontId="0" fillId="8" borderId="0" xfId="0" applyFill="1"/>
    <xf numFmtId="166" fontId="5" fillId="11" borderId="2" xfId="0" applyNumberFormat="1" applyFont="1" applyFill="1" applyBorder="1" applyAlignment="1" applyProtection="1">
      <alignment horizontal="center" vertical="center"/>
      <protection hidden="1"/>
    </xf>
    <xf numFmtId="15" fontId="5" fillId="11" borderId="2" xfId="0" applyNumberFormat="1" applyFont="1" applyFill="1" applyBorder="1" applyAlignment="1" applyProtection="1">
      <alignment horizontal="center" vertical="center"/>
      <protection hidden="1"/>
    </xf>
    <xf numFmtId="166" fontId="5" fillId="12" borderId="2" xfId="0" applyNumberFormat="1" applyFont="1" applyFill="1" applyBorder="1" applyAlignment="1" applyProtection="1">
      <alignment horizontal="center" vertical="center"/>
      <protection locked="0"/>
    </xf>
    <xf numFmtId="164" fontId="5" fillId="8" borderId="0" xfId="0" applyNumberFormat="1" applyFont="1" applyFill="1" applyBorder="1" applyAlignment="1" applyProtection="1">
      <alignment horizontal="center" vertical="center"/>
      <protection hidden="1"/>
    </xf>
    <xf numFmtId="15" fontId="5" fillId="8" borderId="0" xfId="0" applyNumberFormat="1" applyFont="1" applyFill="1" applyBorder="1" applyAlignment="1" applyProtection="1">
      <alignment horizontal="center" vertical="center"/>
      <protection hidden="1"/>
    </xf>
    <xf numFmtId="20" fontId="5" fillId="8" borderId="0" xfId="0" applyNumberFormat="1" applyFont="1" applyFill="1" applyBorder="1" applyAlignment="1" applyProtection="1">
      <alignment horizontal="center" vertical="center"/>
      <protection locked="0"/>
    </xf>
    <xf numFmtId="16" fontId="5" fillId="8" borderId="0" xfId="0" applyNumberFormat="1" applyFont="1" applyFill="1" applyBorder="1" applyAlignment="1" applyProtection="1">
      <alignment horizontal="center" vertical="center"/>
      <protection hidden="1"/>
    </xf>
    <xf numFmtId="0" fontId="10" fillId="9" borderId="2" xfId="0" applyFont="1" applyFill="1" applyBorder="1" applyAlignment="1">
      <alignment horizontal="center" vertical="center" wrapText="1"/>
    </xf>
    <xf numFmtId="20" fontId="5" fillId="8" borderId="0" xfId="0" applyNumberFormat="1" applyFont="1" applyFill="1" applyAlignment="1">
      <alignment horizontal="center" vertical="center"/>
    </xf>
    <xf numFmtId="0" fontId="5" fillId="9" borderId="2" xfId="0" applyFont="1" applyFill="1" applyBorder="1" applyAlignment="1">
      <alignment vertical="center" wrapText="1"/>
    </xf>
    <xf numFmtId="0" fontId="22" fillId="8" borderId="0" xfId="0" applyFont="1" applyFill="1" applyAlignment="1">
      <alignment horizontal="left" vertical="center"/>
    </xf>
    <xf numFmtId="9" fontId="9" fillId="8" borderId="0" xfId="0" applyNumberFormat="1" applyFont="1" applyFill="1" applyAlignment="1">
      <alignment horizontal="left" vertical="center"/>
    </xf>
    <xf numFmtId="0" fontId="5" fillId="8" borderId="0" xfId="0" applyFont="1" applyFill="1" applyAlignment="1">
      <alignment horizontal="left" vertical="center"/>
    </xf>
    <xf numFmtId="0" fontId="5" fillId="0" borderId="0" xfId="0" applyFont="1" applyAlignment="1">
      <alignment horizontal="left" vertical="center"/>
    </xf>
    <xf numFmtId="0" fontId="5" fillId="9" borderId="3" xfId="0" applyFont="1" applyFill="1" applyBorder="1" applyAlignment="1" applyProtection="1">
      <alignment horizontal="left" vertical="center" wrapText="1"/>
      <protection hidden="1"/>
    </xf>
    <xf numFmtId="0" fontId="5" fillId="13" borderId="3" xfId="0" applyFont="1" applyFill="1" applyBorder="1" applyAlignment="1" applyProtection="1">
      <alignment horizontal="left" vertical="center" wrapText="1"/>
      <protection hidden="1"/>
    </xf>
    <xf numFmtId="0" fontId="5" fillId="13" borderId="4" xfId="0" applyFont="1" applyFill="1" applyBorder="1" applyAlignment="1" applyProtection="1">
      <alignment horizontal="left" vertical="center" wrapText="1"/>
      <protection hidden="1"/>
    </xf>
    <xf numFmtId="0" fontId="5" fillId="13" borderId="5" xfId="0" applyFont="1" applyFill="1" applyBorder="1" applyAlignment="1" applyProtection="1">
      <alignment horizontal="left" vertical="center" wrapText="1"/>
      <protection hidden="1"/>
    </xf>
    <xf numFmtId="0" fontId="5" fillId="13" borderId="2" xfId="0" applyFont="1" applyFill="1" applyBorder="1" applyAlignment="1" applyProtection="1">
      <alignment horizontal="left" vertical="center" wrapText="1"/>
      <protection hidden="1"/>
    </xf>
    <xf numFmtId="0" fontId="12" fillId="13" borderId="2" xfId="0" applyFont="1" applyFill="1" applyBorder="1" applyAlignment="1" applyProtection="1">
      <alignment horizontal="left" vertical="center"/>
      <protection hidden="1"/>
    </xf>
    <xf numFmtId="0" fontId="5" fillId="9" borderId="2" xfId="0" applyFont="1" applyFill="1" applyBorder="1" applyAlignment="1" applyProtection="1">
      <alignment horizontal="left" vertical="center" wrapText="1"/>
      <protection hidden="1"/>
    </xf>
    <xf numFmtId="0" fontId="38" fillId="8" borderId="0" xfId="0" applyFont="1" applyFill="1" applyProtection="1">
      <protection hidden="1"/>
    </xf>
    <xf numFmtId="22" fontId="38" fillId="8" borderId="0" xfId="0" applyNumberFormat="1" applyFont="1" applyFill="1" applyProtection="1">
      <protection hidden="1"/>
    </xf>
    <xf numFmtId="0" fontId="39" fillId="8" borderId="0" xfId="0" applyFont="1" applyFill="1" applyProtection="1">
      <protection hidden="1"/>
    </xf>
    <xf numFmtId="0" fontId="40" fillId="8" borderId="0" xfId="5" applyFont="1" applyFill="1"/>
    <xf numFmtId="0" fontId="40" fillId="0" borderId="0" xfId="5" applyFont="1"/>
    <xf numFmtId="0" fontId="44" fillId="8" borderId="0" xfId="0" applyFont="1" applyFill="1"/>
    <xf numFmtId="0" fontId="10" fillId="0" borderId="0" xfId="0" applyFont="1" applyFill="1" applyAlignment="1">
      <alignment vertical="center"/>
    </xf>
    <xf numFmtId="0" fontId="10" fillId="0" borderId="0" xfId="0" applyFont="1" applyFill="1" applyAlignment="1">
      <alignment horizontal="center" vertical="center" wrapText="1"/>
    </xf>
    <xf numFmtId="0" fontId="45" fillId="10" borderId="2" xfId="0" applyFont="1" applyFill="1" applyBorder="1" applyAlignment="1">
      <alignment horizontal="center" vertical="center"/>
    </xf>
    <xf numFmtId="0" fontId="45" fillId="10" borderId="2" xfId="0" applyFont="1" applyFill="1" applyBorder="1" applyAlignment="1">
      <alignment horizontal="center" vertical="center" wrapText="1"/>
    </xf>
    <xf numFmtId="0" fontId="44" fillId="8" borderId="0" xfId="0" applyFont="1" applyFill="1" applyAlignment="1">
      <alignment horizontal="center"/>
    </xf>
    <xf numFmtId="0" fontId="31" fillId="10" borderId="0" xfId="0" applyFont="1" applyFill="1" applyAlignment="1">
      <alignment horizontal="center" vertical="center" wrapText="1"/>
    </xf>
    <xf numFmtId="0" fontId="5" fillId="12" borderId="2" xfId="0" applyFont="1" applyFill="1" applyBorder="1" applyAlignment="1">
      <alignment horizontal="left" vertical="center" wrapText="1"/>
    </xf>
    <xf numFmtId="0" fontId="5" fillId="12" borderId="2" xfId="0" applyFont="1" applyFill="1" applyBorder="1" applyAlignment="1">
      <alignment horizontal="center" vertical="center" wrapText="1"/>
    </xf>
    <xf numFmtId="17" fontId="5" fillId="12" borderId="2" xfId="0" quotePrefix="1" applyNumberFormat="1" applyFont="1" applyFill="1" applyBorder="1" applyAlignment="1">
      <alignment horizontal="center" vertical="center" wrapText="1"/>
    </xf>
    <xf numFmtId="0" fontId="5" fillId="8" borderId="0" xfId="0" applyFont="1" applyFill="1" applyAlignment="1">
      <alignment horizontal="center" vertical="center" wrapText="1"/>
    </xf>
    <xf numFmtId="0" fontId="5" fillId="8" borderId="0" xfId="0" applyFont="1" applyFill="1" applyAlignment="1">
      <alignment vertical="center"/>
    </xf>
    <xf numFmtId="0" fontId="31" fillId="10" borderId="0" xfId="0" applyFont="1" applyFill="1" applyAlignment="1">
      <alignment horizontal="center" vertical="center"/>
    </xf>
    <xf numFmtId="0" fontId="5" fillId="12" borderId="2" xfId="0" applyFont="1" applyFill="1" applyBorder="1" applyAlignment="1">
      <alignment vertical="center"/>
    </xf>
    <xf numFmtId="0" fontId="5" fillId="12" borderId="2" xfId="0" applyFont="1" applyFill="1" applyBorder="1" applyAlignment="1">
      <alignment horizontal="center" vertical="center"/>
    </xf>
    <xf numFmtId="0" fontId="8" fillId="10" borderId="0" xfId="0" applyFont="1" applyFill="1" applyAlignment="1" applyProtection="1">
      <alignment horizontal="center" vertical="center" wrapText="1"/>
      <protection hidden="1"/>
    </xf>
    <xf numFmtId="20" fontId="9" fillId="8" borderId="0" xfId="0" applyNumberFormat="1" applyFont="1" applyFill="1" applyBorder="1" applyAlignment="1" applyProtection="1">
      <alignment horizontal="center" vertical="center"/>
      <protection hidden="1"/>
    </xf>
    <xf numFmtId="0" fontId="30" fillId="12" borderId="2" xfId="0" applyFont="1" applyFill="1" applyBorder="1" applyAlignment="1">
      <alignment horizontal="center" vertical="center"/>
    </xf>
    <xf numFmtId="0" fontId="30" fillId="12" borderId="2" xfId="0" applyFont="1" applyFill="1" applyBorder="1" applyAlignment="1">
      <alignment horizontal="left" vertical="center" wrapText="1"/>
    </xf>
    <xf numFmtId="0" fontId="30" fillId="12" borderId="2" xfId="0" quotePrefix="1" applyFont="1" applyFill="1" applyBorder="1" applyAlignment="1">
      <alignment horizontal="left" vertical="center" wrapText="1"/>
    </xf>
    <xf numFmtId="0" fontId="0" fillId="12" borderId="0" xfId="0" applyFill="1"/>
    <xf numFmtId="0" fontId="46" fillId="8" borderId="2" xfId="0" applyFont="1" applyFill="1" applyBorder="1" applyAlignment="1">
      <alignment horizontal="left" vertical="center"/>
    </xf>
    <xf numFmtId="0" fontId="46" fillId="8" borderId="2" xfId="0" applyFont="1" applyFill="1" applyBorder="1" applyAlignment="1">
      <alignment horizontal="center" vertical="center"/>
    </xf>
    <xf numFmtId="0" fontId="31" fillId="0" borderId="0" xfId="0" applyFont="1"/>
    <xf numFmtId="0" fontId="31" fillId="8" borderId="0" xfId="0" applyFont="1" applyFill="1"/>
    <xf numFmtId="15" fontId="30" fillId="12" borderId="2" xfId="0" applyNumberFormat="1" applyFont="1" applyFill="1" applyBorder="1" applyAlignment="1">
      <alignment horizontal="center" vertical="center"/>
    </xf>
    <xf numFmtId="0" fontId="48" fillId="9" borderId="2" xfId="3" applyFont="1" applyFill="1" applyBorder="1" applyAlignment="1" applyProtection="1">
      <alignment horizontal="center" vertical="center" wrapText="1"/>
      <protection hidden="1"/>
    </xf>
    <xf numFmtId="0" fontId="16" fillId="9" borderId="2" xfId="3" applyFont="1" applyFill="1" applyBorder="1" applyAlignment="1" applyProtection="1">
      <alignment horizontal="center" vertical="center" wrapText="1"/>
      <protection hidden="1"/>
    </xf>
    <xf numFmtId="9" fontId="50" fillId="10" borderId="0" xfId="0" applyNumberFormat="1" applyFont="1" applyFill="1" applyAlignment="1">
      <alignment horizontal="center" vertical="center"/>
    </xf>
    <xf numFmtId="0" fontId="51" fillId="10" borderId="0" xfId="0" applyFont="1" applyFill="1" applyAlignment="1">
      <alignment horizontal="center" vertical="center"/>
    </xf>
    <xf numFmtId="16" fontId="26" fillId="10" borderId="0" xfId="0" applyNumberFormat="1" applyFont="1" applyFill="1" applyAlignment="1">
      <alignment horizontal="center" vertical="center" wrapText="1"/>
    </xf>
    <xf numFmtId="15" fontId="12" fillId="11" borderId="2" xfId="0" applyNumberFormat="1" applyFont="1" applyFill="1" applyBorder="1" applyAlignment="1" applyProtection="1">
      <alignment horizontal="center" vertical="center"/>
      <protection locked="0" hidden="1"/>
    </xf>
    <xf numFmtId="0" fontId="52" fillId="8" borderId="15" xfId="5" applyFont="1" applyFill="1" applyBorder="1" applyAlignment="1">
      <alignment horizontal="center" vertical="center"/>
    </xf>
    <xf numFmtId="0" fontId="52" fillId="13" borderId="2" xfId="4" applyFont="1" applyFill="1" applyBorder="1" applyAlignment="1">
      <alignment horizontal="center" vertical="center" wrapText="1"/>
    </xf>
    <xf numFmtId="0" fontId="52" fillId="13" borderId="2" xfId="4" applyFont="1" applyFill="1" applyBorder="1" applyAlignment="1">
      <alignment horizontal="left" vertical="center" wrapText="1"/>
    </xf>
    <xf numFmtId="0" fontId="52" fillId="13" borderId="49" xfId="4" applyFont="1" applyFill="1" applyBorder="1" applyAlignment="1">
      <alignment horizontal="center" vertical="center" wrapText="1"/>
    </xf>
    <xf numFmtId="0" fontId="52" fillId="13" borderId="15" xfId="4" applyFont="1" applyFill="1" applyBorder="1" applyAlignment="1">
      <alignment horizontal="center" vertical="center" wrapText="1"/>
    </xf>
    <xf numFmtId="0" fontId="54" fillId="13" borderId="2" xfId="4" applyFont="1" applyFill="1" applyBorder="1" applyAlignment="1">
      <alignment horizontal="center" vertical="center" wrapText="1"/>
    </xf>
    <xf numFmtId="0" fontId="54" fillId="13" borderId="49" xfId="4" applyFont="1" applyFill="1" applyBorder="1" applyAlignment="1">
      <alignment horizontal="center" vertical="center" wrapText="1"/>
    </xf>
    <xf numFmtId="0" fontId="54" fillId="13" borderId="15" xfId="4" applyFont="1" applyFill="1" applyBorder="1" applyAlignment="1">
      <alignment horizontal="center" vertical="center" wrapText="1"/>
    </xf>
    <xf numFmtId="0" fontId="30" fillId="16" borderId="2" xfId="4" applyFont="1" applyFill="1" applyBorder="1" applyAlignment="1">
      <alignment horizontal="center" vertical="center"/>
    </xf>
    <xf numFmtId="0" fontId="30" fillId="16" borderId="2" xfId="4" applyFont="1" applyFill="1" applyBorder="1" applyAlignment="1">
      <alignment horizontal="left" vertical="center"/>
    </xf>
    <xf numFmtId="0" fontId="30" fillId="16" borderId="49" xfId="4" applyFont="1" applyFill="1" applyBorder="1" applyAlignment="1">
      <alignment horizontal="center" vertical="center"/>
    </xf>
    <xf numFmtId="0" fontId="30" fillId="16" borderId="15" xfId="4" applyFont="1" applyFill="1" applyBorder="1" applyAlignment="1">
      <alignment horizontal="center" vertical="center"/>
    </xf>
    <xf numFmtId="0" fontId="46" fillId="0" borderId="49" xfId="5" applyFont="1" applyBorder="1" applyAlignment="1">
      <alignment horizontal="center" vertical="center"/>
    </xf>
    <xf numFmtId="15" fontId="46" fillId="0" borderId="2" xfId="5" applyNumberFormat="1" applyFont="1" applyBorder="1" applyAlignment="1">
      <alignment horizontal="center" vertical="center"/>
    </xf>
    <xf numFmtId="15" fontId="46" fillId="0" borderId="49" xfId="5" applyNumberFormat="1" applyFont="1" applyBorder="1" applyAlignment="1">
      <alignment horizontal="center" vertical="center"/>
    </xf>
    <xf numFmtId="0" fontId="46" fillId="12" borderId="49" xfId="5" applyFont="1" applyFill="1" applyBorder="1" applyAlignment="1">
      <alignment horizontal="center" vertical="center"/>
    </xf>
    <xf numFmtId="0" fontId="56" fillId="16" borderId="2" xfId="4" applyFont="1" applyFill="1" applyBorder="1" applyAlignment="1">
      <alignment horizontal="center" vertical="center"/>
    </xf>
    <xf numFmtId="0" fontId="56" fillId="16" borderId="2" xfId="4" applyFont="1" applyFill="1" applyBorder="1" applyAlignment="1">
      <alignment horizontal="left" vertical="center"/>
    </xf>
    <xf numFmtId="0" fontId="30" fillId="12" borderId="2" xfId="4" applyFont="1" applyFill="1" applyBorder="1" applyAlignment="1">
      <alignment horizontal="left" vertical="center"/>
    </xf>
    <xf numFmtId="1" fontId="30" fillId="16" borderId="15" xfId="4" applyNumberFormat="1" applyFont="1" applyFill="1" applyBorder="1" applyAlignment="1">
      <alignment horizontal="center" vertical="center"/>
    </xf>
    <xf numFmtId="0" fontId="30" fillId="15" borderId="2" xfId="4" applyFont="1" applyFill="1" applyBorder="1" applyAlignment="1">
      <alignment horizontal="left" vertical="center"/>
    </xf>
    <xf numFmtId="15" fontId="46" fillId="12" borderId="2" xfId="5" applyNumberFormat="1" applyFont="1" applyFill="1" applyBorder="1" applyAlignment="1">
      <alignment horizontal="center" vertical="center"/>
    </xf>
    <xf numFmtId="1" fontId="58" fillId="0" borderId="0" xfId="0" applyNumberFormat="1" applyFont="1" applyFill="1" applyBorder="1" applyAlignment="1">
      <alignment vertical="center" wrapText="1"/>
    </xf>
    <xf numFmtId="0" fontId="57" fillId="0" borderId="0" xfId="0" applyFont="1" applyFill="1" applyBorder="1" applyAlignment="1">
      <alignment vertical="center"/>
    </xf>
    <xf numFmtId="167" fontId="57" fillId="0" borderId="0" xfId="0" applyNumberFormat="1" applyFont="1" applyFill="1" applyBorder="1" applyAlignment="1">
      <alignment vertical="center"/>
    </xf>
    <xf numFmtId="0" fontId="57" fillId="0" borderId="0" xfId="0" applyNumberFormat="1" applyFont="1" applyFill="1" applyBorder="1" applyAlignment="1">
      <alignment horizontal="center" vertical="center"/>
    </xf>
    <xf numFmtId="1" fontId="57" fillId="0" borderId="0" xfId="0" applyNumberFormat="1" applyFont="1" applyFill="1" applyBorder="1" applyAlignment="1">
      <alignment horizontal="center" vertical="center"/>
    </xf>
    <xf numFmtId="1" fontId="57" fillId="0" borderId="0" xfId="0" applyNumberFormat="1" applyFont="1" applyFill="1" applyBorder="1" applyAlignment="1">
      <alignment vertical="center"/>
    </xf>
    <xf numFmtId="0" fontId="57" fillId="0" borderId="0" xfId="0" applyFont="1" applyFill="1" applyBorder="1" applyAlignment="1">
      <alignment vertical="center" wrapText="1"/>
    </xf>
    <xf numFmtId="14" fontId="57" fillId="0" borderId="0" xfId="0" applyNumberFormat="1" applyFont="1" applyFill="1" applyBorder="1" applyAlignment="1">
      <alignment vertical="center"/>
    </xf>
    <xf numFmtId="0" fontId="12" fillId="12" borderId="2" xfId="0" applyNumberFormat="1" applyFont="1" applyFill="1" applyBorder="1" applyAlignment="1" applyProtection="1">
      <alignment horizontal="center" vertical="center"/>
      <protection locked="0" hidden="1"/>
    </xf>
    <xf numFmtId="165" fontId="5" fillId="8" borderId="0" xfId="0" applyNumberFormat="1" applyFont="1" applyFill="1"/>
    <xf numFmtId="15" fontId="12" fillId="11" borderId="2" xfId="0" applyNumberFormat="1" applyFont="1" applyFill="1" applyBorder="1" applyAlignment="1" applyProtection="1">
      <alignment horizontal="center" vertical="center"/>
      <protection hidden="1"/>
    </xf>
    <xf numFmtId="0" fontId="5" fillId="9" borderId="3" xfId="0" applyFont="1" applyFill="1" applyBorder="1" applyAlignment="1">
      <alignment horizontal="center" vertical="center" wrapText="1"/>
    </xf>
    <xf numFmtId="0" fontId="15" fillId="5" borderId="8" xfId="0" applyFont="1" applyFill="1" applyBorder="1" applyAlignment="1">
      <alignment vertical="center" textRotation="90" wrapText="1"/>
    </xf>
    <xf numFmtId="0" fontId="5" fillId="9" borderId="8" xfId="0" applyFont="1" applyFill="1" applyBorder="1" applyAlignment="1">
      <alignment vertical="center" wrapText="1"/>
    </xf>
    <xf numFmtId="0" fontId="5" fillId="9" borderId="11" xfId="0" applyFont="1" applyFill="1" applyBorder="1" applyAlignment="1">
      <alignment vertical="center" wrapText="1"/>
    </xf>
    <xf numFmtId="0" fontId="5" fillId="9" borderId="14" xfId="0" applyFont="1" applyFill="1" applyBorder="1" applyAlignment="1">
      <alignment vertical="center" wrapText="1"/>
    </xf>
    <xf numFmtId="0" fontId="5" fillId="9" borderId="15" xfId="0" applyFont="1" applyFill="1" applyBorder="1" applyAlignment="1">
      <alignment vertical="center" wrapText="1"/>
    </xf>
    <xf numFmtId="0" fontId="11" fillId="9" borderId="8" xfId="1" applyFont="1" applyFill="1" applyBorder="1" applyAlignment="1" applyProtection="1">
      <alignment vertical="center"/>
    </xf>
    <xf numFmtId="0" fontId="11" fillId="9" borderId="11" xfId="1" applyFont="1" applyFill="1" applyBorder="1" applyAlignment="1" applyProtection="1">
      <alignment vertical="center"/>
    </xf>
    <xf numFmtId="0" fontId="61" fillId="8" borderId="0" xfId="8" applyFont="1" applyFill="1" applyAlignment="1"/>
    <xf numFmtId="0" fontId="60" fillId="8" borderId="0" xfId="8" applyFill="1"/>
    <xf numFmtId="0" fontId="62" fillId="10" borderId="50" xfId="8" applyFont="1" applyFill="1" applyBorder="1" applyAlignment="1">
      <alignment horizontal="center" vertical="center" wrapText="1"/>
    </xf>
    <xf numFmtId="0" fontId="63" fillId="0" borderId="51" xfId="8" applyFont="1" applyBorder="1" applyAlignment="1">
      <alignment horizontal="left" vertical="center" wrapText="1"/>
    </xf>
    <xf numFmtId="0" fontId="63" fillId="0" borderId="52" xfId="8" applyFont="1" applyBorder="1" applyAlignment="1">
      <alignment horizontal="left" vertical="center" wrapText="1"/>
    </xf>
    <xf numFmtId="0" fontId="63" fillId="0" borderId="52" xfId="8" applyFont="1" applyBorder="1" applyAlignment="1">
      <alignment horizontal="left" vertical="top" wrapText="1"/>
    </xf>
    <xf numFmtId="0" fontId="63" fillId="16" borderId="52" xfId="8" applyFont="1" applyFill="1" applyBorder="1" applyAlignment="1">
      <alignment vertical="top" wrapText="1"/>
    </xf>
    <xf numFmtId="0" fontId="60" fillId="8" borderId="0" xfId="8" applyFill="1" applyBorder="1"/>
    <xf numFmtId="0" fontId="63" fillId="0" borderId="53" xfId="8" applyFont="1" applyBorder="1" applyAlignment="1">
      <alignment horizontal="left" vertical="center" wrapText="1"/>
    </xf>
    <xf numFmtId="0" fontId="63" fillId="0" borderId="51" xfId="8" applyFont="1" applyBorder="1" applyAlignment="1">
      <alignment horizontal="left" vertical="top" wrapText="1"/>
    </xf>
    <xf numFmtId="0" fontId="62" fillId="10" borderId="54" xfId="8" applyFont="1" applyFill="1" applyBorder="1" applyAlignment="1">
      <alignment horizontal="center" vertical="center" wrapText="1"/>
    </xf>
    <xf numFmtId="0" fontId="63" fillId="16" borderId="51" xfId="8" applyFont="1" applyFill="1" applyBorder="1" applyAlignment="1">
      <alignment vertical="top" wrapText="1"/>
    </xf>
    <xf numFmtId="20" fontId="64" fillId="12" borderId="2" xfId="0" applyNumberFormat="1" applyFont="1" applyFill="1" applyBorder="1" applyAlignment="1" applyProtection="1">
      <alignment horizontal="center"/>
      <protection locked="0" hidden="1"/>
    </xf>
    <xf numFmtId="0" fontId="64" fillId="12" borderId="2" xfId="0" applyFont="1" applyFill="1" applyBorder="1" applyAlignment="1" applyProtection="1">
      <alignment horizontal="center"/>
      <protection locked="0" hidden="1"/>
    </xf>
    <xf numFmtId="0" fontId="65" fillId="8" borderId="0" xfId="8" applyFont="1" applyFill="1"/>
    <xf numFmtId="166" fontId="64" fillId="17" borderId="2" xfId="0" applyNumberFormat="1" applyFont="1" applyFill="1" applyBorder="1" applyAlignment="1" applyProtection="1">
      <alignment horizontal="center"/>
      <protection hidden="1"/>
    </xf>
    <xf numFmtId="0" fontId="64" fillId="12" borderId="2" xfId="0" applyFont="1" applyFill="1" applyBorder="1" applyProtection="1">
      <protection locked="0" hidden="1"/>
    </xf>
    <xf numFmtId="0" fontId="44" fillId="12" borderId="2" xfId="0" applyFont="1" applyFill="1" applyBorder="1" applyProtection="1">
      <protection locked="0"/>
    </xf>
    <xf numFmtId="0" fontId="44" fillId="12" borderId="2" xfId="0" applyFont="1" applyFill="1" applyBorder="1" applyAlignment="1" applyProtection="1">
      <alignment horizontal="center"/>
      <protection locked="0"/>
    </xf>
    <xf numFmtId="166" fontId="5" fillId="12" borderId="2" xfId="0" applyNumberFormat="1" applyFont="1" applyFill="1" applyBorder="1" applyAlignment="1" applyProtection="1">
      <alignment horizontal="center"/>
      <protection locked="0"/>
    </xf>
    <xf numFmtId="0" fontId="5" fillId="8" borderId="0" xfId="0" applyFont="1" applyFill="1" applyBorder="1" applyAlignment="1" applyProtection="1">
      <alignment horizontal="left" vertical="center" wrapText="1"/>
      <protection hidden="1"/>
    </xf>
    <xf numFmtId="0" fontId="5" fillId="8" borderId="0" xfId="0" applyFont="1" applyFill="1" applyBorder="1"/>
    <xf numFmtId="0" fontId="8" fillId="10" borderId="2" xfId="0" applyFont="1" applyFill="1" applyBorder="1" applyAlignment="1">
      <alignment horizontal="center" vertical="center" wrapText="1"/>
    </xf>
    <xf numFmtId="0" fontId="8" fillId="10" borderId="2" xfId="0" applyFont="1" applyFill="1" applyBorder="1" applyAlignment="1" applyProtection="1">
      <alignment horizontal="center" vertical="center" wrapText="1"/>
      <protection hidden="1"/>
    </xf>
    <xf numFmtId="0" fontId="3" fillId="8" borderId="0" xfId="5" applyFill="1" applyBorder="1"/>
    <xf numFmtId="0" fontId="20" fillId="8" borderId="0" xfId="5" applyFont="1" applyFill="1" applyAlignment="1"/>
    <xf numFmtId="0" fontId="3" fillId="8" borderId="0" xfId="9" applyFill="1" applyBorder="1"/>
    <xf numFmtId="0" fontId="3" fillId="8" borderId="0" xfId="9" applyFill="1"/>
    <xf numFmtId="0" fontId="62" fillId="8" borderId="0" xfId="8" applyFont="1" applyFill="1" applyBorder="1" applyAlignment="1">
      <alignment horizontal="center" vertical="center" wrapText="1"/>
    </xf>
    <xf numFmtId="0" fontId="67" fillId="8" borderId="0" xfId="9" applyFont="1" applyFill="1" applyAlignment="1">
      <alignment vertical="center" wrapText="1"/>
    </xf>
    <xf numFmtId="0" fontId="63" fillId="8" borderId="0" xfId="8" applyFont="1" applyFill="1" applyBorder="1" applyAlignment="1">
      <alignment horizontal="left" vertical="center" wrapText="1"/>
    </xf>
    <xf numFmtId="0" fontId="5" fillId="12" borderId="2" xfId="0" applyFont="1" applyFill="1" applyBorder="1" applyAlignment="1" applyProtection="1">
      <alignment horizontal="center"/>
      <protection locked="0"/>
    </xf>
    <xf numFmtId="20" fontId="5" fillId="12" borderId="2" xfId="0" applyNumberFormat="1" applyFont="1" applyFill="1" applyBorder="1" applyAlignment="1" applyProtection="1">
      <alignment horizontal="center"/>
      <protection locked="0"/>
    </xf>
    <xf numFmtId="166" fontId="5" fillId="11" borderId="2" xfId="0" applyNumberFormat="1" applyFont="1" applyFill="1" applyBorder="1" applyAlignment="1" applyProtection="1">
      <alignment horizontal="center"/>
      <protection locked="0"/>
    </xf>
    <xf numFmtId="0" fontId="5" fillId="12" borderId="2" xfId="0" applyFont="1" applyFill="1" applyBorder="1" applyAlignment="1" applyProtection="1">
      <alignment horizontal="center" vertical="center"/>
      <protection locked="0"/>
    </xf>
    <xf numFmtId="14" fontId="5" fillId="12" borderId="2" xfId="0" applyNumberFormat="1" applyFont="1" applyFill="1" applyBorder="1" applyAlignment="1" applyProtection="1">
      <alignment horizontal="center" vertical="center"/>
      <protection locked="0"/>
    </xf>
    <xf numFmtId="0" fontId="16" fillId="0" borderId="52" xfId="8" applyFont="1" applyFill="1" applyBorder="1" applyAlignment="1">
      <alignment wrapText="1"/>
    </xf>
    <xf numFmtId="0" fontId="63" fillId="0" borderId="52" xfId="8" applyFont="1" applyFill="1" applyBorder="1" applyAlignment="1">
      <alignment wrapText="1"/>
    </xf>
    <xf numFmtId="0" fontId="62" fillId="10" borderId="63" xfId="8" applyFont="1" applyFill="1" applyBorder="1" applyAlignment="1">
      <alignment horizontal="center" vertical="center" wrapText="1"/>
    </xf>
    <xf numFmtId="0" fontId="63" fillId="0" borderId="50" xfId="8" applyFont="1" applyBorder="1" applyAlignment="1">
      <alignment horizontal="left" vertical="top"/>
    </xf>
    <xf numFmtId="0" fontId="31" fillId="8" borderId="0" xfId="0" applyFont="1" applyFill="1" applyBorder="1" applyAlignment="1">
      <alignment horizontal="left"/>
    </xf>
    <xf numFmtId="0" fontId="31" fillId="8" borderId="0" xfId="0" applyFont="1" applyFill="1" applyAlignment="1">
      <alignment horizontal="left"/>
    </xf>
    <xf numFmtId="0" fontId="31" fillId="8" borderId="0" xfId="0" applyFont="1" applyFill="1" applyAlignment="1">
      <alignment horizontal="center"/>
    </xf>
    <xf numFmtId="0" fontId="31" fillId="8" borderId="0" xfId="0" applyFont="1" applyFill="1" applyAlignment="1">
      <alignment horizontal="left" vertical="center"/>
    </xf>
    <xf numFmtId="0" fontId="31" fillId="8" borderId="0" xfId="0" applyFont="1" applyFill="1" applyAlignment="1">
      <alignment horizontal="left" vertical="top" wrapText="1"/>
    </xf>
    <xf numFmtId="0" fontId="47" fillId="8" borderId="0" xfId="0" applyFont="1" applyFill="1" applyBorder="1" applyAlignment="1">
      <alignment wrapText="1"/>
    </xf>
    <xf numFmtId="0" fontId="47" fillId="8" borderId="0" xfId="0" applyFont="1" applyFill="1" applyAlignment="1">
      <alignment wrapText="1"/>
    </xf>
    <xf numFmtId="0" fontId="30" fillId="8" borderId="0" xfId="0" applyFont="1" applyFill="1" applyAlignment="1">
      <alignment wrapText="1"/>
    </xf>
    <xf numFmtId="0" fontId="9" fillId="8" borderId="0" xfId="0" applyFont="1" applyFill="1" applyBorder="1" applyAlignment="1">
      <alignment wrapText="1"/>
    </xf>
    <xf numFmtId="0" fontId="9" fillId="8" borderId="0" xfId="0" applyFont="1" applyFill="1" applyBorder="1"/>
    <xf numFmtId="0" fontId="70" fillId="8" borderId="0" xfId="0" applyFont="1" applyFill="1" applyBorder="1" applyAlignment="1">
      <alignment wrapText="1"/>
    </xf>
    <xf numFmtId="0" fontId="71" fillId="8" borderId="0" xfId="0" applyFont="1" applyFill="1" applyAlignment="1">
      <alignment wrapText="1"/>
    </xf>
    <xf numFmtId="0" fontId="70" fillId="8" borderId="2" xfId="0" applyFont="1" applyFill="1" applyBorder="1" applyAlignment="1">
      <alignment wrapText="1"/>
    </xf>
    <xf numFmtId="0" fontId="69" fillId="7" borderId="52" xfId="8" applyFont="1" applyFill="1" applyBorder="1" applyAlignment="1">
      <alignment horizontal="left" vertical="center" wrapText="1"/>
    </xf>
    <xf numFmtId="0" fontId="72" fillId="8" borderId="0" xfId="0" applyFont="1" applyFill="1"/>
    <xf numFmtId="0" fontId="73" fillId="8" borderId="0" xfId="0" applyFont="1" applyFill="1"/>
    <xf numFmtId="0" fontId="40" fillId="8" borderId="0" xfId="0" applyFont="1" applyFill="1"/>
    <xf numFmtId="0" fontId="0" fillId="8" borderId="0" xfId="0" applyFill="1" applyAlignment="1">
      <alignment horizontal="center" vertical="center" wrapText="1"/>
    </xf>
    <xf numFmtId="0" fontId="74" fillId="8" borderId="0" xfId="0" applyFont="1" applyFill="1"/>
    <xf numFmtId="0" fontId="16" fillId="9" borderId="2" xfId="0" applyFont="1" applyFill="1" applyBorder="1" applyAlignment="1">
      <alignment horizontal="center" vertical="center" wrapText="1"/>
    </xf>
    <xf numFmtId="0" fontId="10" fillId="11" borderId="2" xfId="0" applyFont="1" applyFill="1" applyBorder="1" applyAlignment="1">
      <alignment horizontal="left" vertical="center"/>
    </xf>
    <xf numFmtId="0" fontId="36" fillId="11" borderId="2" xfId="0" applyFont="1" applyFill="1" applyBorder="1" applyAlignment="1">
      <alignment horizontal="left" vertical="center"/>
    </xf>
    <xf numFmtId="0" fontId="36" fillId="11" borderId="2" xfId="0" applyFont="1" applyFill="1" applyBorder="1" applyAlignment="1">
      <alignment horizontal="left" vertical="center" wrapText="1"/>
    </xf>
    <xf numFmtId="0" fontId="0" fillId="11" borderId="2" xfId="0" applyFill="1" applyBorder="1" applyAlignment="1">
      <alignment horizontal="left" vertical="center"/>
    </xf>
    <xf numFmtId="0" fontId="10" fillId="11" borderId="2" xfId="0" applyFont="1" applyFill="1" applyBorder="1" applyAlignment="1">
      <alignment horizontal="left" vertical="center" wrapText="1"/>
    </xf>
    <xf numFmtId="0" fontId="0" fillId="11" borderId="2" xfId="0" applyFill="1" applyBorder="1" applyAlignment="1">
      <alignment horizontal="left" vertical="center" wrapText="1"/>
    </xf>
    <xf numFmtId="0" fontId="0" fillId="8" borderId="0" xfId="0" applyFill="1" applyAlignment="1">
      <alignment horizontal="left" vertical="center"/>
    </xf>
    <xf numFmtId="0" fontId="0" fillId="12" borderId="2" xfId="0" applyFill="1" applyBorder="1" applyAlignment="1" applyProtection="1">
      <alignment horizontal="center" vertical="center" wrapText="1"/>
      <protection locked="0"/>
    </xf>
    <xf numFmtId="0" fontId="63" fillId="0" borderId="52" xfId="8" applyFont="1" applyBorder="1" applyAlignment="1">
      <alignment horizontal="left" vertical="center"/>
    </xf>
    <xf numFmtId="0" fontId="69" fillId="7" borderId="52" xfId="8" applyFont="1" applyFill="1" applyBorder="1" applyAlignment="1">
      <alignment horizontal="center" vertical="center" wrapText="1"/>
    </xf>
    <xf numFmtId="0" fontId="69" fillId="18" borderId="52" xfId="8" applyFont="1" applyFill="1" applyBorder="1" applyAlignment="1">
      <alignment horizontal="center" vertical="center" wrapText="1"/>
    </xf>
    <xf numFmtId="0" fontId="5" fillId="9" borderId="0" xfId="0" applyFont="1" applyFill="1" applyBorder="1" applyAlignment="1">
      <alignment vertical="center" wrapText="1"/>
    </xf>
    <xf numFmtId="0" fontId="5" fillId="9" borderId="1" xfId="0" applyFont="1" applyFill="1" applyBorder="1" applyAlignment="1">
      <alignment vertical="center" wrapText="1"/>
    </xf>
    <xf numFmtId="0" fontId="5" fillId="13" borderId="4" xfId="0" applyFont="1" applyFill="1" applyBorder="1" applyAlignment="1" applyProtection="1">
      <alignment vertical="center" wrapText="1"/>
      <protection hidden="1"/>
    </xf>
    <xf numFmtId="0" fontId="5" fillId="13" borderId="8" xfId="0" applyFont="1" applyFill="1" applyBorder="1" applyAlignment="1" applyProtection="1">
      <alignment vertical="center" wrapText="1"/>
      <protection hidden="1"/>
    </xf>
    <xf numFmtId="0" fontId="5" fillId="13" borderId="11" xfId="0" applyFont="1" applyFill="1" applyBorder="1" applyAlignment="1" applyProtection="1">
      <alignment vertical="center" wrapText="1"/>
      <protection hidden="1"/>
    </xf>
    <xf numFmtId="0" fontId="62" fillId="10" borderId="2" xfId="8" applyFont="1" applyFill="1" applyBorder="1" applyAlignment="1">
      <alignment horizontal="center" vertical="center" wrapText="1"/>
    </xf>
    <xf numFmtId="0" fontId="63" fillId="0" borderId="2" xfId="8" applyFont="1" applyBorder="1" applyAlignment="1">
      <alignment horizontal="left" vertical="top" wrapText="1"/>
    </xf>
    <xf numFmtId="0" fontId="30" fillId="8" borderId="2" xfId="0" applyFont="1" applyFill="1" applyBorder="1"/>
    <xf numFmtId="0" fontId="30" fillId="8" borderId="2" xfId="0" applyFont="1" applyFill="1" applyBorder="1" applyAlignment="1">
      <alignment horizontal="center" vertical="center"/>
    </xf>
    <xf numFmtId="0" fontId="5" fillId="8" borderId="6" xfId="0" applyFont="1" applyFill="1" applyBorder="1" applyProtection="1">
      <protection hidden="1"/>
    </xf>
    <xf numFmtId="0" fontId="9" fillId="8" borderId="6" xfId="0" applyFont="1" applyFill="1" applyBorder="1" applyAlignment="1" applyProtection="1">
      <alignment horizontal="center"/>
      <protection hidden="1"/>
    </xf>
    <xf numFmtId="169" fontId="57" fillId="0" borderId="0" xfId="0" applyNumberFormat="1" applyFont="1" applyFill="1" applyBorder="1" applyAlignment="1">
      <alignment horizontal="center" vertical="center"/>
    </xf>
    <xf numFmtId="0" fontId="0" fillId="0" borderId="0" xfId="0" applyFill="1" applyBorder="1"/>
    <xf numFmtId="1" fontId="57" fillId="0" borderId="0" xfId="0" applyNumberFormat="1" applyFont="1" applyFill="1" applyBorder="1" applyAlignment="1">
      <alignment horizontal="center" vertical="center" wrapText="1"/>
    </xf>
    <xf numFmtId="0" fontId="57" fillId="0" borderId="0" xfId="0" applyFont="1" applyFill="1" applyBorder="1" applyAlignment="1">
      <alignment horizontal="center" vertical="center" wrapText="1"/>
    </xf>
    <xf numFmtId="170" fontId="57" fillId="0" borderId="0" xfId="0" applyNumberFormat="1" applyFont="1" applyFill="1" applyBorder="1" applyAlignment="1">
      <alignment vertical="center"/>
    </xf>
    <xf numFmtId="0" fontId="77" fillId="19" borderId="2" xfId="0" applyNumberFormat="1" applyFont="1" applyFill="1" applyBorder="1" applyAlignment="1">
      <alignment horizontal="center" vertical="center"/>
    </xf>
    <xf numFmtId="0" fontId="77" fillId="8" borderId="2" xfId="5" applyNumberFormat="1" applyFont="1" applyFill="1" applyBorder="1" applyAlignment="1" applyProtection="1">
      <alignment horizontal="center" vertical="center"/>
      <protection locked="0"/>
    </xf>
    <xf numFmtId="0" fontId="53" fillId="16" borderId="2" xfId="0" applyNumberFormat="1" applyFont="1" applyFill="1" applyBorder="1" applyAlignment="1">
      <alignment vertical="center"/>
    </xf>
    <xf numFmtId="0" fontId="77" fillId="14" borderId="2" xfId="0" applyFont="1" applyFill="1" applyBorder="1" applyAlignment="1">
      <alignment horizontal="center" vertical="center"/>
    </xf>
    <xf numFmtId="15" fontId="55" fillId="20" borderId="2" xfId="5" applyNumberFormat="1" applyFont="1" applyFill="1" applyBorder="1" applyAlignment="1" applyProtection="1">
      <alignment horizontal="center" vertical="center"/>
      <protection locked="0"/>
    </xf>
    <xf numFmtId="15" fontId="80" fillId="20" borderId="2" xfId="5" applyNumberFormat="1" applyFont="1" applyFill="1" applyBorder="1" applyAlignment="1" applyProtection="1">
      <alignment horizontal="center" vertical="center"/>
      <protection locked="0"/>
    </xf>
    <xf numFmtId="0" fontId="78" fillId="15" borderId="2" xfId="0" applyFont="1" applyFill="1" applyBorder="1" applyAlignment="1">
      <alignment horizontal="center" vertical="center"/>
    </xf>
    <xf numFmtId="15" fontId="79" fillId="20" borderId="2" xfId="5" applyNumberFormat="1" applyFont="1" applyFill="1" applyBorder="1" applyAlignment="1" applyProtection="1">
      <alignment horizontal="center" vertical="center"/>
      <protection locked="0"/>
    </xf>
    <xf numFmtId="15" fontId="78" fillId="20" borderId="2" xfId="5" applyNumberFormat="1" applyFont="1" applyFill="1" applyBorder="1" applyAlignment="1" applyProtection="1">
      <alignment horizontal="center" vertical="center"/>
      <protection locked="0"/>
    </xf>
    <xf numFmtId="0" fontId="52" fillId="19" borderId="2" xfId="0" applyFont="1" applyFill="1" applyBorder="1" applyAlignment="1">
      <alignment horizontal="left" vertical="center"/>
    </xf>
    <xf numFmtId="0" fontId="80" fillId="16" borderId="2" xfId="0" applyFont="1" applyFill="1" applyBorder="1" applyAlignment="1">
      <alignment horizontal="left" vertical="center" wrapText="1"/>
    </xf>
    <xf numFmtId="0" fontId="80" fillId="16" borderId="2" xfId="0" applyFont="1" applyFill="1" applyBorder="1" applyAlignment="1">
      <alignment vertical="center"/>
    </xf>
    <xf numFmtId="0" fontId="77" fillId="19" borderId="2" xfId="0" applyFont="1" applyFill="1" applyBorder="1" applyAlignment="1">
      <alignment horizontal="center" vertical="center"/>
    </xf>
    <xf numFmtId="0" fontId="77" fillId="10" borderId="2" xfId="0" applyFont="1" applyFill="1" applyBorder="1" applyAlignment="1">
      <alignment horizontal="center" vertical="center"/>
    </xf>
    <xf numFmtId="0" fontId="80" fillId="7" borderId="2" xfId="0" applyFont="1" applyFill="1" applyBorder="1" applyAlignment="1">
      <alignment horizontal="center" vertical="center"/>
    </xf>
    <xf numFmtId="0" fontId="80" fillId="16" borderId="2" xfId="0" applyFont="1" applyFill="1" applyBorder="1" applyAlignment="1">
      <alignment horizontal="center" vertical="center"/>
    </xf>
    <xf numFmtId="0" fontId="80" fillId="16" borderId="64" xfId="0" applyFont="1" applyFill="1" applyBorder="1" applyAlignment="1">
      <alignment horizontal="center" vertical="center"/>
    </xf>
    <xf numFmtId="0" fontId="53" fillId="22" borderId="11" xfId="0" applyFont="1" applyFill="1" applyBorder="1" applyAlignment="1">
      <alignment horizontal="center" vertical="center"/>
    </xf>
    <xf numFmtId="0" fontId="77" fillId="14" borderId="2" xfId="5" applyNumberFormat="1" applyFont="1" applyFill="1" applyBorder="1" applyAlignment="1" applyProtection="1">
      <alignment horizontal="center" vertical="center"/>
      <protection locked="0"/>
    </xf>
    <xf numFmtId="0" fontId="53" fillId="22" borderId="2" xfId="0" applyFont="1" applyFill="1" applyBorder="1" applyAlignment="1">
      <alignment horizontal="center" vertical="center"/>
    </xf>
    <xf numFmtId="0" fontId="81" fillId="22" borderId="64" xfId="0" applyFont="1" applyFill="1" applyBorder="1" applyAlignment="1">
      <alignment horizontal="center" vertical="center"/>
    </xf>
    <xf numFmtId="0" fontId="80" fillId="16" borderId="11" xfId="0" applyFont="1" applyFill="1" applyBorder="1" applyAlignment="1">
      <alignment horizontal="center" vertical="center"/>
    </xf>
    <xf numFmtId="0" fontId="77" fillId="7" borderId="2" xfId="0" applyFont="1" applyFill="1" applyBorder="1" applyAlignment="1">
      <alignment horizontal="center" vertical="center"/>
    </xf>
    <xf numFmtId="0" fontId="55" fillId="16" borderId="11" xfId="0" applyFont="1" applyFill="1" applyBorder="1" applyAlignment="1">
      <alignment horizontal="left" vertical="center" wrapText="1"/>
    </xf>
    <xf numFmtId="0" fontId="55" fillId="16" borderId="2" xfId="0" applyFont="1" applyFill="1" applyBorder="1" applyAlignment="1">
      <alignment horizontal="left" vertical="center" wrapText="1"/>
    </xf>
    <xf numFmtId="0" fontId="79" fillId="16" borderId="2" xfId="0" applyFont="1" applyFill="1" applyBorder="1" applyAlignment="1">
      <alignment horizontal="left" vertical="center" wrapText="1"/>
    </xf>
    <xf numFmtId="0" fontId="77" fillId="21" borderId="2" xfId="0" applyFont="1" applyFill="1" applyBorder="1" applyAlignment="1">
      <alignment vertical="center"/>
    </xf>
    <xf numFmtId="14" fontId="80" fillId="16" borderId="2" xfId="0" applyNumberFormat="1" applyFont="1" applyFill="1" applyBorder="1" applyAlignment="1">
      <alignment horizontal="center" vertical="center"/>
    </xf>
    <xf numFmtId="0" fontId="77" fillId="21" borderId="12" xfId="0" applyFont="1" applyFill="1" applyBorder="1" applyAlignment="1">
      <alignment vertical="center"/>
    </xf>
    <xf numFmtId="0" fontId="78" fillId="16" borderId="2" xfId="0" applyFont="1" applyFill="1" applyBorder="1" applyAlignment="1">
      <alignment vertical="center" wrapText="1"/>
    </xf>
    <xf numFmtId="0" fontId="80" fillId="16" borderId="64" xfId="0" applyFont="1" applyFill="1" applyBorder="1" applyAlignment="1">
      <alignment vertical="center"/>
    </xf>
    <xf numFmtId="15" fontId="78" fillId="20" borderId="64" xfId="5" applyNumberFormat="1" applyFont="1" applyFill="1" applyBorder="1" applyAlignment="1" applyProtection="1">
      <alignment horizontal="center" vertical="center"/>
      <protection locked="0"/>
    </xf>
    <xf numFmtId="15" fontId="80" fillId="20" borderId="64" xfId="5" applyNumberFormat="1" applyFont="1" applyFill="1" applyBorder="1" applyAlignment="1" applyProtection="1">
      <alignment horizontal="center" vertical="center"/>
      <protection locked="0"/>
    </xf>
    <xf numFmtId="0" fontId="55" fillId="22" borderId="11" xfId="0" applyFont="1" applyFill="1" applyBorder="1" applyAlignment="1">
      <alignment vertical="center" wrapText="1"/>
    </xf>
    <xf numFmtId="15" fontId="55" fillId="22" borderId="11" xfId="5" applyNumberFormat="1" applyFont="1" applyFill="1" applyBorder="1" applyAlignment="1" applyProtection="1">
      <alignment horizontal="center" vertical="center"/>
      <protection locked="0"/>
    </xf>
    <xf numFmtId="15" fontId="55" fillId="20" borderId="11" xfId="5" applyNumberFormat="1" applyFont="1" applyFill="1" applyBorder="1" applyAlignment="1" applyProtection="1">
      <alignment horizontal="center" vertical="center"/>
      <protection locked="0"/>
    </xf>
    <xf numFmtId="0" fontId="52" fillId="14" borderId="2" xfId="5" applyFont="1" applyFill="1" applyBorder="1" applyAlignment="1">
      <alignment horizontal="left" vertical="center" wrapText="1"/>
    </xf>
    <xf numFmtId="0" fontId="55" fillId="22" borderId="2" xfId="0" applyFont="1" applyFill="1" applyBorder="1" applyAlignment="1">
      <alignment vertical="center" wrapText="1"/>
    </xf>
    <xf numFmtId="15" fontId="55" fillId="22" borderId="2" xfId="5" applyNumberFormat="1" applyFont="1" applyFill="1" applyBorder="1" applyAlignment="1" applyProtection="1">
      <alignment horizontal="center" vertical="center"/>
      <protection locked="0"/>
    </xf>
    <xf numFmtId="0" fontId="80" fillId="16" borderId="2" xfId="0" applyFont="1" applyFill="1" applyBorder="1" applyAlignment="1">
      <alignment vertical="center" wrapText="1"/>
    </xf>
    <xf numFmtId="0" fontId="82" fillId="22" borderId="64" xfId="0" applyFont="1" applyFill="1" applyBorder="1" applyAlignment="1">
      <alignment vertical="center" wrapText="1"/>
    </xf>
    <xf numFmtId="15" fontId="82" fillId="22" borderId="64" xfId="5" applyNumberFormat="1" applyFont="1" applyFill="1" applyBorder="1" applyAlignment="1" applyProtection="1">
      <alignment horizontal="center" vertical="center"/>
      <protection locked="0"/>
    </xf>
    <xf numFmtId="15" fontId="82" fillId="20" borderId="64" xfId="5" applyNumberFormat="1" applyFont="1" applyFill="1" applyBorder="1" applyAlignment="1" applyProtection="1">
      <alignment horizontal="center" vertical="center"/>
      <protection locked="0"/>
    </xf>
    <xf numFmtId="0" fontId="80" fillId="16" borderId="11" xfId="0" applyFont="1" applyFill="1" applyBorder="1" applyAlignment="1">
      <alignment vertical="center"/>
    </xf>
    <xf numFmtId="15" fontId="78" fillId="20" borderId="11" xfId="5" applyNumberFormat="1" applyFont="1" applyFill="1" applyBorder="1" applyAlignment="1" applyProtection="1">
      <alignment horizontal="center" vertical="center"/>
      <protection locked="0"/>
    </xf>
    <xf numFmtId="15" fontId="80" fillId="20" borderId="11" xfId="5" applyNumberFormat="1" applyFont="1" applyFill="1" applyBorder="1" applyAlignment="1" applyProtection="1">
      <alignment horizontal="center" vertical="center"/>
      <protection locked="0"/>
    </xf>
    <xf numFmtId="15" fontId="77" fillId="7" borderId="2" xfId="5" applyNumberFormat="1" applyFont="1" applyFill="1" applyBorder="1" applyAlignment="1" applyProtection="1">
      <alignment horizontal="center" vertical="center"/>
      <protection locked="0"/>
    </xf>
    <xf numFmtId="0" fontId="52" fillId="19" borderId="2" xfId="0" applyFont="1" applyFill="1" applyBorder="1" applyAlignment="1">
      <alignment vertical="center"/>
    </xf>
    <xf numFmtId="0" fontId="52" fillId="8" borderId="2" xfId="5" applyFont="1" applyFill="1" applyBorder="1" applyAlignment="1">
      <alignment vertical="center" wrapText="1"/>
    </xf>
    <xf numFmtId="0" fontId="80" fillId="16" borderId="2" xfId="5" applyFont="1" applyFill="1" applyBorder="1" applyAlignment="1">
      <alignment vertical="center" wrapText="1"/>
    </xf>
    <xf numFmtId="0" fontId="53" fillId="16" borderId="2" xfId="0" applyNumberFormat="1" applyFont="1" applyFill="1" applyBorder="1" applyAlignment="1">
      <alignment horizontal="center" vertical="center"/>
    </xf>
    <xf numFmtId="0" fontId="53" fillId="7" borderId="2" xfId="0" applyNumberFormat="1" applyFont="1" applyFill="1" applyBorder="1" applyAlignment="1">
      <alignment horizontal="center" vertical="center"/>
    </xf>
    <xf numFmtId="0" fontId="80" fillId="16" borderId="2" xfId="0" applyFont="1" applyFill="1" applyBorder="1" applyAlignment="1">
      <alignment horizontal="left" vertical="center"/>
    </xf>
    <xf numFmtId="0" fontId="77" fillId="21" borderId="2" xfId="0" applyFont="1" applyFill="1" applyBorder="1" applyAlignment="1">
      <alignment horizontal="left" vertical="center"/>
    </xf>
    <xf numFmtId="0" fontId="78" fillId="16" borderId="2" xfId="0" applyFont="1" applyFill="1" applyBorder="1" applyAlignment="1">
      <alignment horizontal="left" vertical="center"/>
    </xf>
    <xf numFmtId="0" fontId="77" fillId="7" borderId="2" xfId="5" applyFont="1" applyFill="1" applyBorder="1" applyAlignment="1">
      <alignment vertical="center" wrapText="1"/>
    </xf>
    <xf numFmtId="0" fontId="52" fillId="10" borderId="2" xfId="5" applyFont="1" applyFill="1" applyBorder="1" applyAlignment="1">
      <alignment vertical="center" wrapText="1"/>
    </xf>
    <xf numFmtId="0" fontId="55" fillId="20" borderId="2" xfId="0" applyFont="1" applyFill="1" applyBorder="1" applyAlignment="1">
      <alignment horizontal="left" vertical="center"/>
    </xf>
    <xf numFmtId="0" fontId="46" fillId="16" borderId="2" xfId="0" applyFont="1" applyFill="1" applyBorder="1" applyAlignment="1">
      <alignment horizontal="left" vertical="center"/>
    </xf>
    <xf numFmtId="0" fontId="46" fillId="20" borderId="2" xfId="0" applyFont="1" applyFill="1" applyBorder="1" applyAlignment="1">
      <alignment horizontal="left" vertical="center"/>
    </xf>
    <xf numFmtId="19" fontId="55" fillId="22" borderId="2" xfId="5" applyNumberFormat="1" applyFont="1" applyFill="1" applyBorder="1" applyAlignment="1" applyProtection="1">
      <alignment horizontal="center" vertical="center"/>
      <protection locked="0"/>
    </xf>
    <xf numFmtId="19" fontId="55" fillId="20" borderId="2" xfId="5" applyNumberFormat="1" applyFont="1" applyFill="1" applyBorder="1" applyAlignment="1" applyProtection="1">
      <alignment horizontal="center" vertical="center"/>
      <protection locked="0"/>
    </xf>
    <xf numFmtId="0" fontId="83" fillId="8" borderId="0" xfId="5" applyFont="1" applyFill="1"/>
    <xf numFmtId="0" fontId="19" fillId="8" borderId="0" xfId="5" applyFont="1" applyFill="1" applyAlignment="1">
      <alignment wrapText="1"/>
    </xf>
    <xf numFmtId="0" fontId="49" fillId="9" borderId="2" xfId="5" applyFont="1" applyFill="1" applyBorder="1" applyAlignment="1">
      <alignment vertical="center"/>
    </xf>
    <xf numFmtId="1" fontId="12" fillId="12" borderId="2" xfId="0" applyNumberFormat="1" applyFont="1" applyFill="1" applyBorder="1" applyAlignment="1" applyProtection="1">
      <alignment horizontal="center" vertical="center"/>
      <protection locked="0" hidden="1"/>
    </xf>
    <xf numFmtId="0" fontId="3" fillId="8" borderId="0" xfId="5" applyFill="1"/>
    <xf numFmtId="0" fontId="40" fillId="8" borderId="0" xfId="12" applyFont="1" applyFill="1" applyAlignment="1">
      <alignment vertical="center" wrapText="1"/>
    </xf>
    <xf numFmtId="0" fontId="40" fillId="0" borderId="0" xfId="12" applyFont="1" applyAlignment="1">
      <alignment vertical="center" wrapText="1"/>
    </xf>
    <xf numFmtId="0" fontId="62" fillId="10" borderId="50" xfId="13" applyFont="1" applyFill="1" applyBorder="1" applyAlignment="1">
      <alignment horizontal="center" vertical="center" wrapText="1"/>
    </xf>
    <xf numFmtId="0" fontId="63" fillId="0" borderId="52" xfId="13" applyFont="1" applyBorder="1" applyAlignment="1">
      <alignment horizontal="left" vertical="center" wrapText="1"/>
    </xf>
    <xf numFmtId="0" fontId="63" fillId="0" borderId="51" xfId="13" applyFont="1" applyBorder="1" applyAlignment="1">
      <alignment horizontal="left" vertical="center" wrapText="1"/>
    </xf>
    <xf numFmtId="0" fontId="20" fillId="8" borderId="0" xfId="5" applyFont="1" applyFill="1"/>
    <xf numFmtId="0" fontId="40" fillId="8" borderId="0" xfId="0" applyFont="1" applyFill="1" applyAlignment="1">
      <alignment vertical="center" wrapText="1"/>
    </xf>
    <xf numFmtId="0" fontId="40" fillId="0" borderId="0" xfId="0" applyFont="1" applyAlignment="1">
      <alignment vertical="center" wrapText="1"/>
    </xf>
    <xf numFmtId="0" fontId="85" fillId="8" borderId="0" xfId="0" applyFont="1" applyFill="1" applyAlignment="1">
      <alignment horizontal="center" vertical="center" wrapText="1"/>
    </xf>
    <xf numFmtId="0" fontId="17" fillId="8" borderId="0" xfId="0" applyFont="1" applyFill="1" applyAlignment="1">
      <alignment vertical="center" wrapText="1"/>
    </xf>
    <xf numFmtId="0" fontId="17" fillId="0" borderId="0" xfId="0" applyFont="1" applyAlignment="1">
      <alignment vertical="center" wrapText="1"/>
    </xf>
    <xf numFmtId="0" fontId="87" fillId="12" borderId="2" xfId="0" applyFont="1" applyFill="1" applyBorder="1" applyAlignment="1" applyProtection="1">
      <alignment horizontal="center" vertical="center" wrapText="1"/>
      <protection locked="0" hidden="1"/>
    </xf>
    <xf numFmtId="0" fontId="17" fillId="8" borderId="0" xfId="0" applyFont="1" applyFill="1" applyAlignment="1">
      <alignment horizontal="center" vertical="center" textRotation="90" wrapText="1"/>
    </xf>
    <xf numFmtId="0" fontId="40" fillId="8" borderId="0" xfId="0" applyFont="1" applyFill="1" applyAlignment="1">
      <alignment horizontal="center" vertical="center" wrapText="1"/>
    </xf>
    <xf numFmtId="0" fontId="17" fillId="0" borderId="0" xfId="0" applyFont="1" applyAlignment="1">
      <alignment horizontal="center" vertical="center" textRotation="90" wrapText="1"/>
    </xf>
    <xf numFmtId="0" fontId="40" fillId="0" borderId="0" xfId="0" applyFont="1" applyAlignment="1">
      <alignment horizontal="center" vertical="center" wrapText="1"/>
    </xf>
    <xf numFmtId="16" fontId="12" fillId="11" borderId="2" xfId="0" applyNumberFormat="1" applyFont="1" applyFill="1" applyBorder="1" applyAlignment="1" applyProtection="1">
      <alignment horizontal="center" vertical="center"/>
      <protection hidden="1"/>
    </xf>
    <xf numFmtId="0" fontId="5" fillId="12" borderId="8" xfId="0" applyFont="1" applyFill="1" applyBorder="1" applyAlignment="1" applyProtection="1">
      <alignment vertical="center" wrapText="1"/>
      <protection locked="0"/>
    </xf>
    <xf numFmtId="0" fontId="5" fillId="12" borderId="11" xfId="0" applyFont="1" applyFill="1" applyBorder="1" applyAlignment="1" applyProtection="1">
      <alignment vertical="center" wrapText="1"/>
      <protection locked="0"/>
    </xf>
    <xf numFmtId="0" fontId="0" fillId="0" borderId="0" xfId="0" applyNumberFormat="1"/>
    <xf numFmtId="166" fontId="5" fillId="12" borderId="2" xfId="0" applyNumberFormat="1" applyFont="1" applyFill="1" applyBorder="1" applyAlignment="1" applyProtection="1">
      <alignment horizontal="center" wrapText="1"/>
      <protection locked="0"/>
    </xf>
    <xf numFmtId="9" fontId="89" fillId="8" borderId="0" xfId="2" applyFont="1" applyFill="1" applyProtection="1">
      <protection hidden="1"/>
    </xf>
    <xf numFmtId="0" fontId="63" fillId="0" borderId="2" xfId="8" applyFont="1" applyBorder="1" applyAlignment="1">
      <alignment horizontal="left" vertical="center" wrapText="1"/>
    </xf>
    <xf numFmtId="0" fontId="5" fillId="9" borderId="3" xfId="0" applyFont="1" applyFill="1" applyBorder="1" applyAlignment="1">
      <alignment horizontal="left" vertical="center" wrapText="1"/>
    </xf>
    <xf numFmtId="0" fontId="5" fillId="9" borderId="4" xfId="0" applyFont="1" applyFill="1" applyBorder="1" applyAlignment="1">
      <alignment horizontal="left" vertical="center" wrapText="1"/>
    </xf>
    <xf numFmtId="0" fontId="11" fillId="9" borderId="4" xfId="1" applyFont="1" applyFill="1" applyBorder="1" applyAlignment="1" applyProtection="1">
      <alignment horizontal="center" vertical="center"/>
    </xf>
    <xf numFmtId="0" fontId="11" fillId="9" borderId="11" xfId="1" applyFont="1" applyFill="1" applyBorder="1" applyAlignment="1" applyProtection="1">
      <alignment horizontal="center" vertical="center"/>
    </xf>
    <xf numFmtId="0" fontId="5" fillId="9" borderId="11" xfId="0" applyFont="1" applyFill="1" applyBorder="1" applyAlignment="1">
      <alignment horizontal="center" vertical="center" wrapText="1"/>
    </xf>
    <xf numFmtId="0" fontId="5" fillId="9" borderId="11" xfId="0" applyFont="1" applyFill="1" applyBorder="1" applyAlignment="1" applyProtection="1">
      <alignment horizontal="left" vertical="center" wrapText="1"/>
      <protection hidden="1"/>
    </xf>
    <xf numFmtId="0" fontId="5" fillId="9" borderId="2" xfId="0" applyFont="1" applyFill="1" applyBorder="1" applyAlignment="1">
      <alignment horizontal="center" vertical="center" wrapText="1"/>
    </xf>
    <xf numFmtId="0" fontId="16" fillId="9" borderId="2" xfId="3" applyFont="1" applyFill="1" applyBorder="1" applyAlignment="1" applyProtection="1">
      <alignment horizontal="center" vertical="center"/>
      <protection hidden="1"/>
    </xf>
    <xf numFmtId="0" fontId="5" fillId="12" borderId="4" xfId="0" applyFont="1" applyFill="1" applyBorder="1" applyAlignment="1" applyProtection="1">
      <alignment horizontal="left" vertical="center" wrapText="1"/>
      <protection locked="0"/>
    </xf>
    <xf numFmtId="0" fontId="5" fillId="12" borderId="11" xfId="0" applyFont="1" applyFill="1" applyBorder="1" applyAlignment="1" applyProtection="1">
      <alignment horizontal="left" vertical="center" wrapText="1"/>
      <protection locked="0"/>
    </xf>
    <xf numFmtId="0" fontId="11" fillId="9" borderId="2" xfId="1" applyFont="1" applyFill="1" applyBorder="1" applyAlignment="1" applyProtection="1">
      <alignment horizontal="center" vertical="center"/>
    </xf>
    <xf numFmtId="0" fontId="52" fillId="8" borderId="15" xfId="5" applyFont="1" applyFill="1" applyBorder="1" applyAlignment="1">
      <alignment horizontal="center" vertical="center" wrapText="1"/>
    </xf>
    <xf numFmtId="0" fontId="52" fillId="8" borderId="49" xfId="5" applyFont="1" applyFill="1" applyBorder="1" applyAlignment="1">
      <alignment horizontal="center" vertical="center" wrapText="1"/>
    </xf>
    <xf numFmtId="0" fontId="5" fillId="8" borderId="0" xfId="0" applyFont="1" applyFill="1" applyBorder="1" applyAlignment="1" applyProtection="1">
      <alignment horizontal="center"/>
      <protection hidden="1"/>
    </xf>
    <xf numFmtId="0" fontId="5" fillId="8" borderId="0" xfId="0" applyFont="1" applyFill="1" applyBorder="1" applyAlignment="1" applyProtection="1">
      <alignment horizontal="center" vertical="center"/>
      <protection hidden="1"/>
    </xf>
    <xf numFmtId="0" fontId="20" fillId="7" borderId="0" xfId="5" applyFont="1" applyFill="1" applyAlignment="1">
      <alignment horizontal="center"/>
    </xf>
    <xf numFmtId="0" fontId="5" fillId="0" borderId="31" xfId="0" applyFont="1" applyFill="1" applyBorder="1" applyAlignment="1">
      <alignment horizontal="left" vertical="center"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left" vertical="center" wrapText="1"/>
    </xf>
    <xf numFmtId="0" fontId="5" fillId="0" borderId="34" xfId="0" applyFont="1" applyFill="1" applyBorder="1" applyAlignment="1">
      <alignment horizontal="left" vertical="center" wrapText="1"/>
    </xf>
    <xf numFmtId="0" fontId="5" fillId="0" borderId="0" xfId="0" applyFont="1" applyFill="1" applyBorder="1" applyAlignment="1">
      <alignment horizontal="left" vertical="center" wrapText="1"/>
    </xf>
    <xf numFmtId="0" fontId="5" fillId="0" borderId="35" xfId="0" applyFont="1" applyFill="1" applyBorder="1" applyAlignment="1">
      <alignment horizontal="left" vertical="center" wrapText="1"/>
    </xf>
    <xf numFmtId="0" fontId="5" fillId="0" borderId="36" xfId="0" applyFont="1" applyFill="1" applyBorder="1" applyAlignment="1">
      <alignment horizontal="left" vertical="center" wrapText="1"/>
    </xf>
    <xf numFmtId="0" fontId="5" fillId="0" borderId="37" xfId="0" applyFont="1" applyFill="1" applyBorder="1" applyAlignment="1">
      <alignment horizontal="left" vertical="center" wrapText="1"/>
    </xf>
    <xf numFmtId="0" fontId="5" fillId="0" borderId="38" xfId="0" applyFont="1" applyFill="1" applyBorder="1" applyAlignment="1">
      <alignment horizontal="left" vertical="center" wrapText="1"/>
    </xf>
    <xf numFmtId="0" fontId="41" fillId="8" borderId="0" xfId="0" applyFont="1" applyFill="1" applyAlignment="1">
      <alignment horizontal="left" vertical="center" wrapText="1"/>
    </xf>
    <xf numFmtId="0" fontId="5" fillId="0" borderId="31" xfId="0" quotePrefix="1" applyFont="1" applyFill="1" applyBorder="1" applyAlignment="1">
      <alignment horizontal="left" vertical="center" wrapText="1"/>
    </xf>
    <xf numFmtId="0" fontId="5" fillId="0" borderId="32" xfId="0" quotePrefix="1" applyFont="1" applyFill="1" applyBorder="1" applyAlignment="1">
      <alignment horizontal="left" vertical="center" wrapText="1"/>
    </xf>
    <xf numFmtId="0" fontId="5" fillId="0" borderId="33" xfId="0" quotePrefix="1" applyFont="1" applyFill="1" applyBorder="1" applyAlignment="1">
      <alignment horizontal="left" vertical="center" wrapText="1"/>
    </xf>
    <xf numFmtId="0" fontId="5" fillId="0" borderId="34" xfId="0" quotePrefix="1" applyFont="1" applyFill="1" applyBorder="1" applyAlignment="1">
      <alignment horizontal="left" vertical="center" wrapText="1"/>
    </xf>
    <xf numFmtId="0" fontId="5" fillId="0" borderId="0" xfId="0" quotePrefix="1" applyFont="1" applyFill="1" applyBorder="1" applyAlignment="1">
      <alignment horizontal="left" vertical="center" wrapText="1"/>
    </xf>
    <xf numFmtId="0" fontId="5" fillId="0" borderId="35" xfId="0" quotePrefix="1" applyFont="1" applyFill="1" applyBorder="1" applyAlignment="1">
      <alignment horizontal="left" vertical="center" wrapText="1"/>
    </xf>
    <xf numFmtId="0" fontId="5" fillId="0" borderId="36" xfId="0" quotePrefix="1" applyFont="1" applyFill="1" applyBorder="1" applyAlignment="1">
      <alignment horizontal="left" vertical="center" wrapText="1"/>
    </xf>
    <xf numFmtId="0" fontId="5" fillId="0" borderId="37" xfId="0" quotePrefix="1" applyFont="1" applyFill="1" applyBorder="1" applyAlignment="1">
      <alignment horizontal="left" vertical="center" wrapText="1"/>
    </xf>
    <xf numFmtId="0" fontId="5" fillId="0" borderId="38" xfId="0" quotePrefix="1" applyFont="1" applyFill="1" applyBorder="1" applyAlignment="1">
      <alignment horizontal="left" vertical="center" wrapText="1"/>
    </xf>
    <xf numFmtId="0" fontId="5" fillId="0" borderId="23" xfId="0" applyFont="1" applyFill="1" applyBorder="1" applyAlignment="1">
      <alignment horizontal="left" vertical="center" wrapText="1"/>
    </xf>
    <xf numFmtId="0" fontId="5" fillId="0" borderId="24"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5" fillId="0" borderId="26" xfId="0" applyFont="1" applyFill="1" applyBorder="1" applyAlignment="1">
      <alignment horizontal="left" vertical="center" wrapText="1"/>
    </xf>
    <xf numFmtId="0" fontId="5" fillId="0" borderId="2" xfId="0" applyFont="1" applyFill="1" applyBorder="1" applyAlignment="1">
      <alignment horizontal="left" vertical="center" wrapText="1"/>
    </xf>
    <xf numFmtId="0" fontId="5" fillId="0" borderId="27" xfId="0" applyFont="1" applyFill="1" applyBorder="1" applyAlignment="1">
      <alignment horizontal="left" vertical="center" wrapText="1"/>
    </xf>
    <xf numFmtId="0" fontId="5" fillId="0" borderId="28" xfId="0" applyFont="1" applyFill="1" applyBorder="1" applyAlignment="1">
      <alignment horizontal="left" vertical="center" wrapText="1"/>
    </xf>
    <xf numFmtId="0" fontId="5" fillId="0" borderId="29" xfId="0" applyFont="1" applyFill="1" applyBorder="1" applyAlignment="1">
      <alignment horizontal="left" vertical="center" wrapText="1"/>
    </xf>
    <xf numFmtId="0" fontId="5" fillId="0" borderId="30" xfId="0" applyFont="1" applyFill="1" applyBorder="1" applyAlignment="1">
      <alignment horizontal="left" vertical="center" wrapText="1"/>
    </xf>
    <xf numFmtId="0" fontId="5" fillId="0" borderId="23" xfId="0" quotePrefix="1" applyFont="1" applyFill="1" applyBorder="1" applyAlignment="1">
      <alignment horizontal="left" vertical="center" wrapText="1"/>
    </xf>
    <xf numFmtId="0" fontId="23" fillId="7" borderId="0" xfId="8" applyFont="1" applyFill="1" applyAlignment="1">
      <alignment horizontal="center"/>
    </xf>
    <xf numFmtId="0" fontId="63" fillId="0" borderId="60" xfId="8" applyFont="1" applyBorder="1" applyAlignment="1">
      <alignment horizontal="left" vertical="center" wrapText="1"/>
    </xf>
    <xf numFmtId="0" fontId="63" fillId="0" borderId="61" xfId="8" applyFont="1" applyBorder="1" applyAlignment="1">
      <alignment horizontal="left" vertical="center" wrapText="1"/>
    </xf>
    <xf numFmtId="0" fontId="63" fillId="0" borderId="62" xfId="8" applyFont="1" applyBorder="1" applyAlignment="1">
      <alignment horizontal="left" vertical="center" wrapText="1"/>
    </xf>
    <xf numFmtId="0" fontId="62" fillId="10" borderId="55" xfId="8" applyFont="1" applyFill="1" applyBorder="1" applyAlignment="1">
      <alignment horizontal="center" vertical="center" wrapText="1"/>
    </xf>
    <xf numFmtId="0" fontId="62" fillId="10" borderId="56" xfId="8" applyFont="1" applyFill="1" applyBorder="1" applyAlignment="1">
      <alignment horizontal="center" vertical="center" wrapText="1"/>
    </xf>
    <xf numFmtId="0" fontId="62" fillId="10" borderId="57" xfId="8" applyFont="1" applyFill="1" applyBorder="1" applyAlignment="1">
      <alignment horizontal="center" vertical="center" wrapText="1"/>
    </xf>
    <xf numFmtId="0" fontId="63" fillId="0" borderId="58" xfId="8" applyFont="1" applyBorder="1" applyAlignment="1">
      <alignment horizontal="left" vertical="center" wrapText="1"/>
    </xf>
    <xf numFmtId="0" fontId="63" fillId="0" borderId="2" xfId="8" applyFont="1" applyBorder="1" applyAlignment="1">
      <alignment horizontal="left" vertical="center" wrapText="1"/>
    </xf>
    <xf numFmtId="0" fontId="63" fillId="0" borderId="59" xfId="8" applyFont="1" applyBorder="1" applyAlignment="1">
      <alignment horizontal="left" vertical="center" wrapText="1"/>
    </xf>
    <xf numFmtId="0" fontId="21" fillId="7" borderId="42" xfId="5" applyFont="1" applyFill="1" applyBorder="1" applyAlignment="1">
      <alignment horizontal="center" vertical="center" wrapText="1"/>
    </xf>
    <xf numFmtId="0" fontId="21" fillId="7" borderId="43" xfId="5" applyFont="1" applyFill="1" applyBorder="1" applyAlignment="1">
      <alignment horizontal="center" vertical="center" wrapText="1"/>
    </xf>
    <xf numFmtId="0" fontId="21" fillId="7" borderId="44" xfId="5" applyFont="1" applyFill="1" applyBorder="1" applyAlignment="1">
      <alignment horizontal="center" vertical="center" wrapText="1"/>
    </xf>
    <xf numFmtId="0" fontId="21" fillId="7" borderId="39" xfId="5" applyFont="1" applyFill="1" applyBorder="1" applyAlignment="1">
      <alignment horizontal="center" vertical="center" wrapText="1"/>
    </xf>
    <xf numFmtId="0" fontId="21" fillId="7" borderId="40" xfId="5" applyFont="1" applyFill="1" applyBorder="1" applyAlignment="1">
      <alignment horizontal="center" vertical="center" wrapText="1"/>
    </xf>
    <xf numFmtId="0" fontId="21" fillId="7" borderId="41" xfId="5" applyFont="1" applyFill="1" applyBorder="1" applyAlignment="1">
      <alignment horizontal="center" vertical="center" wrapText="1"/>
    </xf>
    <xf numFmtId="0" fontId="22" fillId="9" borderId="45" xfId="5" applyFont="1" applyFill="1" applyBorder="1" applyAlignment="1">
      <alignment horizontal="center"/>
    </xf>
    <xf numFmtId="0" fontId="22" fillId="9" borderId="46" xfId="5" applyFont="1" applyFill="1" applyBorder="1" applyAlignment="1">
      <alignment horizontal="center"/>
    </xf>
    <xf numFmtId="0" fontId="22" fillId="9" borderId="47" xfId="5" applyFont="1" applyFill="1" applyBorder="1" applyAlignment="1">
      <alignment horizontal="center"/>
    </xf>
    <xf numFmtId="165" fontId="18" fillId="12" borderId="20" xfId="5" applyNumberFormat="1" applyFont="1" applyFill="1" applyBorder="1" applyAlignment="1" applyProtection="1">
      <alignment horizontal="center" wrapText="1"/>
      <protection locked="0"/>
    </xf>
    <xf numFmtId="165" fontId="18" fillId="12" borderId="21" xfId="5" applyNumberFormat="1" applyFont="1" applyFill="1" applyBorder="1" applyAlignment="1" applyProtection="1">
      <alignment horizontal="center" wrapText="1"/>
      <protection locked="0"/>
    </xf>
    <xf numFmtId="0" fontId="22" fillId="9" borderId="19" xfId="5" applyFont="1" applyFill="1" applyBorder="1" applyAlignment="1">
      <alignment horizontal="center" wrapText="1"/>
    </xf>
    <xf numFmtId="0" fontId="22" fillId="9" borderId="20" xfId="5" applyFont="1" applyFill="1" applyBorder="1" applyAlignment="1">
      <alignment horizontal="center" wrapText="1"/>
    </xf>
    <xf numFmtId="0" fontId="22" fillId="9" borderId="21" xfId="5" applyFont="1" applyFill="1" applyBorder="1" applyAlignment="1">
      <alignment horizontal="center" wrapText="1"/>
    </xf>
    <xf numFmtId="0" fontId="27" fillId="12" borderId="19" xfId="6" applyFill="1" applyBorder="1" applyAlignment="1" applyProtection="1">
      <alignment horizontal="center" wrapText="1"/>
      <protection locked="0"/>
    </xf>
    <xf numFmtId="0" fontId="18" fillId="12" borderId="20" xfId="5" applyFont="1" applyFill="1" applyBorder="1" applyAlignment="1" applyProtection="1">
      <alignment horizontal="center" wrapText="1"/>
      <protection locked="0"/>
    </xf>
    <xf numFmtId="0" fontId="18" fillId="12" borderId="21" xfId="5" applyFont="1" applyFill="1" applyBorder="1" applyAlignment="1" applyProtection="1">
      <alignment horizontal="center" wrapText="1"/>
      <protection locked="0"/>
    </xf>
    <xf numFmtId="0" fontId="17" fillId="11" borderId="19" xfId="5" applyFont="1" applyFill="1" applyBorder="1" applyAlignment="1" applyProtection="1">
      <alignment horizontal="center"/>
      <protection hidden="1"/>
    </xf>
    <xf numFmtId="0" fontId="17" fillId="11" borderId="20" xfId="5" applyFont="1" applyFill="1" applyBorder="1" applyAlignment="1" applyProtection="1">
      <alignment horizontal="center"/>
      <protection hidden="1"/>
    </xf>
    <xf numFmtId="0" fontId="17" fillId="11" borderId="21" xfId="5" applyFont="1" applyFill="1" applyBorder="1" applyAlignment="1" applyProtection="1">
      <alignment horizontal="center"/>
      <protection hidden="1"/>
    </xf>
    <xf numFmtId="0" fontId="18" fillId="11" borderId="19" xfId="5" applyFont="1" applyFill="1" applyBorder="1" applyAlignment="1" applyProtection="1">
      <alignment horizontal="center" wrapText="1"/>
    </xf>
    <xf numFmtId="0" fontId="18" fillId="11" borderId="20" xfId="5" applyFont="1" applyFill="1" applyBorder="1" applyAlignment="1" applyProtection="1">
      <alignment horizontal="center" wrapText="1"/>
    </xf>
    <xf numFmtId="0" fontId="18" fillId="11" borderId="21" xfId="5" applyFont="1" applyFill="1" applyBorder="1" applyAlignment="1" applyProtection="1">
      <alignment horizontal="center" wrapText="1"/>
    </xf>
    <xf numFmtId="0" fontId="18" fillId="12" borderId="19" xfId="5" applyFont="1" applyFill="1" applyBorder="1" applyAlignment="1" applyProtection="1">
      <alignment horizontal="center" wrapText="1"/>
      <protection locked="0"/>
    </xf>
    <xf numFmtId="0" fontId="49" fillId="9" borderId="3" xfId="5" applyFont="1" applyFill="1" applyBorder="1" applyAlignment="1">
      <alignment horizontal="center" vertical="center" wrapText="1"/>
    </xf>
    <xf numFmtId="0" fontId="49" fillId="9" borderId="15" xfId="5" applyFont="1" applyFill="1" applyBorder="1" applyAlignment="1">
      <alignment horizontal="center" vertical="center" wrapText="1"/>
    </xf>
    <xf numFmtId="0" fontId="12" fillId="12" borderId="4" xfId="0" applyFont="1" applyFill="1" applyBorder="1" applyAlignment="1" applyProtection="1">
      <alignment horizontal="center" vertical="center"/>
      <protection hidden="1"/>
    </xf>
    <xf numFmtId="0" fontId="12" fillId="12" borderId="8" xfId="0" applyFont="1" applyFill="1" applyBorder="1" applyAlignment="1" applyProtection="1">
      <alignment horizontal="center" vertical="center"/>
      <protection hidden="1"/>
    </xf>
    <xf numFmtId="0" fontId="12" fillId="12" borderId="11" xfId="0" applyFont="1" applyFill="1" applyBorder="1" applyAlignment="1" applyProtection="1">
      <alignment horizontal="center" vertical="center"/>
      <protection hidden="1"/>
    </xf>
    <xf numFmtId="0" fontId="12" fillId="11" borderId="4" xfId="0" applyFont="1" applyFill="1" applyBorder="1" applyAlignment="1" applyProtection="1">
      <alignment horizontal="center" vertical="center"/>
      <protection hidden="1"/>
    </xf>
    <xf numFmtId="0" fontId="12" fillId="11" borderId="8" xfId="0" applyFont="1" applyFill="1" applyBorder="1" applyAlignment="1" applyProtection="1">
      <alignment horizontal="center" vertical="center"/>
      <protection hidden="1"/>
    </xf>
    <xf numFmtId="0" fontId="12" fillId="11" borderId="11" xfId="0" applyFont="1" applyFill="1" applyBorder="1" applyAlignment="1" applyProtection="1">
      <alignment horizontal="center" vertical="center"/>
      <protection hidden="1"/>
    </xf>
    <xf numFmtId="0" fontId="5" fillId="9" borderId="3" xfId="0" applyFont="1" applyFill="1" applyBorder="1" applyAlignment="1">
      <alignment horizontal="left" vertical="center" wrapText="1"/>
    </xf>
    <xf numFmtId="0" fontId="7" fillId="9" borderId="14" xfId="0" applyFont="1" applyFill="1" applyBorder="1" applyAlignment="1">
      <alignment horizontal="left" vertical="center" wrapText="1"/>
    </xf>
    <xf numFmtId="0" fontId="15" fillId="4" borderId="4" xfId="0" applyFont="1" applyFill="1" applyBorder="1" applyAlignment="1">
      <alignment horizontal="center" vertical="center" textRotation="90" wrapText="1"/>
    </xf>
    <xf numFmtId="0" fontId="15" fillId="4" borderId="8" xfId="0" applyFont="1" applyFill="1" applyBorder="1" applyAlignment="1">
      <alignment horizontal="center" vertical="center" textRotation="90" wrapText="1"/>
    </xf>
    <xf numFmtId="0" fontId="15" fillId="4" borderId="11" xfId="0" applyFont="1" applyFill="1" applyBorder="1" applyAlignment="1">
      <alignment horizontal="center" vertical="center" textRotation="90" wrapText="1"/>
    </xf>
    <xf numFmtId="0" fontId="5" fillId="12" borderId="4" xfId="0" applyFont="1" applyFill="1" applyBorder="1" applyAlignment="1" applyProtection="1">
      <alignment horizontal="left" vertical="center" wrapText="1"/>
      <protection locked="0"/>
    </xf>
    <xf numFmtId="0" fontId="5" fillId="12" borderId="8" xfId="0" applyFont="1" applyFill="1" applyBorder="1" applyAlignment="1" applyProtection="1">
      <alignment horizontal="left" vertical="center" wrapText="1"/>
      <protection locked="0"/>
    </xf>
    <xf numFmtId="0" fontId="5" fillId="12" borderId="11" xfId="0" applyFont="1" applyFill="1" applyBorder="1" applyAlignment="1" applyProtection="1">
      <alignment horizontal="left" vertical="center" wrapText="1"/>
      <protection locked="0"/>
    </xf>
    <xf numFmtId="0" fontId="13" fillId="9" borderId="4" xfId="0" applyFont="1" applyFill="1" applyBorder="1" applyAlignment="1">
      <alignment horizontal="left" vertical="center" wrapText="1"/>
    </xf>
    <xf numFmtId="0" fontId="13" fillId="9" borderId="8" xfId="0" applyFont="1" applyFill="1" applyBorder="1" applyAlignment="1">
      <alignment horizontal="left" vertical="center" wrapText="1"/>
    </xf>
    <xf numFmtId="0" fontId="13" fillId="9" borderId="11" xfId="0" applyFont="1" applyFill="1" applyBorder="1" applyAlignment="1">
      <alignment horizontal="left" vertical="center" wrapText="1"/>
    </xf>
    <xf numFmtId="0" fontId="11" fillId="9" borderId="4" xfId="1" applyFont="1" applyFill="1" applyBorder="1" applyAlignment="1" applyProtection="1">
      <alignment horizontal="center" vertical="center"/>
    </xf>
    <xf numFmtId="0" fontId="11" fillId="9" borderId="8" xfId="1" applyFont="1" applyFill="1" applyBorder="1" applyAlignment="1" applyProtection="1">
      <alignment horizontal="center" vertical="center"/>
    </xf>
    <xf numFmtId="0" fontId="11" fillId="9" borderId="11" xfId="1" applyFont="1" applyFill="1" applyBorder="1" applyAlignment="1" applyProtection="1">
      <alignment horizontal="center" vertical="center"/>
    </xf>
    <xf numFmtId="0" fontId="11" fillId="9" borderId="2" xfId="1" applyFont="1" applyFill="1" applyBorder="1" applyAlignment="1" applyProtection="1">
      <alignment horizontal="center" vertical="center"/>
    </xf>
    <xf numFmtId="1" fontId="5" fillId="12" borderId="4" xfId="0" applyNumberFormat="1" applyFont="1" applyFill="1" applyBorder="1" applyAlignment="1" applyProtection="1">
      <alignment horizontal="left" vertical="center" wrapText="1"/>
      <protection locked="0"/>
    </xf>
    <xf numFmtId="1" fontId="5" fillId="12" borderId="8" xfId="0" applyNumberFormat="1" applyFont="1" applyFill="1" applyBorder="1" applyAlignment="1" applyProtection="1">
      <alignment horizontal="left" vertical="center" wrapText="1"/>
      <protection locked="0"/>
    </xf>
    <xf numFmtId="1" fontId="5" fillId="12" borderId="11" xfId="0" applyNumberFormat="1" applyFont="1" applyFill="1" applyBorder="1" applyAlignment="1" applyProtection="1">
      <alignment horizontal="left" vertical="center" wrapText="1"/>
      <protection locked="0"/>
    </xf>
    <xf numFmtId="0" fontId="5" fillId="9" borderId="14" xfId="0" applyFont="1" applyFill="1" applyBorder="1" applyAlignment="1">
      <alignment horizontal="left" vertical="center" wrapText="1"/>
    </xf>
    <xf numFmtId="0" fontId="5" fillId="9" borderId="15" xfId="0" applyFont="1" applyFill="1" applyBorder="1" applyAlignment="1">
      <alignment horizontal="left" vertical="center" wrapText="1"/>
    </xf>
    <xf numFmtId="0" fontId="5" fillId="9" borderId="2" xfId="0" applyFont="1" applyFill="1" applyBorder="1" applyAlignment="1">
      <alignment horizontal="left" vertical="center" wrapText="1"/>
    </xf>
    <xf numFmtId="0" fontId="5" fillId="9" borderId="9" xfId="0" applyFont="1" applyFill="1" applyBorder="1" applyAlignment="1">
      <alignment horizontal="left" vertical="center" wrapText="1"/>
    </xf>
    <xf numFmtId="0" fontId="5" fillId="9" borderId="10" xfId="0" applyFont="1" applyFill="1" applyBorder="1" applyAlignment="1">
      <alignment horizontal="left" vertical="center" wrapText="1"/>
    </xf>
    <xf numFmtId="0" fontId="5" fillId="9" borderId="12" xfId="0" applyFont="1" applyFill="1" applyBorder="1" applyAlignment="1">
      <alignment horizontal="left" vertical="center" wrapText="1"/>
    </xf>
    <xf numFmtId="0" fontId="5" fillId="9" borderId="13" xfId="0" applyFont="1" applyFill="1" applyBorder="1" applyAlignment="1">
      <alignment horizontal="left" vertical="center" wrapText="1"/>
    </xf>
    <xf numFmtId="0" fontId="20" fillId="7" borderId="2" xfId="0" applyFont="1" applyFill="1" applyBorder="1" applyAlignment="1">
      <alignment horizontal="center" vertical="center" wrapText="1"/>
    </xf>
    <xf numFmtId="0" fontId="21" fillId="7" borderId="2" xfId="0" applyFont="1" applyFill="1" applyBorder="1" applyAlignment="1">
      <alignment horizontal="center" vertical="center"/>
    </xf>
    <xf numFmtId="0" fontId="16" fillId="9" borderId="2" xfId="3" applyFont="1" applyFill="1" applyBorder="1" applyAlignment="1" applyProtection="1">
      <alignment horizontal="center" vertical="center"/>
      <protection hidden="1"/>
    </xf>
    <xf numFmtId="0" fontId="15" fillId="3" borderId="2" xfId="0" applyFont="1" applyFill="1" applyBorder="1" applyAlignment="1">
      <alignment horizontal="center" vertical="center" textRotation="90" wrapText="1"/>
    </xf>
    <xf numFmtId="0" fontId="15" fillId="2" borderId="4" xfId="0" applyFont="1" applyFill="1" applyBorder="1" applyAlignment="1">
      <alignment horizontal="center" vertical="center" textRotation="90" wrapText="1"/>
    </xf>
    <xf numFmtId="0" fontId="15" fillId="2" borderId="8" xfId="0" applyFont="1" applyFill="1" applyBorder="1" applyAlignment="1">
      <alignment horizontal="center" vertical="center" textRotation="90" wrapText="1"/>
    </xf>
    <xf numFmtId="0" fontId="15" fillId="2" borderId="11" xfId="0" applyFont="1" applyFill="1" applyBorder="1" applyAlignment="1">
      <alignment horizontal="center" vertical="center" textRotation="90" wrapText="1"/>
    </xf>
    <xf numFmtId="0" fontId="5" fillId="9" borderId="4" xfId="0" applyFont="1" applyFill="1" applyBorder="1" applyAlignment="1">
      <alignment horizontal="left" vertical="center" wrapText="1"/>
    </xf>
    <xf numFmtId="0" fontId="5" fillId="9" borderId="8" xfId="0" applyFont="1" applyFill="1" applyBorder="1" applyAlignment="1">
      <alignment horizontal="left" vertical="center" wrapText="1"/>
    </xf>
    <xf numFmtId="0" fontId="5" fillId="9" borderId="11" xfId="0" applyFont="1" applyFill="1" applyBorder="1" applyAlignment="1">
      <alignment horizontal="left" vertical="center" wrapText="1"/>
    </xf>
    <xf numFmtId="0" fontId="5" fillId="12" borderId="4" xfId="0" applyFont="1" applyFill="1" applyBorder="1" applyAlignment="1" applyProtection="1">
      <alignment horizontal="center" vertical="center" wrapText="1"/>
      <protection locked="0"/>
    </xf>
    <xf numFmtId="0" fontId="5" fillId="12" borderId="8" xfId="0" applyFont="1" applyFill="1" applyBorder="1" applyAlignment="1" applyProtection="1">
      <alignment horizontal="center" vertical="center" wrapText="1"/>
      <protection locked="0"/>
    </xf>
    <xf numFmtId="0" fontId="5" fillId="9" borderId="4" xfId="0" applyFont="1" applyFill="1" applyBorder="1" applyAlignment="1">
      <alignment horizontal="center" vertical="center" wrapText="1"/>
    </xf>
    <xf numFmtId="0" fontId="5" fillId="9" borderId="8" xfId="0" applyFont="1" applyFill="1" applyBorder="1" applyAlignment="1">
      <alignment horizontal="center" vertical="center" wrapText="1"/>
    </xf>
    <xf numFmtId="0" fontId="5" fillId="9" borderId="11" xfId="0" applyFont="1" applyFill="1" applyBorder="1" applyAlignment="1">
      <alignment horizontal="center" vertical="center" wrapText="1"/>
    </xf>
    <xf numFmtId="0" fontId="5" fillId="9" borderId="4" xfId="0" applyFont="1" applyFill="1" applyBorder="1" applyAlignment="1" applyProtection="1">
      <alignment horizontal="left" vertical="center" wrapText="1"/>
      <protection hidden="1"/>
    </xf>
    <xf numFmtId="0" fontId="5" fillId="9" borderId="8" xfId="0" applyFont="1" applyFill="1" applyBorder="1" applyAlignment="1" applyProtection="1">
      <alignment horizontal="left" vertical="center" wrapText="1"/>
      <protection hidden="1"/>
    </xf>
    <xf numFmtId="0" fontId="5" fillId="9" borderId="11" xfId="0" applyFont="1" applyFill="1" applyBorder="1" applyAlignment="1" applyProtection="1">
      <alignment horizontal="left" vertical="center" wrapText="1"/>
      <protection hidden="1"/>
    </xf>
    <xf numFmtId="0" fontId="5" fillId="9" borderId="5" xfId="0" applyFont="1" applyFill="1" applyBorder="1" applyAlignment="1">
      <alignment horizontal="left" vertical="center" wrapText="1"/>
    </xf>
    <xf numFmtId="0" fontId="5" fillId="9" borderId="6" xfId="0" applyFont="1" applyFill="1" applyBorder="1" applyAlignment="1">
      <alignment horizontal="left" vertical="center" wrapText="1"/>
    </xf>
    <xf numFmtId="0" fontId="5" fillId="9" borderId="7" xfId="0" applyFont="1" applyFill="1" applyBorder="1" applyAlignment="1">
      <alignment horizontal="left" vertical="center" wrapText="1"/>
    </xf>
    <xf numFmtId="0" fontId="5" fillId="9" borderId="1" xfId="0" applyFont="1" applyFill="1" applyBorder="1" applyAlignment="1">
      <alignment horizontal="left" vertical="center" wrapText="1"/>
    </xf>
    <xf numFmtId="0" fontId="5" fillId="9" borderId="0" xfId="0" applyFont="1" applyFill="1" applyBorder="1" applyAlignment="1">
      <alignment horizontal="left" vertical="center" wrapText="1"/>
    </xf>
    <xf numFmtId="0" fontId="5" fillId="9" borderId="2" xfId="0" applyFont="1" applyFill="1" applyBorder="1" applyAlignment="1">
      <alignment horizontal="center" vertical="center" wrapText="1"/>
    </xf>
    <xf numFmtId="0" fontId="12" fillId="12" borderId="4" xfId="0" applyFont="1" applyFill="1" applyBorder="1" applyAlignment="1" applyProtection="1">
      <alignment horizontal="center" vertical="center"/>
      <protection locked="0" hidden="1"/>
    </xf>
    <xf numFmtId="0" fontId="12" fillId="12" borderId="8" xfId="0" applyFont="1" applyFill="1" applyBorder="1" applyAlignment="1" applyProtection="1">
      <alignment horizontal="center" vertical="center"/>
      <protection locked="0" hidden="1"/>
    </xf>
    <xf numFmtId="0" fontId="12" fillId="12" borderId="11" xfId="0" applyFont="1" applyFill="1" applyBorder="1" applyAlignment="1" applyProtection="1">
      <alignment horizontal="center" vertical="center"/>
      <protection locked="0" hidden="1"/>
    </xf>
    <xf numFmtId="0" fontId="15" fillId="5" borderId="4" xfId="0" applyFont="1" applyFill="1" applyBorder="1" applyAlignment="1">
      <alignment horizontal="center" vertical="center" textRotation="90" wrapText="1"/>
    </xf>
    <xf numFmtId="0" fontId="15" fillId="5" borderId="8" xfId="0" applyFont="1" applyFill="1" applyBorder="1" applyAlignment="1">
      <alignment horizontal="center" vertical="center" textRotation="90" wrapText="1"/>
    </xf>
    <xf numFmtId="0" fontId="15" fillId="5" borderId="11" xfId="0" applyFont="1" applyFill="1" applyBorder="1" applyAlignment="1">
      <alignment horizontal="center" vertical="center" textRotation="90" wrapText="1"/>
    </xf>
    <xf numFmtId="0" fontId="33" fillId="7" borderId="9" xfId="5" applyFont="1" applyFill="1" applyBorder="1" applyAlignment="1">
      <alignment horizontal="center"/>
    </xf>
    <xf numFmtId="0" fontId="33" fillId="7" borderId="0" xfId="5" applyFont="1" applyFill="1" applyAlignment="1">
      <alignment horizontal="center"/>
    </xf>
    <xf numFmtId="0" fontId="66" fillId="8" borderId="0" xfId="0" applyFont="1" applyFill="1" applyAlignment="1">
      <alignment horizontal="center" vertical="center" wrapText="1"/>
    </xf>
    <xf numFmtId="0" fontId="52" fillId="19" borderId="2" xfId="0" applyFont="1" applyFill="1" applyBorder="1" applyAlignment="1">
      <alignment horizontal="center" vertical="center"/>
    </xf>
    <xf numFmtId="0" fontId="52" fillId="13" borderId="3" xfId="5" applyFont="1" applyFill="1" applyBorder="1" applyAlignment="1">
      <alignment horizontal="center" vertical="center"/>
    </xf>
    <xf numFmtId="0" fontId="52" fillId="13" borderId="1" xfId="5" applyFont="1" applyFill="1" applyBorder="1" applyAlignment="1">
      <alignment horizontal="center" vertical="center"/>
    </xf>
    <xf numFmtId="0" fontId="52" fillId="13" borderId="14" xfId="5" applyFont="1" applyFill="1" applyBorder="1" applyAlignment="1">
      <alignment horizontal="center" vertical="center"/>
    </xf>
    <xf numFmtId="0" fontId="52" fillId="13" borderId="48" xfId="5" applyFont="1" applyFill="1" applyBorder="1" applyAlignment="1">
      <alignment horizontal="center" vertical="center"/>
    </xf>
    <xf numFmtId="0" fontId="52" fillId="8" borderId="15" xfId="5" applyFont="1" applyFill="1" applyBorder="1" applyAlignment="1">
      <alignment horizontal="center" vertical="center" wrapText="1"/>
    </xf>
    <xf numFmtId="0" fontId="52" fillId="8" borderId="49" xfId="5" applyFont="1" applyFill="1" applyBorder="1" applyAlignment="1">
      <alignment horizontal="center" vertical="center" wrapText="1"/>
    </xf>
    <xf numFmtId="0" fontId="86" fillId="7" borderId="0" xfId="0" applyFont="1" applyFill="1" applyAlignment="1">
      <alignment horizontal="center" vertical="center" wrapText="1"/>
    </xf>
    <xf numFmtId="0" fontId="85" fillId="10" borderId="40" xfId="12" applyFont="1" applyFill="1" applyBorder="1" applyAlignment="1">
      <alignment horizontal="center" vertical="center" wrapText="1"/>
    </xf>
    <xf numFmtId="0" fontId="88" fillId="15" borderId="4" xfId="0" applyFont="1" applyFill="1" applyBorder="1" applyAlignment="1">
      <alignment horizontal="center" vertical="center" wrapText="1"/>
    </xf>
    <xf numFmtId="0" fontId="88" fillId="15" borderId="11" xfId="0" applyFont="1" applyFill="1" applyBorder="1" applyAlignment="1">
      <alignment horizontal="center" vertical="center" wrapText="1"/>
    </xf>
    <xf numFmtId="0" fontId="72" fillId="7" borderId="0" xfId="0" applyFont="1" applyFill="1" applyAlignment="1">
      <alignment horizontal="center"/>
    </xf>
    <xf numFmtId="0" fontId="33" fillId="7" borderId="9" xfId="0" applyFont="1" applyFill="1" applyBorder="1" applyAlignment="1">
      <alignment horizontal="center" vertical="center" wrapText="1"/>
    </xf>
    <xf numFmtId="0" fontId="33" fillId="7" borderId="0" xfId="0" applyFont="1" applyFill="1" applyBorder="1" applyAlignment="1">
      <alignment horizontal="center" vertical="center" wrapText="1"/>
    </xf>
    <xf numFmtId="0" fontId="34" fillId="7" borderId="9" xfId="0" applyFont="1" applyFill="1" applyBorder="1" applyAlignment="1" applyProtection="1">
      <alignment horizontal="center" vertical="center"/>
      <protection hidden="1"/>
    </xf>
    <xf numFmtId="0" fontId="34" fillId="7" borderId="0" xfId="0" applyFont="1" applyFill="1" applyBorder="1" applyAlignment="1" applyProtection="1">
      <alignment horizontal="center" vertical="center"/>
      <protection hidden="1"/>
    </xf>
    <xf numFmtId="0" fontId="8" fillId="10" borderId="16" xfId="0" applyFont="1" applyFill="1" applyBorder="1" applyAlignment="1">
      <alignment horizontal="center" vertical="center" wrapText="1"/>
    </xf>
    <xf numFmtId="0" fontId="8" fillId="10" borderId="17" xfId="0" applyFont="1" applyFill="1" applyBorder="1" applyAlignment="1">
      <alignment horizontal="center" vertical="center" wrapText="1"/>
    </xf>
    <xf numFmtId="0" fontId="24" fillId="10" borderId="2" xfId="0" applyFont="1" applyFill="1" applyBorder="1" applyAlignment="1">
      <alignment horizontal="center" vertical="center" wrapText="1"/>
    </xf>
    <xf numFmtId="0" fontId="30" fillId="12" borderId="2" xfId="0" applyFont="1" applyFill="1" applyBorder="1" applyAlignment="1" applyProtection="1">
      <alignment horizontal="left" vertical="top" wrapText="1"/>
      <protection locked="0"/>
    </xf>
    <xf numFmtId="0" fontId="43" fillId="7" borderId="2" xfId="0" applyFont="1" applyFill="1" applyBorder="1" applyAlignment="1">
      <alignment horizontal="center"/>
    </xf>
    <xf numFmtId="0" fontId="43" fillId="7" borderId="2" xfId="0" applyFont="1" applyFill="1" applyBorder="1" applyAlignment="1" applyProtection="1">
      <alignment horizontal="center"/>
      <protection hidden="1"/>
    </xf>
    <xf numFmtId="0" fontId="28" fillId="10" borderId="5" xfId="0" applyFont="1" applyFill="1" applyBorder="1" applyAlignment="1" applyProtection="1">
      <alignment horizontal="center" vertical="center" wrapText="1"/>
      <protection hidden="1"/>
    </xf>
    <xf numFmtId="0" fontId="28" fillId="10" borderId="6" xfId="0" applyFont="1" applyFill="1" applyBorder="1" applyAlignment="1" applyProtection="1">
      <alignment horizontal="center" vertical="center"/>
      <protection hidden="1"/>
    </xf>
    <xf numFmtId="0" fontId="28" fillId="10" borderId="7" xfId="0" applyFont="1" applyFill="1" applyBorder="1" applyAlignment="1" applyProtection="1">
      <alignment horizontal="center" vertical="center"/>
      <protection hidden="1"/>
    </xf>
    <xf numFmtId="0" fontId="28" fillId="10" borderId="12" xfId="0" applyFont="1" applyFill="1" applyBorder="1" applyAlignment="1" applyProtection="1">
      <alignment horizontal="center" vertical="center"/>
      <protection hidden="1"/>
    </xf>
    <xf numFmtId="0" fontId="28" fillId="10" borderId="1" xfId="0" applyFont="1" applyFill="1" applyBorder="1" applyAlignment="1" applyProtection="1">
      <alignment horizontal="center" vertical="center"/>
      <protection hidden="1"/>
    </xf>
    <xf numFmtId="0" fontId="28" fillId="10" borderId="13" xfId="0" applyFont="1" applyFill="1" applyBorder="1" applyAlignment="1" applyProtection="1">
      <alignment horizontal="center" vertical="center"/>
      <protection hidden="1"/>
    </xf>
    <xf numFmtId="0" fontId="5" fillId="8" borderId="0" xfId="0" applyFont="1" applyFill="1" applyBorder="1" applyAlignment="1" applyProtection="1">
      <alignment horizontal="center"/>
      <protection hidden="1"/>
    </xf>
    <xf numFmtId="0" fontId="35" fillId="7" borderId="0" xfId="0" applyFont="1" applyFill="1" applyAlignment="1" applyProtection="1">
      <alignment horizontal="center"/>
      <protection hidden="1"/>
    </xf>
    <xf numFmtId="0" fontId="8" fillId="10" borderId="0" xfId="0" applyFont="1" applyFill="1" applyBorder="1" applyAlignment="1" applyProtection="1">
      <alignment horizontal="center"/>
      <protection hidden="1"/>
    </xf>
    <xf numFmtId="0" fontId="28" fillId="10" borderId="6" xfId="0" applyFont="1" applyFill="1" applyBorder="1" applyAlignment="1" applyProtection="1">
      <alignment horizontal="center" vertical="center" wrapText="1"/>
      <protection hidden="1"/>
    </xf>
    <xf numFmtId="0" fontId="28" fillId="10" borderId="7" xfId="0" applyFont="1" applyFill="1" applyBorder="1" applyAlignment="1" applyProtection="1">
      <alignment horizontal="center" vertical="center" wrapText="1"/>
      <protection hidden="1"/>
    </xf>
    <xf numFmtId="15" fontId="76" fillId="12" borderId="1" xfId="0" applyNumberFormat="1" applyFont="1" applyFill="1" applyBorder="1" applyAlignment="1" applyProtection="1">
      <alignment horizontal="center" vertical="center"/>
      <protection locked="0" hidden="1"/>
    </xf>
    <xf numFmtId="15" fontId="76" fillId="12" borderId="13" xfId="0" applyNumberFormat="1" applyFont="1" applyFill="1" applyBorder="1" applyAlignment="1" applyProtection="1">
      <alignment horizontal="center" vertical="center"/>
      <protection locked="0" hidden="1"/>
    </xf>
    <xf numFmtId="0" fontId="35" fillId="7" borderId="0" xfId="0" applyFont="1" applyFill="1" applyBorder="1" applyAlignment="1">
      <alignment horizontal="center" vertical="center"/>
    </xf>
    <xf numFmtId="0" fontId="33" fillId="7" borderId="0" xfId="0" applyFont="1" applyFill="1" applyBorder="1" applyAlignment="1">
      <alignment horizontal="center" vertical="center"/>
    </xf>
    <xf numFmtId="0" fontId="33" fillId="7" borderId="0" xfId="5" applyFont="1" applyFill="1" applyBorder="1" applyAlignment="1">
      <alignment horizontal="center"/>
    </xf>
    <xf numFmtId="0" fontId="66" fillId="8" borderId="0" xfId="9" applyFont="1" applyFill="1" applyBorder="1" applyAlignment="1">
      <alignment horizontal="center" vertical="center" wrapText="1"/>
    </xf>
    <xf numFmtId="0" fontId="66" fillId="8" borderId="0" xfId="9" applyFont="1" applyFill="1" applyAlignment="1">
      <alignment horizontal="left" vertical="center"/>
    </xf>
    <xf numFmtId="0" fontId="34" fillId="7" borderId="9" xfId="0" applyFont="1" applyFill="1" applyBorder="1" applyAlignment="1" applyProtection="1">
      <alignment horizontal="center"/>
      <protection hidden="1"/>
    </xf>
    <xf numFmtId="0" fontId="34" fillId="7" borderId="0" xfId="0" applyFont="1" applyFill="1" applyBorder="1" applyAlignment="1" applyProtection="1">
      <alignment horizontal="center"/>
      <protection hidden="1"/>
    </xf>
    <xf numFmtId="0" fontId="33" fillId="7" borderId="9" xfId="0" applyFont="1" applyFill="1" applyBorder="1" applyAlignment="1" applyProtection="1">
      <alignment horizontal="center" vertical="center"/>
      <protection hidden="1"/>
    </xf>
    <xf numFmtId="0" fontId="33" fillId="7" borderId="0" xfId="0" applyFont="1" applyFill="1" applyBorder="1" applyAlignment="1" applyProtection="1">
      <alignment horizontal="center" vertical="center"/>
      <protection hidden="1"/>
    </xf>
    <xf numFmtId="0" fontId="5" fillId="8" borderId="0" xfId="0" applyFont="1" applyFill="1" applyBorder="1" applyAlignment="1" applyProtection="1">
      <alignment horizontal="center" vertical="center"/>
      <protection hidden="1"/>
    </xf>
    <xf numFmtId="0" fontId="24" fillId="10" borderId="19" xfId="5" applyFont="1" applyFill="1" applyBorder="1" applyAlignment="1">
      <alignment horizontal="center" wrapText="1"/>
    </xf>
    <xf numFmtId="0" fontId="24" fillId="10" borderId="20" xfId="5" applyFont="1" applyFill="1" applyBorder="1" applyAlignment="1">
      <alignment horizontal="center" wrapText="1"/>
    </xf>
    <xf numFmtId="0" fontId="59" fillId="10" borderId="4" xfId="0" applyFont="1" applyFill="1" applyBorder="1" applyAlignment="1">
      <alignment horizontal="center" vertical="center" wrapText="1"/>
    </xf>
    <xf numFmtId="0" fontId="59" fillId="10" borderId="11" xfId="0" applyFont="1" applyFill="1" applyBorder="1" applyAlignment="1">
      <alignment horizontal="center" vertical="center" wrapText="1"/>
    </xf>
    <xf numFmtId="0" fontId="43" fillId="7" borderId="9" xfId="0" applyFont="1" applyFill="1" applyBorder="1" applyAlignment="1">
      <alignment horizontal="center"/>
    </xf>
    <xf numFmtId="0" fontId="43" fillId="7" borderId="0" xfId="0" applyFont="1" applyFill="1" applyBorder="1" applyAlignment="1">
      <alignment horizontal="center"/>
    </xf>
    <xf numFmtId="0" fontId="43" fillId="7" borderId="12" xfId="0" applyFont="1" applyFill="1" applyBorder="1" applyAlignment="1" applyProtection="1">
      <alignment horizontal="center"/>
      <protection hidden="1"/>
    </xf>
    <xf numFmtId="0" fontId="43" fillId="7" borderId="1" xfId="0" applyFont="1" applyFill="1" applyBorder="1" applyAlignment="1" applyProtection="1">
      <alignment horizontal="center"/>
      <protection hidden="1"/>
    </xf>
    <xf numFmtId="0" fontId="5" fillId="7" borderId="0" xfId="0" applyFont="1" applyFill="1" applyAlignment="1">
      <alignment horizontal="center" vertical="center"/>
    </xf>
  </cellXfs>
  <cellStyles count="14">
    <cellStyle name="_x000d__x000a_JournalTemplate=C:\COMFO\CTALK\JOURSTD.TPL_x000d__x000a_LbStateAddress=3 3 0 251 1 89 2 311_x000d__x000a_LbStateJou" xfId="1" xr:uid="{00000000-0005-0000-0000-000000000000}"/>
    <cellStyle name="Comma 2" xfId="7" xr:uid="{316945D1-FD86-45E4-9D14-AAA9EBAD9458}"/>
    <cellStyle name="Hyperlink" xfId="6" builtinId="8"/>
    <cellStyle name="Normal" xfId="0" builtinId="0"/>
    <cellStyle name="Normal 2" xfId="5" xr:uid="{00000000-0005-0000-0000-000003000000}"/>
    <cellStyle name="Normal 25" xfId="3" xr:uid="{00000000-0005-0000-0000-000004000000}"/>
    <cellStyle name="Normal 3" xfId="9" xr:uid="{176D05F5-EA36-4F10-9DEE-015ED0BB69C8}"/>
    <cellStyle name="Normal 3 2" xfId="11" xr:uid="{86593375-31B3-44B4-BE02-20C12F19AF85}"/>
    <cellStyle name="Normal 4" xfId="8" xr:uid="{A7C291E7-1417-4407-874A-9A4AC1F9EB3C}"/>
    <cellStyle name="Normal 4 2" xfId="13" xr:uid="{201D206A-E3F6-4489-AE46-4C594FD5A656}"/>
    <cellStyle name="Normal 4 3" xfId="12" xr:uid="{1B9CA0A4-48F6-4773-8318-61B9991A6D6B}"/>
    <cellStyle name="Normal 45" xfId="4" xr:uid="{00000000-0005-0000-0000-000005000000}"/>
    <cellStyle name="Normal 5" xfId="10" xr:uid="{56DC3CD5-7D15-42AA-A8AB-D14F7E89E126}"/>
    <cellStyle name="Percent" xfId="2" builtinId="5"/>
  </cellStyles>
  <dxfs count="81">
    <dxf>
      <fill>
        <patternFill>
          <bgColor rgb="FFFF0000"/>
        </patternFill>
      </fill>
    </dxf>
    <dxf>
      <fill>
        <patternFill>
          <bgColor rgb="FF92D050"/>
        </patternFill>
      </fill>
    </dxf>
    <dxf>
      <font>
        <b/>
        <i val="0"/>
      </font>
      <fill>
        <patternFill>
          <bgColor rgb="FF92D050"/>
        </patternFill>
      </fill>
    </dxf>
    <dxf>
      <font>
        <b/>
        <i val="0"/>
        <color theme="0"/>
      </font>
      <fill>
        <patternFill>
          <bgColor rgb="FFFF0000"/>
        </patternFill>
      </fill>
    </dxf>
    <dxf>
      <font>
        <b/>
        <i val="0"/>
      </font>
      <fill>
        <patternFill>
          <bgColor rgb="FF92D050"/>
        </patternFill>
      </fill>
    </dxf>
    <dxf>
      <font>
        <b/>
        <i val="0"/>
        <color theme="0"/>
      </font>
      <fill>
        <patternFill>
          <bgColor rgb="FFFF0000"/>
        </patternFill>
      </fill>
    </dxf>
    <dxf>
      <font>
        <b/>
        <i val="0"/>
      </font>
      <fill>
        <patternFill>
          <bgColor rgb="FF92D050"/>
        </patternFill>
      </fill>
    </dxf>
    <dxf>
      <font>
        <b/>
        <i val="0"/>
        <color theme="0"/>
      </font>
      <fill>
        <patternFill>
          <bgColor rgb="FFFF00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numFmt numFmtId="171" formatCode=";;;"/>
    </dxf>
    <dxf>
      <font>
        <color theme="0"/>
      </font>
    </dxf>
    <dxf>
      <font>
        <color theme="0"/>
      </font>
    </dxf>
    <dxf>
      <font>
        <color theme="0"/>
      </font>
    </dxf>
    <dxf>
      <font>
        <color theme="6" tint="0.59996337778862885"/>
      </font>
      <fill>
        <patternFill>
          <bgColor theme="6" tint="-0.499984740745262"/>
        </patternFill>
      </fill>
    </dxf>
    <dxf>
      <font>
        <color rgb="FFFFCCFF"/>
      </font>
    </dxf>
    <dxf>
      <font>
        <color rgb="FFFFFF99"/>
      </font>
    </dxf>
    <dxf>
      <font>
        <color rgb="FFFFCCFF"/>
      </font>
    </dxf>
    <dxf>
      <font>
        <color rgb="FFFFFF99"/>
      </font>
    </dxf>
    <dxf>
      <font>
        <b/>
        <i val="0"/>
        <color auto="1"/>
      </font>
      <fill>
        <patternFill>
          <bgColor rgb="FF92D050"/>
        </patternFill>
      </fill>
    </dxf>
    <dxf>
      <font>
        <b/>
        <i val="0"/>
        <color theme="0"/>
      </font>
      <fill>
        <patternFill>
          <bgColor rgb="FFFF0000"/>
        </patternFill>
      </fill>
    </dxf>
    <dxf>
      <font>
        <b/>
        <i val="0"/>
        <color auto="1"/>
      </font>
      <fill>
        <patternFill>
          <bgColor rgb="FF92D050"/>
        </patternFill>
      </fill>
    </dxf>
    <dxf>
      <font>
        <b/>
        <i val="0"/>
        <color theme="0"/>
      </font>
      <fill>
        <patternFill>
          <bgColor rgb="FFFF0000"/>
        </patternFill>
      </fill>
    </dxf>
    <dxf>
      <font>
        <b/>
        <i val="0"/>
        <color auto="1"/>
      </font>
      <fill>
        <patternFill>
          <bgColor rgb="FF92D050"/>
        </patternFill>
      </fill>
    </dxf>
    <dxf>
      <font>
        <b/>
        <i val="0"/>
        <color theme="0"/>
      </font>
      <fill>
        <patternFill>
          <bgColor rgb="FFFF0000"/>
        </patternFill>
      </fill>
    </dxf>
    <dxf>
      <font>
        <b/>
        <i val="0"/>
        <color auto="1"/>
      </font>
      <fill>
        <patternFill>
          <bgColor rgb="FF92D050"/>
        </patternFill>
      </fill>
    </dxf>
    <dxf>
      <font>
        <b/>
        <i val="0"/>
        <color theme="0"/>
      </font>
      <fill>
        <patternFill>
          <bgColor rgb="FFFF0000"/>
        </patternFill>
      </fill>
    </dxf>
    <dxf>
      <font>
        <b/>
        <i val="0"/>
        <color auto="1"/>
      </font>
      <fill>
        <patternFill>
          <bgColor rgb="FF92D050"/>
        </patternFill>
      </fill>
    </dxf>
    <dxf>
      <font>
        <b/>
        <i val="0"/>
        <color theme="0"/>
      </font>
      <fill>
        <patternFill>
          <bgColor rgb="FFFF0000"/>
        </patternFill>
      </fill>
    </dxf>
    <dxf>
      <font>
        <b/>
        <i val="0"/>
        <color auto="1"/>
      </font>
      <fill>
        <patternFill>
          <bgColor rgb="FF92D050"/>
        </patternFill>
      </fill>
    </dxf>
    <dxf>
      <font>
        <b/>
        <i val="0"/>
        <color theme="0"/>
      </font>
      <fill>
        <patternFill>
          <bgColor rgb="FFFF0000"/>
        </patternFill>
      </fill>
    </dxf>
    <dxf>
      <font>
        <b/>
        <i val="0"/>
        <color auto="1"/>
      </font>
      <fill>
        <patternFill>
          <bgColor rgb="FF92D050"/>
        </patternFill>
      </fill>
    </dxf>
    <dxf>
      <font>
        <b/>
        <i val="0"/>
        <color theme="0"/>
      </font>
      <fill>
        <patternFill>
          <bgColor rgb="FFFF0000"/>
        </patternFill>
      </fill>
    </dxf>
    <dxf>
      <font>
        <b/>
        <i val="0"/>
        <color auto="1"/>
      </font>
      <fill>
        <patternFill>
          <bgColor rgb="FF92D050"/>
        </patternFill>
      </fill>
    </dxf>
    <dxf>
      <font>
        <b/>
        <i val="0"/>
        <color theme="0"/>
      </font>
      <fill>
        <patternFill>
          <bgColor rgb="FFFF0000"/>
        </patternFill>
      </fill>
    </dxf>
    <dxf>
      <font>
        <b/>
        <i val="0"/>
        <color auto="1"/>
      </font>
      <fill>
        <patternFill>
          <bgColor rgb="FF92D050"/>
        </patternFill>
      </fill>
    </dxf>
    <dxf>
      <font>
        <b/>
        <i val="0"/>
        <color theme="0"/>
      </font>
      <fill>
        <patternFill>
          <bgColor rgb="FFFF0000"/>
        </patternFill>
      </fill>
    </dxf>
    <dxf>
      <fill>
        <patternFill>
          <bgColor rgb="FFFFFF00"/>
        </patternFill>
      </fill>
    </dxf>
    <dxf>
      <font>
        <color auto="1"/>
      </font>
      <fill>
        <patternFill>
          <bgColor rgb="FF92D050"/>
        </patternFill>
      </fill>
    </dxf>
    <dxf>
      <font>
        <b/>
        <i val="0"/>
        <color theme="0"/>
      </font>
      <fill>
        <patternFill>
          <bgColor rgb="FF92D050"/>
        </patternFill>
      </fill>
    </dxf>
    <dxf>
      <font>
        <b/>
        <i val="0"/>
        <color theme="0"/>
      </font>
      <fill>
        <patternFill>
          <bgColor rgb="FFFF0000"/>
        </patternFill>
      </fill>
    </dxf>
    <dxf>
      <font>
        <b/>
        <i val="0"/>
        <color auto="1"/>
      </font>
      <fill>
        <patternFill>
          <bgColor rgb="FF92D050"/>
        </patternFill>
      </fill>
    </dxf>
    <dxf>
      <font>
        <b/>
        <i val="0"/>
        <color theme="0"/>
      </font>
      <fill>
        <patternFill>
          <bgColor rgb="FFFF0000"/>
        </patternFill>
      </fill>
    </dxf>
    <dxf>
      <fill>
        <patternFill>
          <bgColor rgb="FFFFFF00"/>
        </patternFill>
      </fill>
    </dxf>
    <dxf>
      <fill>
        <patternFill>
          <bgColor rgb="FFFFFF00"/>
        </patternFill>
      </fill>
    </dxf>
    <dxf>
      <font>
        <b/>
        <i val="0"/>
        <color theme="0"/>
      </font>
      <fill>
        <patternFill>
          <bgColor rgb="FF92D050"/>
        </patternFill>
      </fill>
    </dxf>
    <dxf>
      <font>
        <b/>
        <i val="0"/>
        <color theme="0"/>
      </font>
      <fill>
        <patternFill>
          <bgColor rgb="FFFF0000"/>
        </patternFill>
      </fill>
    </dxf>
    <dxf>
      <font>
        <color auto="1"/>
      </font>
      <fill>
        <patternFill>
          <bgColor rgb="FF92D050"/>
        </patternFill>
      </fill>
    </dxf>
    <dxf>
      <font>
        <b/>
        <i val="0"/>
        <color auto="1"/>
      </font>
      <fill>
        <patternFill>
          <bgColor rgb="FF92D050"/>
        </patternFill>
      </fill>
    </dxf>
    <dxf>
      <font>
        <b/>
        <i val="0"/>
        <color theme="0"/>
      </font>
      <fill>
        <patternFill>
          <bgColor rgb="FFFF0000"/>
        </patternFill>
      </fill>
    </dxf>
    <dxf>
      <font>
        <b/>
        <i val="0"/>
        <color auto="1"/>
      </font>
      <fill>
        <patternFill>
          <bgColor rgb="FF92D050"/>
        </patternFill>
      </fill>
    </dxf>
    <dxf>
      <font>
        <b/>
        <i val="0"/>
        <color theme="0"/>
      </font>
      <fill>
        <patternFill>
          <bgColor rgb="FFFF0000"/>
        </patternFill>
      </fill>
    </dxf>
    <dxf>
      <font>
        <color rgb="FFFF0000"/>
      </font>
      <fill>
        <patternFill patternType="solid">
          <bgColor rgb="FF002060"/>
        </patternFill>
      </fill>
    </dxf>
    <dxf>
      <font>
        <color rgb="FF00B050"/>
      </font>
      <fill>
        <patternFill patternType="solid">
          <bgColor rgb="FF002060"/>
        </patternFill>
      </fill>
    </dxf>
    <dxf>
      <font>
        <b/>
        <i val="0"/>
        <color auto="1"/>
      </font>
      <fill>
        <patternFill>
          <bgColor rgb="FF92D050"/>
        </patternFill>
      </fill>
    </dxf>
    <dxf>
      <font>
        <b/>
        <i val="0"/>
        <color theme="0"/>
      </font>
      <fill>
        <patternFill>
          <bgColor rgb="FFFF0000"/>
        </patternFill>
      </fill>
    </dxf>
    <dxf>
      <font>
        <b/>
        <i val="0"/>
        <color auto="1"/>
      </font>
      <fill>
        <patternFill>
          <bgColor rgb="FF92D050"/>
        </patternFill>
      </fill>
    </dxf>
    <dxf>
      <font>
        <b/>
        <i val="0"/>
        <color theme="0"/>
      </font>
      <fill>
        <patternFill>
          <bgColor rgb="FFFF0000"/>
        </patternFill>
      </fill>
    </dxf>
    <dxf>
      <font>
        <b/>
        <i val="0"/>
        <color theme="0"/>
      </font>
      <fill>
        <patternFill>
          <bgColor rgb="FFFF0000"/>
        </patternFill>
      </fill>
    </dxf>
    <dxf>
      <fill>
        <patternFill>
          <bgColor rgb="FFFFFF00"/>
        </patternFill>
      </fill>
    </dxf>
    <dxf>
      <font>
        <color auto="1"/>
      </font>
      <fill>
        <patternFill>
          <bgColor rgb="FF92D050"/>
        </patternFill>
      </fill>
    </dxf>
    <dxf>
      <font>
        <b/>
        <i val="0"/>
        <color auto="1"/>
      </font>
      <fill>
        <patternFill>
          <bgColor rgb="FF92D050"/>
        </patternFill>
      </fill>
    </dxf>
    <dxf>
      <font>
        <b/>
        <i val="0"/>
        <color theme="0"/>
      </font>
      <fill>
        <patternFill>
          <bgColor rgb="FFFF0000"/>
        </patternFill>
      </fill>
    </dxf>
    <dxf>
      <fill>
        <patternFill>
          <bgColor rgb="FFFFFF00"/>
        </patternFill>
      </fill>
    </dxf>
    <dxf>
      <fill>
        <patternFill>
          <bgColor rgb="FFFFFF00"/>
        </patternFill>
      </fill>
    </dxf>
    <dxf>
      <font>
        <b/>
        <i val="0"/>
        <color theme="0"/>
      </font>
      <fill>
        <patternFill>
          <bgColor rgb="FF92D050"/>
        </patternFill>
      </fill>
    </dxf>
    <dxf>
      <font>
        <b/>
        <i val="0"/>
        <color theme="0"/>
      </font>
      <fill>
        <patternFill>
          <bgColor rgb="FFFF0000"/>
        </patternFill>
      </fill>
    </dxf>
    <dxf>
      <font>
        <color auto="1"/>
      </font>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ont>
        <b/>
        <i val="0"/>
        <color theme="0"/>
      </font>
      <fill>
        <patternFill>
          <bgColor rgb="FF92D050"/>
        </patternFill>
      </fill>
    </dxf>
    <dxf>
      <font>
        <b/>
        <i val="0"/>
        <color theme="0"/>
      </font>
      <fill>
        <patternFill>
          <bgColor rgb="FFFF0000"/>
        </patternFill>
      </fill>
    </dxf>
    <dxf>
      <font>
        <b/>
        <i val="0"/>
        <color theme="0"/>
      </font>
      <fill>
        <patternFill>
          <bgColor rgb="FF92D050"/>
        </patternFill>
      </fill>
    </dxf>
    <dxf>
      <font>
        <b/>
        <i val="0"/>
        <color theme="0"/>
      </font>
      <fill>
        <patternFill>
          <bgColor rgb="FFFF0000"/>
        </patternFill>
      </fill>
    </dxf>
    <dxf>
      <font>
        <b/>
        <i val="0"/>
        <color theme="0"/>
      </font>
      <fill>
        <patternFill>
          <bgColor rgb="FF92D050"/>
        </patternFill>
      </fill>
    </dxf>
    <dxf>
      <font>
        <b/>
        <i val="0"/>
        <color theme="0"/>
      </font>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5" Type="http://schemas.openxmlformats.org/officeDocument/2006/relationships/image" Target="../media/image17.png"/><Relationship Id="rId4"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xdr:from>
      <xdr:col>0</xdr:col>
      <xdr:colOff>182252</xdr:colOff>
      <xdr:row>5</xdr:row>
      <xdr:rowOff>155874</xdr:rowOff>
    </xdr:from>
    <xdr:to>
      <xdr:col>6</xdr:col>
      <xdr:colOff>534428</xdr:colOff>
      <xdr:row>16</xdr:row>
      <xdr:rowOff>72619</xdr:rowOff>
    </xdr:to>
    <xdr:sp macro="" textlink="">
      <xdr:nvSpPr>
        <xdr:cNvPr id="2" name="Rectangle: Rounded Corners 1">
          <a:extLst>
            <a:ext uri="{FF2B5EF4-FFF2-40B4-BE49-F238E27FC236}">
              <a16:creationId xmlns:a16="http://schemas.microsoft.com/office/drawing/2014/main" id="{00000000-0008-0000-0200-000002000000}"/>
            </a:ext>
          </a:extLst>
        </xdr:cNvPr>
        <xdr:cNvSpPr/>
      </xdr:nvSpPr>
      <xdr:spPr>
        <a:xfrm>
          <a:off x="182252" y="1117899"/>
          <a:ext cx="3609726" cy="1697920"/>
        </a:xfrm>
        <a:prstGeom prst="roundRect">
          <a:avLst>
            <a:gd name="adj" fmla="val 10000"/>
          </a:avLst>
        </a:prstGeom>
        <a:solidFill>
          <a:srgbClr val="FFC000"/>
        </a:solidFill>
        <a:ln w="28575">
          <a:solidFill>
            <a:schemeClr val="accent2"/>
          </a:solidFill>
        </a:ln>
        <a:scene3d>
          <a:camera prst="orthographicFront"/>
          <a:lightRig rig="threePt" dir="t"/>
        </a:scene3d>
        <a:sp3d>
          <a:bevelT/>
        </a:sp3d>
      </xdr:spPr>
      <xdr:style>
        <a:lnRef idx="0">
          <a:schemeClr val="accent4"/>
        </a:lnRef>
        <a:fillRef idx="3">
          <a:schemeClr val="accent4"/>
        </a:fillRef>
        <a:effectRef idx="3">
          <a:schemeClr val="accent4"/>
        </a:effectRef>
        <a:fontRef idx="minor">
          <a:schemeClr val="lt1"/>
        </a:fontRef>
      </xdr:style>
      <xdr:txBody>
        <a:bodyPr anchor="t"/>
        <a:lstStyle/>
        <a:p>
          <a:pPr algn="ctr"/>
          <a:endParaRPr lang="en-GB" b="1">
            <a:solidFill>
              <a:schemeClr val="tx1"/>
            </a:solidFill>
            <a:effectLst/>
            <a:latin typeface="ChevinLight" panose="02000300000000000000" pitchFamily="2" charset="0"/>
          </a:endParaRPr>
        </a:p>
        <a:p>
          <a:pPr algn="ctr"/>
          <a:r>
            <a:rPr lang="en-GB" b="1">
              <a:solidFill>
                <a:schemeClr val="tx1"/>
              </a:solidFill>
              <a:effectLst/>
              <a:latin typeface="ChevinExtraBold" panose="02000800000000000000" pitchFamily="2" charset="0"/>
            </a:rPr>
            <a:t>Question 2</a:t>
          </a:r>
          <a:endParaRPr lang="en-GB" b="1">
            <a:solidFill>
              <a:schemeClr val="tx1"/>
            </a:solidFill>
            <a:effectLst/>
            <a:latin typeface="ChevinLight" panose="02000300000000000000" pitchFamily="2" charset="0"/>
          </a:endParaRPr>
        </a:p>
        <a:p>
          <a:pPr algn="l"/>
          <a:r>
            <a:rPr lang="en-GB" b="0">
              <a:solidFill>
                <a:schemeClr val="tx1"/>
              </a:solidFill>
              <a:effectLst/>
              <a:latin typeface="ChevinLight" panose="02000300000000000000" pitchFamily="2" charset="0"/>
            </a:rPr>
            <a:t>Notify your DOM of the total number of Route Manager Notifications found next to the Inbox in Route Manager.</a:t>
          </a:r>
        </a:p>
      </xdr:txBody>
    </xdr:sp>
    <xdr:clientData/>
  </xdr:twoCellAnchor>
  <xdr:twoCellAnchor>
    <xdr:from>
      <xdr:col>8</xdr:col>
      <xdr:colOff>37445</xdr:colOff>
      <xdr:row>5</xdr:row>
      <xdr:rowOff>157810</xdr:rowOff>
    </xdr:from>
    <xdr:to>
      <xdr:col>13</xdr:col>
      <xdr:colOff>601617</xdr:colOff>
      <xdr:row>16</xdr:row>
      <xdr:rowOff>70683</xdr:rowOff>
    </xdr:to>
    <xdr:sp macro="" textlink="">
      <xdr:nvSpPr>
        <xdr:cNvPr id="4" name="Rectangle: Rounded Corners 3">
          <a:extLst>
            <a:ext uri="{FF2B5EF4-FFF2-40B4-BE49-F238E27FC236}">
              <a16:creationId xmlns:a16="http://schemas.microsoft.com/office/drawing/2014/main" id="{00000000-0008-0000-0200-000004000000}"/>
            </a:ext>
          </a:extLst>
        </xdr:cNvPr>
        <xdr:cNvSpPr/>
      </xdr:nvSpPr>
      <xdr:spPr>
        <a:xfrm>
          <a:off x="4514195" y="1119835"/>
          <a:ext cx="3612172" cy="1694048"/>
        </a:xfrm>
        <a:prstGeom prst="roundRect">
          <a:avLst>
            <a:gd name="adj" fmla="val 10000"/>
          </a:avLst>
        </a:prstGeom>
        <a:solidFill>
          <a:srgbClr val="FFC000"/>
        </a:solidFill>
        <a:ln w="28575">
          <a:solidFill>
            <a:schemeClr val="accent2"/>
          </a:solidFill>
        </a:ln>
        <a:scene3d>
          <a:camera prst="orthographicFront"/>
          <a:lightRig rig="threePt" dir="t"/>
        </a:scene3d>
        <a:sp3d>
          <a:bevelT/>
        </a:sp3d>
      </xdr:spPr>
      <xdr:style>
        <a:lnRef idx="0">
          <a:schemeClr val="accent4"/>
        </a:lnRef>
        <a:fillRef idx="3">
          <a:schemeClr val="accent4"/>
        </a:fillRef>
        <a:effectRef idx="3">
          <a:schemeClr val="accent4"/>
        </a:effectRef>
        <a:fontRef idx="minor">
          <a:schemeClr val="lt1"/>
        </a:fontRef>
      </xdr:style>
      <xdr:txBody>
        <a:bodyPr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100" b="1">
              <a:solidFill>
                <a:schemeClr val="tx1"/>
              </a:solidFill>
              <a:effectLst/>
              <a:latin typeface="ChevinExtraBold" panose="02000800000000000000" pitchFamily="2" charset="0"/>
              <a:ea typeface="+mn-ea"/>
              <a:cs typeface="+mn-cs"/>
            </a:rPr>
            <a:t>Question 2</a:t>
          </a:r>
          <a:endParaRPr lang="en-GB" sz="1100" b="1">
            <a:solidFill>
              <a:schemeClr val="tx1"/>
            </a:solidFill>
            <a:effectLst/>
            <a:latin typeface="ChevinLight" panose="02000300000000000000" pitchFamily="2" charset="0"/>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GB" sz="1100" b="0" i="0" u="none" strike="noStrike">
              <a:solidFill>
                <a:srgbClr val="000000"/>
              </a:solidFill>
              <a:effectLst/>
              <a:latin typeface="ChevinLight" panose="02000300000000000000" pitchFamily="2" charset="0"/>
            </a:rPr>
            <a:t>Carry out Key Data checking and corrections on all routes.  You will need to print the 'Q2 Key Data Checks template' page (Fig 6) and hand to each walk holder.  They will need to include:</a:t>
          </a:r>
          <a:r>
            <a:rPr lang="en-GB"/>
            <a:t>  </a:t>
          </a:r>
        </a:p>
        <a:p>
          <a:pPr marL="0" marR="0" lvl="0" indent="0" algn="l" defTabSz="914400" eaLnBrk="1" fontAlgn="auto" latinLnBrk="0" hangingPunct="1">
            <a:lnSpc>
              <a:spcPct val="100000"/>
            </a:lnSpc>
            <a:spcBef>
              <a:spcPts val="0"/>
            </a:spcBef>
            <a:spcAft>
              <a:spcPts val="0"/>
            </a:spcAft>
            <a:buClrTx/>
            <a:buSzTx/>
            <a:buFontTx/>
            <a:buNone/>
            <a:tabLst/>
            <a:defRPr/>
          </a:pPr>
          <a:endParaRPr lang="en-GB" sz="1100" b="0" i="0" u="none" strike="noStrike">
            <a:solidFill>
              <a:srgbClr val="000000"/>
            </a:solidFill>
            <a:effectLst/>
            <a:latin typeface="ChevinLight" panose="02000300000000000000" pitchFamily="2"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en-GB" sz="1100" b="0" i="0" u="none" strike="noStrike">
              <a:solidFill>
                <a:srgbClr val="000000"/>
              </a:solidFill>
              <a:effectLst/>
              <a:latin typeface="ChevinLight" panose="02000300000000000000" pitchFamily="2" charset="0"/>
            </a:rPr>
            <a:t>Number of Steps  greater than 5 (</a:t>
          </a:r>
          <a:r>
            <a:rPr kumimoji="0" lang="en-GB" sz="1100" b="0" i="0" u="none" strike="noStrike" kern="0" cap="none" spc="0" normalizeH="0" baseline="0" noProof="0">
              <a:ln>
                <a:noFill/>
              </a:ln>
              <a:solidFill>
                <a:prstClr val="black"/>
              </a:solidFill>
              <a:effectLst/>
              <a:uLnTx/>
              <a:uFillTx/>
              <a:latin typeface="ChevinLight" panose="02000300000000000000" pitchFamily="2" charset="0"/>
              <a:ea typeface="+mn-ea"/>
              <a:cs typeface="+mn-cs"/>
            </a:rPr>
            <a:t>Route Manager Guide </a:t>
          </a:r>
          <a:r>
            <a:rPr lang="en-GB" sz="1100" b="0" i="0" u="none" strike="noStrike">
              <a:solidFill>
                <a:srgbClr val="000000"/>
              </a:solidFill>
              <a:effectLst/>
              <a:latin typeface="ChevinLight" panose="02000300000000000000" pitchFamily="2" charset="0"/>
            </a:rPr>
            <a:t>Section 7 - Managing Delivery Points) </a:t>
          </a:r>
          <a:r>
            <a:rPr lang="en-GB"/>
            <a:t> </a:t>
          </a:r>
          <a:endParaRPr lang="en-GB" sz="1100" b="1" baseline="0">
            <a:solidFill>
              <a:schemeClr val="tx1"/>
            </a:solidFill>
            <a:effectLst/>
            <a:latin typeface="ChevinLight" panose="02000300000000000000" pitchFamily="2" charset="0"/>
            <a:ea typeface="+mn-ea"/>
            <a:cs typeface="+mn-cs"/>
          </a:endParaRPr>
        </a:p>
      </xdr:txBody>
    </xdr:sp>
    <xdr:clientData/>
  </xdr:twoCellAnchor>
  <xdr:twoCellAnchor>
    <xdr:from>
      <xdr:col>17</xdr:col>
      <xdr:colOff>543048</xdr:colOff>
      <xdr:row>18</xdr:row>
      <xdr:rowOff>80299</xdr:rowOff>
    </xdr:from>
    <xdr:to>
      <xdr:col>18</xdr:col>
      <xdr:colOff>430023</xdr:colOff>
      <xdr:row>20</xdr:row>
      <xdr:rowOff>149274</xdr:rowOff>
    </xdr:to>
    <xdr:sp macro="" textlink="">
      <xdr:nvSpPr>
        <xdr:cNvPr id="5" name="Arrow: Right 4">
          <a:extLst>
            <a:ext uri="{FF2B5EF4-FFF2-40B4-BE49-F238E27FC236}">
              <a16:creationId xmlns:a16="http://schemas.microsoft.com/office/drawing/2014/main" id="{00000000-0008-0000-0200-000005000000}"/>
            </a:ext>
          </a:extLst>
        </xdr:cNvPr>
        <xdr:cNvSpPr/>
      </xdr:nvSpPr>
      <xdr:spPr>
        <a:xfrm rot="5400000">
          <a:off x="10558073" y="3095474"/>
          <a:ext cx="392825" cy="496575"/>
        </a:xfrm>
        <a:prstGeom prst="rightArrow">
          <a:avLst>
            <a:gd name="adj1" fmla="val 60000"/>
            <a:gd name="adj2" fmla="val 50000"/>
          </a:avLst>
        </a:prstGeom>
        <a:solidFill>
          <a:srgbClr val="002060"/>
        </a:solidFill>
        <a:ln>
          <a:solidFill>
            <a:srgbClr val="FFFF00"/>
          </a:solidFill>
        </a:ln>
        <a:scene3d>
          <a:camera prst="orthographicFront"/>
          <a:lightRig rig="threePt" dir="t"/>
        </a:scene3d>
        <a:sp3d>
          <a:bevelT w="139700" prst="cross"/>
        </a:sp3d>
      </xdr:spPr>
      <xdr:style>
        <a:lnRef idx="0">
          <a:scrgbClr r="0" g="0" b="0"/>
        </a:lnRef>
        <a:fillRef idx="1">
          <a:scrgbClr r="0" g="0" b="0"/>
        </a:fillRef>
        <a:effectRef idx="0">
          <a:schemeClr val="accent1">
            <a:tint val="60000"/>
            <a:hueOff val="0"/>
            <a:satOff val="0"/>
            <a:lumOff val="0"/>
            <a:alphaOff val="0"/>
          </a:schemeClr>
        </a:effectRef>
        <a:fontRef idx="minor">
          <a:schemeClr val="lt1"/>
        </a:fontRef>
      </xdr:style>
      <xdr:txBody>
        <a:bodyPr/>
        <a:lstStyle/>
        <a:p>
          <a:endParaRPr lang="en-GB"/>
        </a:p>
      </xdr:txBody>
    </xdr:sp>
    <xdr:clientData/>
  </xdr:twoCellAnchor>
  <xdr:twoCellAnchor>
    <xdr:from>
      <xdr:col>14</xdr:col>
      <xdr:colOff>152461</xdr:colOff>
      <xdr:row>9</xdr:row>
      <xdr:rowOff>123756</xdr:rowOff>
    </xdr:from>
    <xdr:to>
      <xdr:col>15</xdr:col>
      <xdr:colOff>28636</xdr:colOff>
      <xdr:row>12</xdr:row>
      <xdr:rowOff>104736</xdr:rowOff>
    </xdr:to>
    <xdr:sp macro="" textlink="">
      <xdr:nvSpPr>
        <xdr:cNvPr id="6" name="Arrow: Right 5">
          <a:extLst>
            <a:ext uri="{FF2B5EF4-FFF2-40B4-BE49-F238E27FC236}">
              <a16:creationId xmlns:a16="http://schemas.microsoft.com/office/drawing/2014/main" id="{00000000-0008-0000-0200-000006000000}"/>
            </a:ext>
          </a:extLst>
        </xdr:cNvPr>
        <xdr:cNvSpPr/>
      </xdr:nvSpPr>
      <xdr:spPr>
        <a:xfrm>
          <a:off x="8286811" y="1733481"/>
          <a:ext cx="485775" cy="466755"/>
        </a:xfrm>
        <a:prstGeom prst="rightArrow">
          <a:avLst>
            <a:gd name="adj1" fmla="val 60000"/>
            <a:gd name="adj2" fmla="val 50000"/>
          </a:avLst>
        </a:prstGeom>
        <a:solidFill>
          <a:srgbClr val="002060"/>
        </a:solidFill>
        <a:ln>
          <a:solidFill>
            <a:srgbClr val="FFFF00"/>
          </a:solidFill>
        </a:ln>
        <a:scene3d>
          <a:camera prst="orthographicFront"/>
          <a:lightRig rig="threePt" dir="t"/>
        </a:scene3d>
        <a:sp3d>
          <a:bevelT w="139700" prst="cross"/>
        </a:sp3d>
      </xdr:spPr>
      <xdr:style>
        <a:lnRef idx="0">
          <a:scrgbClr r="0" g="0" b="0"/>
        </a:lnRef>
        <a:fillRef idx="1">
          <a:scrgbClr r="0" g="0" b="0"/>
        </a:fillRef>
        <a:effectRef idx="0">
          <a:schemeClr val="accent1">
            <a:tint val="60000"/>
            <a:hueOff val="0"/>
            <a:satOff val="0"/>
            <a:lumOff val="0"/>
            <a:alphaOff val="0"/>
          </a:schemeClr>
        </a:effectRef>
        <a:fontRef idx="minor">
          <a:schemeClr val="lt1"/>
        </a:fontRef>
      </xdr:style>
      <xdr:txBody>
        <a:bodyPr/>
        <a:lstStyle/>
        <a:p>
          <a:endParaRPr lang="en-GB"/>
        </a:p>
      </xdr:txBody>
    </xdr:sp>
    <xdr:clientData/>
  </xdr:twoCellAnchor>
  <xdr:twoCellAnchor>
    <xdr:from>
      <xdr:col>15</xdr:col>
      <xdr:colOff>185964</xdr:colOff>
      <xdr:row>22</xdr:row>
      <xdr:rowOff>102054</xdr:rowOff>
    </xdr:from>
    <xdr:to>
      <xdr:col>21</xdr:col>
      <xdr:colOff>129925</xdr:colOff>
      <xdr:row>33</xdr:row>
      <xdr:rowOff>18799</xdr:rowOff>
    </xdr:to>
    <xdr:sp macro="" textlink="">
      <xdr:nvSpPr>
        <xdr:cNvPr id="7" name="Rectangle: Rounded Corners 6">
          <a:extLst>
            <a:ext uri="{FF2B5EF4-FFF2-40B4-BE49-F238E27FC236}">
              <a16:creationId xmlns:a16="http://schemas.microsoft.com/office/drawing/2014/main" id="{00000000-0008-0000-0200-000007000000}"/>
            </a:ext>
          </a:extLst>
        </xdr:cNvPr>
        <xdr:cNvSpPr/>
      </xdr:nvSpPr>
      <xdr:spPr>
        <a:xfrm>
          <a:off x="8962571" y="3844018"/>
          <a:ext cx="3617890" cy="1712888"/>
        </a:xfrm>
        <a:prstGeom prst="roundRect">
          <a:avLst>
            <a:gd name="adj" fmla="val 10000"/>
          </a:avLst>
        </a:prstGeom>
        <a:solidFill>
          <a:srgbClr val="FFC000"/>
        </a:solidFill>
        <a:ln w="28575">
          <a:solidFill>
            <a:schemeClr val="accent2"/>
          </a:solidFill>
        </a:ln>
        <a:scene3d>
          <a:camera prst="orthographicFront"/>
          <a:lightRig rig="threePt" dir="t"/>
        </a:scene3d>
        <a:sp3d>
          <a:bevelT/>
        </a:sp3d>
      </xdr:spPr>
      <xdr:style>
        <a:lnRef idx="0">
          <a:schemeClr val="accent4"/>
        </a:lnRef>
        <a:fillRef idx="3">
          <a:schemeClr val="accent4"/>
        </a:fillRef>
        <a:effectRef idx="3">
          <a:schemeClr val="accent4"/>
        </a:effectRef>
        <a:fontRef idx="minor">
          <a:schemeClr val="lt1"/>
        </a:fontRef>
      </xdr:style>
      <xdr:txBody>
        <a:bodyPr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100" b="1">
              <a:solidFill>
                <a:schemeClr val="tx1"/>
              </a:solidFill>
              <a:effectLst/>
              <a:latin typeface="ChevinExtraBold" panose="02000800000000000000" pitchFamily="2" charset="0"/>
              <a:ea typeface="+mn-ea"/>
              <a:cs typeface="+mn-cs"/>
            </a:rPr>
            <a:t>Question 2</a:t>
          </a:r>
          <a:endParaRPr lang="en-GB" sz="1100" b="1">
            <a:solidFill>
              <a:schemeClr val="tx1"/>
            </a:solidFill>
            <a:effectLst/>
            <a:latin typeface="ChevinLight" panose="02000300000000000000" pitchFamily="2" charset="0"/>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GB" sz="1100" b="0" i="0" u="none" strike="noStrike">
              <a:solidFill>
                <a:srgbClr val="000000"/>
              </a:solidFill>
              <a:effectLst/>
              <a:latin typeface="ChevinLight" panose="02000300000000000000" pitchFamily="2" charset="0"/>
            </a:rPr>
            <a:t>Update your line manager at the end of every day with the number of visual checks you have remaining.  Visual checks should include removing errors found in the examples in Fig 1-5.</a:t>
          </a:r>
          <a:r>
            <a:rPr lang="en-GB"/>
            <a:t> </a:t>
          </a:r>
          <a:endParaRPr lang="en-GB" b="1">
            <a:solidFill>
              <a:schemeClr val="tx1"/>
            </a:solidFill>
            <a:effectLst/>
            <a:latin typeface="ChevinLight" panose="02000300000000000000" pitchFamily="2" charset="0"/>
          </a:endParaRPr>
        </a:p>
      </xdr:txBody>
    </xdr:sp>
    <xdr:clientData/>
  </xdr:twoCellAnchor>
  <xdr:twoCellAnchor>
    <xdr:from>
      <xdr:col>15</xdr:col>
      <xdr:colOff>150016</xdr:colOff>
      <xdr:row>5</xdr:row>
      <xdr:rowOff>148651</xdr:rowOff>
    </xdr:from>
    <xdr:to>
      <xdr:col>21</xdr:col>
      <xdr:colOff>101866</xdr:colOff>
      <xdr:row>16</xdr:row>
      <xdr:rowOff>85750</xdr:rowOff>
    </xdr:to>
    <xdr:sp macro="" textlink="">
      <xdr:nvSpPr>
        <xdr:cNvPr id="9" name="Rectangle: Rounded Corners 8">
          <a:extLst>
            <a:ext uri="{FF2B5EF4-FFF2-40B4-BE49-F238E27FC236}">
              <a16:creationId xmlns:a16="http://schemas.microsoft.com/office/drawing/2014/main" id="{00000000-0008-0000-0200-000009000000}"/>
            </a:ext>
          </a:extLst>
        </xdr:cNvPr>
        <xdr:cNvSpPr/>
      </xdr:nvSpPr>
      <xdr:spPr>
        <a:xfrm>
          <a:off x="8926623" y="1114758"/>
          <a:ext cx="3625779" cy="1733242"/>
        </a:xfrm>
        <a:prstGeom prst="roundRect">
          <a:avLst>
            <a:gd name="adj" fmla="val 10000"/>
          </a:avLst>
        </a:prstGeom>
        <a:solidFill>
          <a:srgbClr val="FFC000"/>
        </a:solidFill>
        <a:ln w="28575">
          <a:solidFill>
            <a:schemeClr val="accent2"/>
          </a:solidFill>
        </a:ln>
        <a:scene3d>
          <a:camera prst="orthographicFront"/>
          <a:lightRig rig="threePt" dir="t"/>
        </a:scene3d>
        <a:sp3d>
          <a:bevelT/>
        </a:sp3d>
      </xdr:spPr>
      <xdr:style>
        <a:lnRef idx="0">
          <a:schemeClr val="accent4"/>
        </a:lnRef>
        <a:fillRef idx="3">
          <a:schemeClr val="accent4"/>
        </a:fillRef>
        <a:effectRef idx="3">
          <a:schemeClr val="accent4"/>
        </a:effectRef>
        <a:fontRef idx="minor">
          <a:schemeClr val="lt1"/>
        </a:fontRef>
      </xdr:style>
      <xdr:txBody>
        <a:bodyPr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100" b="1">
              <a:solidFill>
                <a:schemeClr val="tx1"/>
              </a:solidFill>
              <a:effectLst/>
              <a:latin typeface="ChevinExtraBold" panose="02000800000000000000" pitchFamily="2" charset="0"/>
              <a:ea typeface="+mn-ea"/>
              <a:cs typeface="+mn-cs"/>
            </a:rPr>
            <a:t>Question 2</a:t>
          </a:r>
          <a:endParaRPr lang="en-GB" sz="1100" b="1">
            <a:solidFill>
              <a:schemeClr val="tx1"/>
            </a:solidFill>
            <a:effectLst/>
            <a:latin typeface="ChevinLight" panose="02000300000000000000" pitchFamily="2" charset="0"/>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GB" sz="1100" b="0" i="0" u="none" strike="noStrike">
              <a:solidFill>
                <a:srgbClr val="000000"/>
              </a:solidFill>
              <a:effectLst/>
              <a:latin typeface="ChevinLight" panose="02000300000000000000" pitchFamily="2" charset="0"/>
            </a:rPr>
            <a:t>Update your line manager at the end of every day with the number of Route Manager Notifications remaining.</a:t>
          </a:r>
          <a:r>
            <a:rPr lang="en-GB"/>
            <a:t> </a:t>
          </a:r>
          <a:endParaRPr lang="en-GB" sz="1100" b="1">
            <a:solidFill>
              <a:schemeClr val="tx1"/>
            </a:solidFill>
            <a:effectLst/>
            <a:latin typeface="ChevinLight" panose="02000300000000000000" pitchFamily="2" charset="0"/>
            <a:ea typeface="+mn-ea"/>
            <a:cs typeface="+mn-cs"/>
          </a:endParaRPr>
        </a:p>
      </xdr:txBody>
    </xdr:sp>
    <xdr:clientData/>
  </xdr:twoCellAnchor>
  <xdr:twoCellAnchor>
    <xdr:from>
      <xdr:col>14</xdr:col>
      <xdr:colOff>152461</xdr:colOff>
      <xdr:row>26</xdr:row>
      <xdr:rowOff>119525</xdr:rowOff>
    </xdr:from>
    <xdr:to>
      <xdr:col>15</xdr:col>
      <xdr:colOff>28636</xdr:colOff>
      <xdr:row>29</xdr:row>
      <xdr:rowOff>100505</xdr:rowOff>
    </xdr:to>
    <xdr:sp macro="" textlink="">
      <xdr:nvSpPr>
        <xdr:cNvPr id="11" name="Arrow: Right 10">
          <a:extLst>
            <a:ext uri="{FF2B5EF4-FFF2-40B4-BE49-F238E27FC236}">
              <a16:creationId xmlns:a16="http://schemas.microsoft.com/office/drawing/2014/main" id="{00000000-0008-0000-0200-00000B000000}"/>
            </a:ext>
          </a:extLst>
        </xdr:cNvPr>
        <xdr:cNvSpPr/>
      </xdr:nvSpPr>
      <xdr:spPr>
        <a:xfrm rot="10800000">
          <a:off x="8286811" y="4481975"/>
          <a:ext cx="485775" cy="466755"/>
        </a:xfrm>
        <a:prstGeom prst="rightArrow">
          <a:avLst>
            <a:gd name="adj1" fmla="val 60000"/>
            <a:gd name="adj2" fmla="val 50000"/>
          </a:avLst>
        </a:prstGeom>
        <a:solidFill>
          <a:srgbClr val="002060"/>
        </a:solidFill>
        <a:ln>
          <a:solidFill>
            <a:srgbClr val="FFFF00"/>
          </a:solidFill>
        </a:ln>
        <a:scene3d>
          <a:camera prst="orthographicFront"/>
          <a:lightRig rig="threePt" dir="t"/>
        </a:scene3d>
        <a:sp3d>
          <a:bevelT w="139700" prst="cross"/>
        </a:sp3d>
      </xdr:spPr>
      <xdr:style>
        <a:lnRef idx="0">
          <a:scrgbClr r="0" g="0" b="0"/>
        </a:lnRef>
        <a:fillRef idx="1">
          <a:scrgbClr r="0" g="0" b="0"/>
        </a:fillRef>
        <a:effectRef idx="0">
          <a:schemeClr val="accent1">
            <a:tint val="60000"/>
            <a:hueOff val="0"/>
            <a:satOff val="0"/>
            <a:lumOff val="0"/>
            <a:alphaOff val="0"/>
          </a:schemeClr>
        </a:effectRef>
        <a:fontRef idx="minor">
          <a:schemeClr val="lt1"/>
        </a:fontRef>
      </xdr:style>
      <xdr:txBody>
        <a:bodyPr/>
        <a:lstStyle/>
        <a:p>
          <a:endParaRPr lang="en-GB"/>
        </a:p>
      </xdr:txBody>
    </xdr:sp>
    <xdr:clientData/>
  </xdr:twoCellAnchor>
  <xdr:twoCellAnchor>
    <xdr:from>
      <xdr:col>8</xdr:col>
      <xdr:colOff>34017</xdr:colOff>
      <xdr:row>22</xdr:row>
      <xdr:rowOff>108857</xdr:rowOff>
    </xdr:from>
    <xdr:to>
      <xdr:col>13</xdr:col>
      <xdr:colOff>590300</xdr:colOff>
      <xdr:row>33</xdr:row>
      <xdr:rowOff>13607</xdr:rowOff>
    </xdr:to>
    <xdr:sp macro="" textlink="">
      <xdr:nvSpPr>
        <xdr:cNvPr id="12" name="Rectangle: Rounded Corners 11">
          <a:extLst>
            <a:ext uri="{FF2B5EF4-FFF2-40B4-BE49-F238E27FC236}">
              <a16:creationId xmlns:a16="http://schemas.microsoft.com/office/drawing/2014/main" id="{00000000-0008-0000-0200-00000C000000}"/>
            </a:ext>
          </a:extLst>
        </xdr:cNvPr>
        <xdr:cNvSpPr/>
      </xdr:nvSpPr>
      <xdr:spPr>
        <a:xfrm>
          <a:off x="4524374" y="3850821"/>
          <a:ext cx="3617890" cy="1700893"/>
        </a:xfrm>
        <a:prstGeom prst="roundRect">
          <a:avLst>
            <a:gd name="adj" fmla="val 10000"/>
          </a:avLst>
        </a:prstGeom>
        <a:solidFill>
          <a:srgbClr val="FFC000"/>
        </a:solidFill>
        <a:ln w="28575">
          <a:solidFill>
            <a:schemeClr val="accent2"/>
          </a:solidFill>
        </a:ln>
        <a:scene3d>
          <a:camera prst="orthographicFront"/>
          <a:lightRig rig="threePt" dir="t"/>
        </a:scene3d>
        <a:sp3d>
          <a:bevelT/>
        </a:sp3d>
      </xdr:spPr>
      <xdr:style>
        <a:lnRef idx="0">
          <a:schemeClr val="accent4"/>
        </a:lnRef>
        <a:fillRef idx="3">
          <a:schemeClr val="accent4"/>
        </a:fillRef>
        <a:effectRef idx="3">
          <a:schemeClr val="accent4"/>
        </a:effectRef>
        <a:fontRef idx="minor">
          <a:schemeClr val="lt1"/>
        </a:fontRef>
      </xdr:style>
      <xdr:txBody>
        <a:bodyPr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100" b="1">
              <a:solidFill>
                <a:schemeClr val="tx1"/>
              </a:solidFill>
              <a:effectLst/>
              <a:latin typeface="ChevinExtraBold" panose="02000800000000000000" pitchFamily="2" charset="0"/>
              <a:ea typeface="+mn-ea"/>
              <a:cs typeface="+mn-cs"/>
            </a:rPr>
            <a:t>Question 2</a:t>
          </a:r>
          <a:endParaRPr lang="en-GB" b="1">
            <a:solidFill>
              <a:schemeClr val="tx1"/>
            </a:solidFill>
            <a:effectLst/>
            <a:latin typeface="ChevinLight" panose="02000300000000000000" pitchFamily="2" charset="0"/>
          </a:endParaRPr>
        </a:p>
        <a:p>
          <a:pPr algn="l"/>
          <a:r>
            <a:rPr lang="en-GB" sz="1100" b="0" i="0" u="none" strike="noStrike">
              <a:solidFill>
                <a:srgbClr val="000000"/>
              </a:solidFill>
              <a:effectLst/>
              <a:latin typeface="ChevinLight" panose="02000300000000000000" pitchFamily="2" charset="0"/>
            </a:rPr>
            <a:t>Update your DOM of the total number of routes you have remaining to carry out Key Data Checks.</a:t>
          </a:r>
          <a:r>
            <a:rPr lang="en-GB"/>
            <a:t> </a:t>
          </a:r>
          <a:endParaRPr lang="en-GB" b="1">
            <a:solidFill>
              <a:schemeClr val="tx1"/>
            </a:solidFill>
            <a:effectLst/>
            <a:latin typeface="ChevinLight" panose="02000300000000000000" pitchFamily="2" charset="0"/>
          </a:endParaRPr>
        </a:p>
      </xdr:txBody>
    </xdr:sp>
    <xdr:clientData/>
  </xdr:twoCellAnchor>
  <xdr:twoCellAnchor>
    <xdr:from>
      <xdr:col>7</xdr:col>
      <xdr:colOff>61747</xdr:colOff>
      <xdr:row>9</xdr:row>
      <xdr:rowOff>123756</xdr:rowOff>
    </xdr:from>
    <xdr:to>
      <xdr:col>7</xdr:col>
      <xdr:colOff>550243</xdr:colOff>
      <xdr:row>12</xdr:row>
      <xdr:rowOff>104736</xdr:rowOff>
    </xdr:to>
    <xdr:sp macro="" textlink="">
      <xdr:nvSpPr>
        <xdr:cNvPr id="15" name="Arrow: Right 14">
          <a:extLst>
            <a:ext uri="{FF2B5EF4-FFF2-40B4-BE49-F238E27FC236}">
              <a16:creationId xmlns:a16="http://schemas.microsoft.com/office/drawing/2014/main" id="{00000000-0008-0000-0200-00000F000000}"/>
            </a:ext>
          </a:extLst>
        </xdr:cNvPr>
        <xdr:cNvSpPr/>
      </xdr:nvSpPr>
      <xdr:spPr>
        <a:xfrm>
          <a:off x="3928897" y="1733481"/>
          <a:ext cx="488496" cy="466755"/>
        </a:xfrm>
        <a:prstGeom prst="rightArrow">
          <a:avLst>
            <a:gd name="adj1" fmla="val 60000"/>
            <a:gd name="adj2" fmla="val 50000"/>
          </a:avLst>
        </a:prstGeom>
        <a:solidFill>
          <a:srgbClr val="002060"/>
        </a:solidFill>
        <a:ln>
          <a:solidFill>
            <a:srgbClr val="FFFF00"/>
          </a:solidFill>
        </a:ln>
        <a:scene3d>
          <a:camera prst="orthographicFront"/>
          <a:lightRig rig="threePt" dir="t"/>
        </a:scene3d>
        <a:sp3d>
          <a:bevelT w="139700" prst="cross"/>
        </a:sp3d>
      </xdr:spPr>
      <xdr:style>
        <a:lnRef idx="0">
          <a:scrgbClr r="0" g="0" b="0"/>
        </a:lnRef>
        <a:fillRef idx="1">
          <a:scrgbClr r="0" g="0" b="0"/>
        </a:fillRef>
        <a:effectRef idx="0">
          <a:schemeClr val="accent1">
            <a:tint val="60000"/>
            <a:hueOff val="0"/>
            <a:satOff val="0"/>
            <a:lumOff val="0"/>
            <a:alphaOff val="0"/>
          </a:schemeClr>
        </a:effectRef>
        <a:fontRef idx="minor">
          <a:schemeClr val="lt1"/>
        </a:fontRef>
      </xdr:style>
      <xdr:txBody>
        <a:bodyPr/>
        <a:lstStyle/>
        <a:p>
          <a:endParaRPr lang="en-GB"/>
        </a:p>
      </xdr:txBody>
    </xdr:sp>
    <xdr:clientData/>
  </xdr:twoCellAnchor>
  <xdr:oneCellAnchor>
    <xdr:from>
      <xdr:col>2</xdr:col>
      <xdr:colOff>204107</xdr:colOff>
      <xdr:row>38</xdr:row>
      <xdr:rowOff>0</xdr:rowOff>
    </xdr:from>
    <xdr:ext cx="3208756" cy="3156541"/>
    <xdr:pic>
      <xdr:nvPicPr>
        <xdr:cNvPr id="17" name="Picture 16">
          <a:extLst>
            <a:ext uri="{FF2B5EF4-FFF2-40B4-BE49-F238E27FC236}">
              <a16:creationId xmlns:a16="http://schemas.microsoft.com/office/drawing/2014/main" id="{00000000-0008-0000-0200-000011000000}"/>
            </a:ext>
          </a:extLst>
        </xdr:cNvPr>
        <xdr:cNvPicPr>
          <a:picLocks/>
        </xdr:cNvPicPr>
      </xdr:nvPicPr>
      <xdr:blipFill>
        <a:blip xmlns:r="http://schemas.openxmlformats.org/officeDocument/2006/relationships" r:embed="rId1"/>
        <a:stretch>
          <a:fillRect/>
        </a:stretch>
      </xdr:blipFill>
      <xdr:spPr>
        <a:xfrm>
          <a:off x="1023257" y="9277350"/>
          <a:ext cx="3208756" cy="3156541"/>
        </a:xfrm>
        <a:prstGeom prst="rect">
          <a:avLst/>
        </a:prstGeom>
        <a:ln w="53975" cap="rnd">
          <a:solidFill>
            <a:srgbClr val="002060"/>
          </a:solidFill>
        </a:ln>
        <a:effectLst>
          <a:outerShdw blurRad="152400" dist="241300" dir="2700000" algn="tl" rotWithShape="0">
            <a:prstClr val="black">
              <a:alpha val="21000"/>
            </a:prstClr>
          </a:outerShdw>
        </a:effectLst>
      </xdr:spPr>
    </xdr:pic>
    <xdr:clientData/>
  </xdr:oneCellAnchor>
  <xdr:oneCellAnchor>
    <xdr:from>
      <xdr:col>8</xdr:col>
      <xdr:colOff>502978</xdr:colOff>
      <xdr:row>38</xdr:row>
      <xdr:rowOff>0</xdr:rowOff>
    </xdr:from>
    <xdr:ext cx="3208756" cy="3156541"/>
    <xdr:pic>
      <xdr:nvPicPr>
        <xdr:cNvPr id="18" name="Picture 17">
          <a:extLst>
            <a:ext uri="{FF2B5EF4-FFF2-40B4-BE49-F238E27FC236}">
              <a16:creationId xmlns:a16="http://schemas.microsoft.com/office/drawing/2014/main" id="{00000000-0008-0000-0200-000012000000}"/>
            </a:ext>
          </a:extLst>
        </xdr:cNvPr>
        <xdr:cNvPicPr>
          <a:picLocks/>
        </xdr:cNvPicPr>
      </xdr:nvPicPr>
      <xdr:blipFill>
        <a:blip xmlns:r="http://schemas.openxmlformats.org/officeDocument/2006/relationships" r:embed="rId2"/>
        <a:stretch>
          <a:fillRect/>
        </a:stretch>
      </xdr:blipFill>
      <xdr:spPr>
        <a:xfrm>
          <a:off x="4979728" y="9277350"/>
          <a:ext cx="3208756" cy="3156541"/>
        </a:xfrm>
        <a:prstGeom prst="rect">
          <a:avLst/>
        </a:prstGeom>
        <a:ln w="53975" cap="rnd">
          <a:solidFill>
            <a:srgbClr val="002060"/>
          </a:solidFill>
        </a:ln>
        <a:effectLst>
          <a:outerShdw blurRad="152400" dist="241300" dir="2700000" algn="tl" rotWithShape="0">
            <a:prstClr val="black">
              <a:alpha val="21000"/>
            </a:prstClr>
          </a:outerShdw>
        </a:effectLst>
      </xdr:spPr>
    </xdr:pic>
    <xdr:clientData/>
  </xdr:oneCellAnchor>
  <xdr:oneCellAnchor>
    <xdr:from>
      <xdr:col>2</xdr:col>
      <xdr:colOff>204107</xdr:colOff>
      <xdr:row>59</xdr:row>
      <xdr:rowOff>187098</xdr:rowOff>
    </xdr:from>
    <xdr:ext cx="3215073" cy="3156541"/>
    <xdr:pic>
      <xdr:nvPicPr>
        <xdr:cNvPr id="19" name="Picture 18">
          <a:extLst>
            <a:ext uri="{FF2B5EF4-FFF2-40B4-BE49-F238E27FC236}">
              <a16:creationId xmlns:a16="http://schemas.microsoft.com/office/drawing/2014/main" id="{00000000-0008-0000-0200-000013000000}"/>
            </a:ext>
          </a:extLst>
        </xdr:cNvPr>
        <xdr:cNvPicPr>
          <a:picLocks/>
        </xdr:cNvPicPr>
      </xdr:nvPicPr>
      <xdr:blipFill>
        <a:blip xmlns:r="http://schemas.openxmlformats.org/officeDocument/2006/relationships" r:embed="rId3"/>
        <a:stretch>
          <a:fillRect/>
        </a:stretch>
      </xdr:blipFill>
      <xdr:spPr>
        <a:xfrm>
          <a:off x="1023257" y="13607823"/>
          <a:ext cx="3215073" cy="3156541"/>
        </a:xfrm>
        <a:prstGeom prst="rect">
          <a:avLst/>
        </a:prstGeom>
        <a:ln w="53975" cap="rnd">
          <a:solidFill>
            <a:srgbClr val="002060"/>
          </a:solidFill>
        </a:ln>
        <a:effectLst>
          <a:outerShdw blurRad="152400" dist="241300" dir="2700000" algn="tl" rotWithShape="0">
            <a:prstClr val="black">
              <a:alpha val="21000"/>
            </a:prstClr>
          </a:outerShdw>
        </a:effectLst>
      </xdr:spPr>
    </xdr:pic>
    <xdr:clientData/>
  </xdr:oneCellAnchor>
  <xdr:oneCellAnchor>
    <xdr:from>
      <xdr:col>8</xdr:col>
      <xdr:colOff>496661</xdr:colOff>
      <xdr:row>59</xdr:row>
      <xdr:rowOff>172256</xdr:rowOff>
    </xdr:from>
    <xdr:ext cx="3215073" cy="3156541"/>
    <xdr:pic>
      <xdr:nvPicPr>
        <xdr:cNvPr id="20" name="Picture 19">
          <a:extLst>
            <a:ext uri="{FF2B5EF4-FFF2-40B4-BE49-F238E27FC236}">
              <a16:creationId xmlns:a16="http://schemas.microsoft.com/office/drawing/2014/main" id="{00000000-0008-0000-0200-000014000000}"/>
            </a:ext>
          </a:extLst>
        </xdr:cNvPr>
        <xdr:cNvPicPr>
          <a:picLocks/>
        </xdr:cNvPicPr>
      </xdr:nvPicPr>
      <xdr:blipFill>
        <a:blip xmlns:r="http://schemas.openxmlformats.org/officeDocument/2006/relationships" r:embed="rId4"/>
        <a:stretch>
          <a:fillRect/>
        </a:stretch>
      </xdr:blipFill>
      <xdr:spPr>
        <a:xfrm>
          <a:off x="4973411" y="13592981"/>
          <a:ext cx="3215073" cy="3156541"/>
        </a:xfrm>
        <a:prstGeom prst="rect">
          <a:avLst/>
        </a:prstGeom>
        <a:ln w="53975" cap="rnd">
          <a:solidFill>
            <a:srgbClr val="002060"/>
          </a:solidFill>
        </a:ln>
        <a:effectLst>
          <a:outerShdw blurRad="152400" dist="241300" dir="2700000" algn="tl" rotWithShape="0">
            <a:prstClr val="black">
              <a:alpha val="21000"/>
            </a:prstClr>
          </a:outerShdw>
        </a:effectLst>
      </xdr:spPr>
    </xdr:pic>
    <xdr:clientData/>
  </xdr:oneCellAnchor>
  <xdr:oneCellAnchor>
    <xdr:from>
      <xdr:col>15</xdr:col>
      <xdr:colOff>88446</xdr:colOff>
      <xdr:row>60</xdr:row>
      <xdr:rowOff>0</xdr:rowOff>
    </xdr:from>
    <xdr:ext cx="3300523" cy="3222994"/>
    <xdr:pic>
      <xdr:nvPicPr>
        <xdr:cNvPr id="21" name="Picture 20">
          <a:extLst>
            <a:ext uri="{FF2B5EF4-FFF2-40B4-BE49-F238E27FC236}">
              <a16:creationId xmlns:a16="http://schemas.microsoft.com/office/drawing/2014/main" id="{00000000-0008-0000-0200-000015000000}"/>
            </a:ext>
          </a:extLst>
        </xdr:cNvPr>
        <xdr:cNvPicPr>
          <a:picLocks/>
        </xdr:cNvPicPr>
      </xdr:nvPicPr>
      <xdr:blipFill>
        <a:blip xmlns:r="http://schemas.openxmlformats.org/officeDocument/2006/relationships" r:embed="rId5"/>
        <a:stretch>
          <a:fillRect/>
        </a:stretch>
      </xdr:blipFill>
      <xdr:spPr>
        <a:xfrm>
          <a:off x="8832396" y="13620750"/>
          <a:ext cx="3300523" cy="3222994"/>
        </a:xfrm>
        <a:prstGeom prst="rect">
          <a:avLst/>
        </a:prstGeom>
        <a:ln w="53975" cap="rnd">
          <a:solidFill>
            <a:srgbClr val="002060"/>
          </a:solidFill>
        </a:ln>
        <a:effectLst>
          <a:outerShdw blurRad="152400" dist="241300" dir="2700000" algn="tl" rotWithShape="0">
            <a:prstClr val="black">
              <a:alpha val="21000"/>
            </a:prstClr>
          </a:outerShdw>
        </a:effectLst>
      </xdr:spPr>
    </xdr:pic>
    <xdr:clientData/>
  </xdr:oneCellAnchor>
  <xdr:oneCellAnchor>
    <xdr:from>
      <xdr:col>2</xdr:col>
      <xdr:colOff>204107</xdr:colOff>
      <xdr:row>81</xdr:row>
      <xdr:rowOff>183696</xdr:rowOff>
    </xdr:from>
    <xdr:ext cx="3215073" cy="3156541"/>
    <xdr:pic>
      <xdr:nvPicPr>
        <xdr:cNvPr id="22" name="Picture 21">
          <a:extLst>
            <a:ext uri="{FF2B5EF4-FFF2-40B4-BE49-F238E27FC236}">
              <a16:creationId xmlns:a16="http://schemas.microsoft.com/office/drawing/2014/main" id="{00000000-0008-0000-0200-000016000000}"/>
            </a:ext>
          </a:extLst>
        </xdr:cNvPr>
        <xdr:cNvPicPr>
          <a:picLocks/>
        </xdr:cNvPicPr>
      </xdr:nvPicPr>
      <xdr:blipFill>
        <a:blip xmlns:r="http://schemas.openxmlformats.org/officeDocument/2006/relationships" r:embed="rId6"/>
        <a:stretch>
          <a:fillRect/>
        </a:stretch>
      </xdr:blipFill>
      <xdr:spPr>
        <a:xfrm>
          <a:off x="1023257" y="17995446"/>
          <a:ext cx="3215073" cy="3156541"/>
        </a:xfrm>
        <a:prstGeom prst="rect">
          <a:avLst/>
        </a:prstGeom>
        <a:ln w="53975" cap="rnd">
          <a:solidFill>
            <a:srgbClr val="002060"/>
          </a:solidFill>
        </a:ln>
        <a:effectLst>
          <a:outerShdw blurRad="152400" dist="241300" dir="2700000" algn="tl" rotWithShape="0">
            <a:prstClr val="black">
              <a:alpha val="21000"/>
            </a:prstClr>
          </a:outerShdw>
        </a:effectLst>
      </xdr:spPr>
    </xdr:pic>
    <xdr:clientData/>
  </xdr:oneCellAnchor>
  <xdr:oneCellAnchor>
    <xdr:from>
      <xdr:col>8</xdr:col>
      <xdr:colOff>502978</xdr:colOff>
      <xdr:row>81</xdr:row>
      <xdr:rowOff>154012</xdr:rowOff>
    </xdr:from>
    <xdr:ext cx="3208756" cy="3156541"/>
    <xdr:pic>
      <xdr:nvPicPr>
        <xdr:cNvPr id="23" name="Picture 22">
          <a:extLst>
            <a:ext uri="{FF2B5EF4-FFF2-40B4-BE49-F238E27FC236}">
              <a16:creationId xmlns:a16="http://schemas.microsoft.com/office/drawing/2014/main" id="{00000000-0008-0000-0200-000017000000}"/>
            </a:ext>
          </a:extLst>
        </xdr:cNvPr>
        <xdr:cNvPicPr>
          <a:picLocks/>
        </xdr:cNvPicPr>
      </xdr:nvPicPr>
      <xdr:blipFill>
        <a:blip xmlns:r="http://schemas.openxmlformats.org/officeDocument/2006/relationships" r:embed="rId7"/>
        <a:stretch>
          <a:fillRect/>
        </a:stretch>
      </xdr:blipFill>
      <xdr:spPr>
        <a:xfrm>
          <a:off x="4979728" y="17965762"/>
          <a:ext cx="3208756" cy="3156541"/>
        </a:xfrm>
        <a:prstGeom prst="rect">
          <a:avLst/>
        </a:prstGeom>
        <a:ln w="53975" cap="rnd">
          <a:solidFill>
            <a:srgbClr val="002060"/>
          </a:solidFill>
        </a:ln>
        <a:effectLst>
          <a:outerShdw blurRad="152400" dist="241300" dir="2700000" algn="tl" rotWithShape="0">
            <a:prstClr val="black">
              <a:alpha val="21000"/>
            </a:prstClr>
          </a:outerShdw>
        </a:effectLst>
      </xdr:spPr>
    </xdr:pic>
    <xdr:clientData/>
  </xdr:oneCellAnchor>
  <xdr:oneCellAnchor>
    <xdr:from>
      <xdr:col>2</xdr:col>
      <xdr:colOff>204107</xdr:colOff>
      <xdr:row>103</xdr:row>
      <xdr:rowOff>180295</xdr:rowOff>
    </xdr:from>
    <xdr:ext cx="3215073" cy="3156541"/>
    <xdr:pic>
      <xdr:nvPicPr>
        <xdr:cNvPr id="24" name="Picture 23">
          <a:extLst>
            <a:ext uri="{FF2B5EF4-FFF2-40B4-BE49-F238E27FC236}">
              <a16:creationId xmlns:a16="http://schemas.microsoft.com/office/drawing/2014/main" id="{00000000-0008-0000-0200-000018000000}"/>
            </a:ext>
          </a:extLst>
        </xdr:cNvPr>
        <xdr:cNvPicPr>
          <a:picLocks/>
        </xdr:cNvPicPr>
      </xdr:nvPicPr>
      <xdr:blipFill>
        <a:blip xmlns:r="http://schemas.openxmlformats.org/officeDocument/2006/relationships" r:embed="rId8"/>
        <a:stretch>
          <a:fillRect/>
        </a:stretch>
      </xdr:blipFill>
      <xdr:spPr>
        <a:xfrm>
          <a:off x="1023257" y="22383070"/>
          <a:ext cx="3215073" cy="3156541"/>
        </a:xfrm>
        <a:prstGeom prst="rect">
          <a:avLst/>
        </a:prstGeom>
        <a:ln w="53975" cap="rnd">
          <a:solidFill>
            <a:srgbClr val="002060"/>
          </a:solidFill>
        </a:ln>
        <a:effectLst>
          <a:outerShdw blurRad="152400" dist="241300" dir="2700000" algn="tl" rotWithShape="0">
            <a:prstClr val="black">
              <a:alpha val="21000"/>
            </a:prstClr>
          </a:outerShdw>
          <a:reflection stA="0" endPos="6000" dir="5400000" sy="-100000" algn="bl" rotWithShape="0"/>
        </a:effectLst>
      </xdr:spPr>
    </xdr:pic>
    <xdr:clientData/>
  </xdr:oneCellAnchor>
  <xdr:oneCellAnchor>
    <xdr:from>
      <xdr:col>8</xdr:col>
      <xdr:colOff>502978</xdr:colOff>
      <xdr:row>103</xdr:row>
      <xdr:rowOff>135769</xdr:rowOff>
    </xdr:from>
    <xdr:ext cx="3208756" cy="3156541"/>
    <xdr:pic>
      <xdr:nvPicPr>
        <xdr:cNvPr id="25" name="Picture 24">
          <a:extLst>
            <a:ext uri="{FF2B5EF4-FFF2-40B4-BE49-F238E27FC236}">
              <a16:creationId xmlns:a16="http://schemas.microsoft.com/office/drawing/2014/main" id="{00000000-0008-0000-0200-000019000000}"/>
            </a:ext>
          </a:extLst>
        </xdr:cNvPr>
        <xdr:cNvPicPr>
          <a:picLocks/>
        </xdr:cNvPicPr>
      </xdr:nvPicPr>
      <xdr:blipFill>
        <a:blip xmlns:r="http://schemas.openxmlformats.org/officeDocument/2006/relationships" r:embed="rId9"/>
        <a:stretch>
          <a:fillRect/>
        </a:stretch>
      </xdr:blipFill>
      <xdr:spPr>
        <a:xfrm>
          <a:off x="4979728" y="22338544"/>
          <a:ext cx="3208756" cy="3156541"/>
        </a:xfrm>
        <a:prstGeom prst="rect">
          <a:avLst/>
        </a:prstGeom>
        <a:ln w="53975" cap="rnd">
          <a:solidFill>
            <a:srgbClr val="002060"/>
          </a:solidFill>
        </a:ln>
        <a:effectLst>
          <a:outerShdw blurRad="152400" dist="241300" dir="2700000" algn="tl" rotWithShape="0">
            <a:prstClr val="black">
              <a:alpha val="21000"/>
            </a:prstClr>
          </a:outerShdw>
          <a:reflection stA="0" endPos="6000" dir="5400000" sy="-100000" algn="bl" rotWithShape="0"/>
        </a:effectLst>
      </xdr:spPr>
    </xdr:pic>
    <xdr:clientData/>
  </xdr:oneCellAnchor>
  <xdr:oneCellAnchor>
    <xdr:from>
      <xdr:col>2</xdr:col>
      <xdr:colOff>204107</xdr:colOff>
      <xdr:row>126</xdr:row>
      <xdr:rowOff>0</xdr:rowOff>
    </xdr:from>
    <xdr:ext cx="3208756" cy="3156541"/>
    <xdr:pic>
      <xdr:nvPicPr>
        <xdr:cNvPr id="26" name="Picture 25">
          <a:extLst>
            <a:ext uri="{FF2B5EF4-FFF2-40B4-BE49-F238E27FC236}">
              <a16:creationId xmlns:a16="http://schemas.microsoft.com/office/drawing/2014/main" id="{00000000-0008-0000-0200-00001A000000}"/>
            </a:ext>
          </a:extLst>
        </xdr:cNvPr>
        <xdr:cNvPicPr>
          <a:picLocks/>
        </xdr:cNvPicPr>
      </xdr:nvPicPr>
      <xdr:blipFill>
        <a:blip xmlns:r="http://schemas.openxmlformats.org/officeDocument/2006/relationships" r:embed="rId10"/>
        <a:stretch>
          <a:fillRect/>
        </a:stretch>
      </xdr:blipFill>
      <xdr:spPr>
        <a:xfrm>
          <a:off x="1023257" y="26793825"/>
          <a:ext cx="3208756" cy="3156541"/>
        </a:xfrm>
        <a:prstGeom prst="rect">
          <a:avLst/>
        </a:prstGeom>
        <a:ln w="53975" cap="rnd">
          <a:solidFill>
            <a:srgbClr val="002060"/>
          </a:solidFill>
        </a:ln>
        <a:effectLst>
          <a:outerShdw blurRad="152400" dist="241300" dir="2700000" algn="tl" rotWithShape="0">
            <a:prstClr val="black">
              <a:alpha val="21000"/>
            </a:prstClr>
          </a:outerShdw>
          <a:reflection stA="0" endPos="6000" dir="5400000" sy="-100000" algn="bl" rotWithShape="0"/>
        </a:effectLst>
      </xdr:spPr>
    </xdr:pic>
    <xdr:clientData/>
  </xdr:oneCellAnchor>
  <xdr:oneCellAnchor>
    <xdr:from>
      <xdr:col>8</xdr:col>
      <xdr:colOff>496661</xdr:colOff>
      <xdr:row>125</xdr:row>
      <xdr:rowOff>131134</xdr:rowOff>
    </xdr:from>
    <xdr:ext cx="3215073" cy="3156541"/>
    <xdr:pic>
      <xdr:nvPicPr>
        <xdr:cNvPr id="27" name="Picture 26">
          <a:extLst>
            <a:ext uri="{FF2B5EF4-FFF2-40B4-BE49-F238E27FC236}">
              <a16:creationId xmlns:a16="http://schemas.microsoft.com/office/drawing/2014/main" id="{00000000-0008-0000-0200-00001B000000}"/>
            </a:ext>
          </a:extLst>
        </xdr:cNvPr>
        <xdr:cNvPicPr>
          <a:picLocks/>
        </xdr:cNvPicPr>
      </xdr:nvPicPr>
      <xdr:blipFill>
        <a:blip xmlns:r="http://schemas.openxmlformats.org/officeDocument/2006/relationships" r:embed="rId11"/>
        <a:stretch>
          <a:fillRect/>
        </a:stretch>
      </xdr:blipFill>
      <xdr:spPr>
        <a:xfrm>
          <a:off x="4973411" y="26734459"/>
          <a:ext cx="3215073" cy="3156541"/>
        </a:xfrm>
        <a:prstGeom prst="rect">
          <a:avLst/>
        </a:prstGeom>
        <a:ln w="53975" cap="rnd">
          <a:solidFill>
            <a:srgbClr val="002060"/>
          </a:solidFill>
        </a:ln>
        <a:effectLst>
          <a:outerShdw blurRad="152400" dist="241300" dir="2700000" algn="tl" rotWithShape="0">
            <a:prstClr val="black">
              <a:alpha val="21000"/>
            </a:prstClr>
          </a:outerShdw>
          <a:reflection stA="0" endPos="6000" dir="5400000" sy="-100000" algn="bl" rotWithShape="0"/>
        </a:effectLst>
      </xdr:spPr>
    </xdr:pic>
    <xdr:clientData/>
  </xdr:oneCellAnchor>
  <xdr:twoCellAnchor>
    <xdr:from>
      <xdr:col>4</xdr:col>
      <xdr:colOff>0</xdr:colOff>
      <xdr:row>129</xdr:row>
      <xdr:rowOff>0</xdr:rowOff>
    </xdr:from>
    <xdr:to>
      <xdr:col>5</xdr:col>
      <xdr:colOff>503464</xdr:colOff>
      <xdr:row>135</xdr:row>
      <xdr:rowOff>0</xdr:rowOff>
    </xdr:to>
    <xdr:sp macro="" textlink="">
      <xdr:nvSpPr>
        <xdr:cNvPr id="28" name="Oval 27">
          <a:extLst>
            <a:ext uri="{FF2B5EF4-FFF2-40B4-BE49-F238E27FC236}">
              <a16:creationId xmlns:a16="http://schemas.microsoft.com/office/drawing/2014/main" id="{00000000-0008-0000-0200-00001C000000}"/>
            </a:ext>
          </a:extLst>
        </xdr:cNvPr>
        <xdr:cNvSpPr/>
      </xdr:nvSpPr>
      <xdr:spPr>
        <a:xfrm>
          <a:off x="2038350" y="27365325"/>
          <a:ext cx="1113064" cy="1143000"/>
        </a:xfrm>
        <a:prstGeom prst="ellipse">
          <a:avLst/>
        </a:prstGeom>
        <a:noFill/>
        <a:ln w="57150">
          <a:solidFill>
            <a:srgbClr val="FF0000"/>
          </a:solidFill>
        </a:ln>
        <a:effectLst>
          <a:outerShdw blurRad="50800" dist="1143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249847</xdr:colOff>
      <xdr:row>128</xdr:row>
      <xdr:rowOff>126380</xdr:rowOff>
    </xdr:from>
    <xdr:to>
      <xdr:col>12</xdr:col>
      <xdr:colOff>457201</xdr:colOff>
      <xdr:row>139</xdr:row>
      <xdr:rowOff>38053</xdr:rowOff>
    </xdr:to>
    <xdr:sp macro="" textlink="">
      <xdr:nvSpPr>
        <xdr:cNvPr id="29" name="Oval 28">
          <a:extLst>
            <a:ext uri="{FF2B5EF4-FFF2-40B4-BE49-F238E27FC236}">
              <a16:creationId xmlns:a16="http://schemas.microsoft.com/office/drawing/2014/main" id="{00000000-0008-0000-0200-00001D000000}"/>
            </a:ext>
          </a:extLst>
        </xdr:cNvPr>
        <xdr:cNvSpPr/>
      </xdr:nvSpPr>
      <xdr:spPr>
        <a:xfrm>
          <a:off x="5336197" y="27301205"/>
          <a:ext cx="2036154" cy="2007173"/>
        </a:xfrm>
        <a:prstGeom prst="ellipse">
          <a:avLst/>
        </a:prstGeom>
        <a:noFill/>
        <a:ln w="57150">
          <a:solidFill>
            <a:srgbClr val="FF0000"/>
          </a:solidFill>
        </a:ln>
        <a:effectLst>
          <a:outerShdw blurRad="50800" dist="1143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6206</xdr:colOff>
      <xdr:row>108</xdr:row>
      <xdr:rowOff>15517</xdr:rowOff>
    </xdr:from>
    <xdr:to>
      <xdr:col>6</xdr:col>
      <xdr:colOff>299357</xdr:colOff>
      <xdr:row>118</xdr:row>
      <xdr:rowOff>136073</xdr:rowOff>
    </xdr:to>
    <xdr:sp macro="" textlink="">
      <xdr:nvSpPr>
        <xdr:cNvPr id="30" name="Oval 29">
          <a:extLst>
            <a:ext uri="{FF2B5EF4-FFF2-40B4-BE49-F238E27FC236}">
              <a16:creationId xmlns:a16="http://schemas.microsoft.com/office/drawing/2014/main" id="{00000000-0008-0000-0200-00001E000000}"/>
            </a:ext>
          </a:extLst>
        </xdr:cNvPr>
        <xdr:cNvSpPr/>
      </xdr:nvSpPr>
      <xdr:spPr>
        <a:xfrm>
          <a:off x="1434956" y="23180317"/>
          <a:ext cx="2121951" cy="2025556"/>
        </a:xfrm>
        <a:prstGeom prst="ellipse">
          <a:avLst/>
        </a:prstGeom>
        <a:noFill/>
        <a:ln w="57150">
          <a:solidFill>
            <a:srgbClr val="FF0000"/>
          </a:solidFill>
        </a:ln>
        <a:effectLst>
          <a:outerShdw blurRad="50800" dist="1143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236810</xdr:colOff>
      <xdr:row>43</xdr:row>
      <xdr:rowOff>83552</xdr:rowOff>
    </xdr:from>
    <xdr:to>
      <xdr:col>5</xdr:col>
      <xdr:colOff>59919</xdr:colOff>
      <xdr:row>51</xdr:row>
      <xdr:rowOff>157793</xdr:rowOff>
    </xdr:to>
    <xdr:sp macro="" textlink="">
      <xdr:nvSpPr>
        <xdr:cNvPr id="31" name="Oval 30">
          <a:extLst>
            <a:ext uri="{FF2B5EF4-FFF2-40B4-BE49-F238E27FC236}">
              <a16:creationId xmlns:a16="http://schemas.microsoft.com/office/drawing/2014/main" id="{00000000-0008-0000-0200-00001F000000}"/>
            </a:ext>
          </a:extLst>
        </xdr:cNvPr>
        <xdr:cNvSpPr/>
      </xdr:nvSpPr>
      <xdr:spPr>
        <a:xfrm>
          <a:off x="1055960" y="10313402"/>
          <a:ext cx="1651909" cy="1598241"/>
        </a:xfrm>
        <a:prstGeom prst="ellipse">
          <a:avLst/>
        </a:prstGeom>
        <a:noFill/>
        <a:ln w="57150">
          <a:solidFill>
            <a:srgbClr val="FF0000"/>
          </a:solidFill>
        </a:ln>
        <a:effectLst>
          <a:outerShdw blurRad="50800" dist="1143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160898</xdr:colOff>
      <xdr:row>84</xdr:row>
      <xdr:rowOff>57531</xdr:rowOff>
    </xdr:from>
    <xdr:to>
      <xdr:col>4</xdr:col>
      <xdr:colOff>419435</xdr:colOff>
      <xdr:row>88</xdr:row>
      <xdr:rowOff>152780</xdr:rowOff>
    </xdr:to>
    <xdr:sp macro="" textlink="">
      <xdr:nvSpPr>
        <xdr:cNvPr id="32" name="Oval 31">
          <a:extLst>
            <a:ext uri="{FF2B5EF4-FFF2-40B4-BE49-F238E27FC236}">
              <a16:creationId xmlns:a16="http://schemas.microsoft.com/office/drawing/2014/main" id="{00000000-0008-0000-0200-000020000000}"/>
            </a:ext>
          </a:extLst>
        </xdr:cNvPr>
        <xdr:cNvSpPr/>
      </xdr:nvSpPr>
      <xdr:spPr>
        <a:xfrm>
          <a:off x="1589648" y="18450306"/>
          <a:ext cx="868137" cy="857249"/>
        </a:xfrm>
        <a:prstGeom prst="ellipse">
          <a:avLst/>
        </a:prstGeom>
        <a:noFill/>
        <a:ln w="57150">
          <a:solidFill>
            <a:srgbClr val="FF0000"/>
          </a:solidFill>
        </a:ln>
        <a:effectLst>
          <a:outerShdw blurRad="50800" dist="1143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544284</xdr:colOff>
      <xdr:row>60</xdr:row>
      <xdr:rowOff>54429</xdr:rowOff>
    </xdr:from>
    <xdr:to>
      <xdr:col>6</xdr:col>
      <xdr:colOff>432565</xdr:colOff>
      <xdr:row>68</xdr:row>
      <xdr:rowOff>6206</xdr:rowOff>
    </xdr:to>
    <xdr:sp macro="" textlink="">
      <xdr:nvSpPr>
        <xdr:cNvPr id="33" name="Oval 32">
          <a:extLst>
            <a:ext uri="{FF2B5EF4-FFF2-40B4-BE49-F238E27FC236}">
              <a16:creationId xmlns:a16="http://schemas.microsoft.com/office/drawing/2014/main" id="{00000000-0008-0000-0200-000021000000}"/>
            </a:ext>
          </a:extLst>
        </xdr:cNvPr>
        <xdr:cNvSpPr/>
      </xdr:nvSpPr>
      <xdr:spPr>
        <a:xfrm>
          <a:off x="1973034" y="13675179"/>
          <a:ext cx="1717081" cy="1475777"/>
        </a:xfrm>
        <a:prstGeom prst="ellipse">
          <a:avLst/>
        </a:prstGeom>
        <a:noFill/>
        <a:ln w="57150">
          <a:solidFill>
            <a:srgbClr val="FF0000"/>
          </a:solidFill>
        </a:ln>
        <a:effectLst>
          <a:outerShdw blurRad="50800" dist="1143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106136</xdr:colOff>
      <xdr:row>36</xdr:row>
      <xdr:rowOff>190422</xdr:rowOff>
    </xdr:from>
    <xdr:to>
      <xdr:col>2</xdr:col>
      <xdr:colOff>389836</xdr:colOff>
      <xdr:row>38</xdr:row>
      <xdr:rowOff>138200</xdr:rowOff>
    </xdr:to>
    <xdr:sp macro="" textlink="">
      <xdr:nvSpPr>
        <xdr:cNvPr id="34" name="TextBox 33">
          <a:extLst>
            <a:ext uri="{FF2B5EF4-FFF2-40B4-BE49-F238E27FC236}">
              <a16:creationId xmlns:a16="http://schemas.microsoft.com/office/drawing/2014/main" id="{00000000-0008-0000-0200-000022000000}"/>
            </a:ext>
          </a:extLst>
        </xdr:cNvPr>
        <xdr:cNvSpPr txBox="1"/>
      </xdr:nvSpPr>
      <xdr:spPr>
        <a:xfrm>
          <a:off x="315686" y="8953422"/>
          <a:ext cx="893300" cy="462128"/>
        </a:xfrm>
        <a:prstGeom prst="rect">
          <a:avLst/>
        </a:prstGeom>
        <a:solidFill>
          <a:schemeClr val="lt1"/>
        </a:solidFill>
        <a:ln w="50800" cmpd="sng">
          <a:solidFill>
            <a:srgbClr val="002060"/>
          </a:solidFill>
        </a:ln>
        <a:effectLst>
          <a:outerShdw blurRad="50800" dist="635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latin typeface="ChevinBold" panose="02000700000000000000" pitchFamily="2" charset="0"/>
            </a:rPr>
            <a:t>Fig 1.1</a:t>
          </a:r>
        </a:p>
      </xdr:txBody>
    </xdr:sp>
    <xdr:clientData/>
  </xdr:twoCellAnchor>
  <xdr:twoCellAnchor>
    <xdr:from>
      <xdr:col>7</xdr:col>
      <xdr:colOff>480332</xdr:colOff>
      <xdr:row>36</xdr:row>
      <xdr:rowOff>190422</xdr:rowOff>
    </xdr:from>
    <xdr:to>
      <xdr:col>9</xdr:col>
      <xdr:colOff>147411</xdr:colOff>
      <xdr:row>38</xdr:row>
      <xdr:rowOff>138200</xdr:rowOff>
    </xdr:to>
    <xdr:sp macro="" textlink="">
      <xdr:nvSpPr>
        <xdr:cNvPr id="35" name="TextBox 34">
          <a:extLst>
            <a:ext uri="{FF2B5EF4-FFF2-40B4-BE49-F238E27FC236}">
              <a16:creationId xmlns:a16="http://schemas.microsoft.com/office/drawing/2014/main" id="{00000000-0008-0000-0200-000023000000}"/>
            </a:ext>
          </a:extLst>
        </xdr:cNvPr>
        <xdr:cNvSpPr txBox="1"/>
      </xdr:nvSpPr>
      <xdr:spPr>
        <a:xfrm>
          <a:off x="4347482" y="8953422"/>
          <a:ext cx="886279" cy="462128"/>
        </a:xfrm>
        <a:prstGeom prst="rect">
          <a:avLst/>
        </a:prstGeom>
        <a:solidFill>
          <a:schemeClr val="lt1"/>
        </a:solidFill>
        <a:ln w="50800" cmpd="sng">
          <a:solidFill>
            <a:srgbClr val="002060"/>
          </a:solidFill>
        </a:ln>
        <a:effectLst>
          <a:outerShdw blurRad="50800" dist="635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latin typeface="ChevinBold" panose="02000700000000000000" pitchFamily="2" charset="0"/>
            </a:rPr>
            <a:t>Fig 1.2</a:t>
          </a:r>
        </a:p>
      </xdr:txBody>
    </xdr:sp>
    <xdr:clientData/>
  </xdr:twoCellAnchor>
  <xdr:twoCellAnchor>
    <xdr:from>
      <xdr:col>1</xdr:col>
      <xdr:colOff>106136</xdr:colOff>
      <xdr:row>58</xdr:row>
      <xdr:rowOff>192451</xdr:rowOff>
    </xdr:from>
    <xdr:to>
      <xdr:col>2</xdr:col>
      <xdr:colOff>385535</xdr:colOff>
      <xdr:row>60</xdr:row>
      <xdr:rowOff>143513</xdr:rowOff>
    </xdr:to>
    <xdr:sp macro="" textlink="">
      <xdr:nvSpPr>
        <xdr:cNvPr id="36" name="TextBox 35">
          <a:extLst>
            <a:ext uri="{FF2B5EF4-FFF2-40B4-BE49-F238E27FC236}">
              <a16:creationId xmlns:a16="http://schemas.microsoft.com/office/drawing/2014/main" id="{00000000-0008-0000-0200-000024000000}"/>
            </a:ext>
          </a:extLst>
        </xdr:cNvPr>
        <xdr:cNvSpPr txBox="1"/>
      </xdr:nvSpPr>
      <xdr:spPr>
        <a:xfrm>
          <a:off x="315686" y="13298851"/>
          <a:ext cx="888999" cy="465412"/>
        </a:xfrm>
        <a:prstGeom prst="rect">
          <a:avLst/>
        </a:prstGeom>
        <a:solidFill>
          <a:schemeClr val="lt1"/>
        </a:solidFill>
        <a:ln w="50800" cmpd="sng">
          <a:solidFill>
            <a:srgbClr val="002060"/>
          </a:solidFill>
        </a:ln>
        <a:effectLst>
          <a:outerShdw blurRad="50800" dist="635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latin typeface="ChevinBold" panose="02000700000000000000" pitchFamily="2" charset="0"/>
            </a:rPr>
            <a:t>Fig 2.1</a:t>
          </a:r>
        </a:p>
      </xdr:txBody>
    </xdr:sp>
    <xdr:clientData/>
  </xdr:twoCellAnchor>
  <xdr:twoCellAnchor>
    <xdr:from>
      <xdr:col>7</xdr:col>
      <xdr:colOff>480332</xdr:colOff>
      <xdr:row>58</xdr:row>
      <xdr:rowOff>191130</xdr:rowOff>
    </xdr:from>
    <xdr:to>
      <xdr:col>9</xdr:col>
      <xdr:colOff>134165</xdr:colOff>
      <xdr:row>60</xdr:row>
      <xdr:rowOff>145594</xdr:rowOff>
    </xdr:to>
    <xdr:sp macro="" textlink="">
      <xdr:nvSpPr>
        <xdr:cNvPr id="37" name="TextBox 36">
          <a:extLst>
            <a:ext uri="{FF2B5EF4-FFF2-40B4-BE49-F238E27FC236}">
              <a16:creationId xmlns:a16="http://schemas.microsoft.com/office/drawing/2014/main" id="{00000000-0008-0000-0200-000025000000}"/>
            </a:ext>
          </a:extLst>
        </xdr:cNvPr>
        <xdr:cNvSpPr txBox="1"/>
      </xdr:nvSpPr>
      <xdr:spPr>
        <a:xfrm>
          <a:off x="4347482" y="13297530"/>
          <a:ext cx="873033" cy="468814"/>
        </a:xfrm>
        <a:prstGeom prst="rect">
          <a:avLst/>
        </a:prstGeom>
        <a:solidFill>
          <a:schemeClr val="lt1"/>
        </a:solidFill>
        <a:ln w="50800" cmpd="sng">
          <a:solidFill>
            <a:srgbClr val="002060"/>
          </a:solidFill>
        </a:ln>
        <a:effectLst>
          <a:outerShdw blurRad="50800" dist="635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latin typeface="ChevinBold" panose="02000700000000000000" pitchFamily="2" charset="0"/>
            </a:rPr>
            <a:t>Fig 2.2</a:t>
          </a:r>
        </a:p>
      </xdr:txBody>
    </xdr:sp>
    <xdr:clientData/>
  </xdr:twoCellAnchor>
  <xdr:twoCellAnchor>
    <xdr:from>
      <xdr:col>14</xdr:col>
      <xdr:colOff>191861</xdr:colOff>
      <xdr:row>58</xdr:row>
      <xdr:rowOff>191130</xdr:rowOff>
    </xdr:from>
    <xdr:to>
      <xdr:col>15</xdr:col>
      <xdr:colOff>433042</xdr:colOff>
      <xdr:row>60</xdr:row>
      <xdr:rowOff>155620</xdr:rowOff>
    </xdr:to>
    <xdr:sp macro="" textlink="">
      <xdr:nvSpPr>
        <xdr:cNvPr id="38" name="TextBox 37">
          <a:extLst>
            <a:ext uri="{FF2B5EF4-FFF2-40B4-BE49-F238E27FC236}">
              <a16:creationId xmlns:a16="http://schemas.microsoft.com/office/drawing/2014/main" id="{00000000-0008-0000-0200-000026000000}"/>
            </a:ext>
          </a:extLst>
        </xdr:cNvPr>
        <xdr:cNvSpPr txBox="1"/>
      </xdr:nvSpPr>
      <xdr:spPr>
        <a:xfrm>
          <a:off x="8326211" y="13297530"/>
          <a:ext cx="850781" cy="478840"/>
        </a:xfrm>
        <a:prstGeom prst="rect">
          <a:avLst/>
        </a:prstGeom>
        <a:solidFill>
          <a:schemeClr val="lt1"/>
        </a:solidFill>
        <a:ln w="50800" cmpd="sng">
          <a:solidFill>
            <a:srgbClr val="002060"/>
          </a:solidFill>
        </a:ln>
        <a:effectLst>
          <a:outerShdw blurRad="50800" dist="635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latin typeface="ChevinBold" panose="02000700000000000000" pitchFamily="2" charset="0"/>
            </a:rPr>
            <a:t>Fig 2.3</a:t>
          </a:r>
        </a:p>
      </xdr:txBody>
    </xdr:sp>
    <xdr:clientData/>
  </xdr:twoCellAnchor>
  <xdr:twoCellAnchor>
    <xdr:from>
      <xdr:col>1</xdr:col>
      <xdr:colOff>106136</xdr:colOff>
      <xdr:row>80</xdr:row>
      <xdr:rowOff>211372</xdr:rowOff>
    </xdr:from>
    <xdr:to>
      <xdr:col>2</xdr:col>
      <xdr:colOff>385535</xdr:colOff>
      <xdr:row>82</xdr:row>
      <xdr:rowOff>165835</xdr:rowOff>
    </xdr:to>
    <xdr:sp macro="" textlink="">
      <xdr:nvSpPr>
        <xdr:cNvPr id="39" name="TextBox 38">
          <a:extLst>
            <a:ext uri="{FF2B5EF4-FFF2-40B4-BE49-F238E27FC236}">
              <a16:creationId xmlns:a16="http://schemas.microsoft.com/office/drawing/2014/main" id="{00000000-0008-0000-0200-000027000000}"/>
            </a:ext>
          </a:extLst>
        </xdr:cNvPr>
        <xdr:cNvSpPr txBox="1"/>
      </xdr:nvSpPr>
      <xdr:spPr>
        <a:xfrm>
          <a:off x="315686" y="17708797"/>
          <a:ext cx="888999" cy="468813"/>
        </a:xfrm>
        <a:prstGeom prst="rect">
          <a:avLst/>
        </a:prstGeom>
        <a:solidFill>
          <a:schemeClr val="lt1"/>
        </a:solidFill>
        <a:ln w="50800" cmpd="sng">
          <a:solidFill>
            <a:srgbClr val="002060"/>
          </a:solidFill>
        </a:ln>
        <a:effectLst>
          <a:outerShdw blurRad="50800" dist="635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latin typeface="ChevinBold" panose="02000700000000000000" pitchFamily="2" charset="0"/>
            </a:rPr>
            <a:t>Fig 3.1</a:t>
          </a:r>
        </a:p>
      </xdr:txBody>
    </xdr:sp>
    <xdr:clientData/>
  </xdr:twoCellAnchor>
  <xdr:twoCellAnchor>
    <xdr:from>
      <xdr:col>7</xdr:col>
      <xdr:colOff>480332</xdr:colOff>
      <xdr:row>80</xdr:row>
      <xdr:rowOff>212132</xdr:rowOff>
    </xdr:from>
    <xdr:to>
      <xdr:col>9</xdr:col>
      <xdr:colOff>134165</xdr:colOff>
      <xdr:row>82</xdr:row>
      <xdr:rowOff>163193</xdr:rowOff>
    </xdr:to>
    <xdr:sp macro="" textlink="">
      <xdr:nvSpPr>
        <xdr:cNvPr id="40" name="TextBox 39">
          <a:extLst>
            <a:ext uri="{FF2B5EF4-FFF2-40B4-BE49-F238E27FC236}">
              <a16:creationId xmlns:a16="http://schemas.microsoft.com/office/drawing/2014/main" id="{00000000-0008-0000-0200-000028000000}"/>
            </a:ext>
          </a:extLst>
        </xdr:cNvPr>
        <xdr:cNvSpPr txBox="1"/>
      </xdr:nvSpPr>
      <xdr:spPr>
        <a:xfrm>
          <a:off x="4347482" y="17709557"/>
          <a:ext cx="873033" cy="465411"/>
        </a:xfrm>
        <a:prstGeom prst="rect">
          <a:avLst/>
        </a:prstGeom>
        <a:solidFill>
          <a:schemeClr val="lt1"/>
        </a:solidFill>
        <a:ln w="50800" cmpd="sng">
          <a:solidFill>
            <a:srgbClr val="002060"/>
          </a:solidFill>
        </a:ln>
        <a:effectLst>
          <a:outerShdw blurRad="50800" dist="635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latin typeface="ChevinBold" panose="02000700000000000000" pitchFamily="2" charset="0"/>
            </a:rPr>
            <a:t>Fig 3.2</a:t>
          </a:r>
        </a:p>
      </xdr:txBody>
    </xdr:sp>
    <xdr:clientData/>
  </xdr:twoCellAnchor>
  <xdr:twoCellAnchor>
    <xdr:from>
      <xdr:col>22</xdr:col>
      <xdr:colOff>152400</xdr:colOff>
      <xdr:row>36</xdr:row>
      <xdr:rowOff>252997</xdr:rowOff>
    </xdr:from>
    <xdr:to>
      <xdr:col>25</xdr:col>
      <xdr:colOff>147663</xdr:colOff>
      <xdr:row>38</xdr:row>
      <xdr:rowOff>94970</xdr:rowOff>
    </xdr:to>
    <xdr:sp macro="" textlink="">
      <xdr:nvSpPr>
        <xdr:cNvPr id="41" name="TextBox 40">
          <a:extLst>
            <a:ext uri="{FF2B5EF4-FFF2-40B4-BE49-F238E27FC236}">
              <a16:creationId xmlns:a16="http://schemas.microsoft.com/office/drawing/2014/main" id="{00000000-0008-0000-0200-000029000000}"/>
            </a:ext>
          </a:extLst>
        </xdr:cNvPr>
        <xdr:cNvSpPr txBox="1"/>
      </xdr:nvSpPr>
      <xdr:spPr>
        <a:xfrm>
          <a:off x="12849225" y="9015997"/>
          <a:ext cx="1824063" cy="356323"/>
        </a:xfrm>
        <a:prstGeom prst="rect">
          <a:avLst/>
        </a:prstGeom>
        <a:solidFill>
          <a:schemeClr val="lt1"/>
        </a:solidFill>
        <a:ln w="50800" cmpd="sng">
          <a:solidFill>
            <a:srgbClr val="002060"/>
          </a:solidFill>
        </a:ln>
        <a:effectLst>
          <a:outerShdw blurRad="50800" dist="635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latin typeface="ChevinBold" panose="02000700000000000000" pitchFamily="2" charset="0"/>
            </a:rPr>
            <a:t>DP's connected to the wrong road</a:t>
          </a:r>
        </a:p>
      </xdr:txBody>
    </xdr:sp>
    <xdr:clientData/>
  </xdr:twoCellAnchor>
  <xdr:twoCellAnchor>
    <xdr:from>
      <xdr:col>22</xdr:col>
      <xdr:colOff>152400</xdr:colOff>
      <xdr:row>80</xdr:row>
      <xdr:rowOff>255336</xdr:rowOff>
    </xdr:from>
    <xdr:to>
      <xdr:col>25</xdr:col>
      <xdr:colOff>147663</xdr:colOff>
      <xdr:row>82</xdr:row>
      <xdr:rowOff>97309</xdr:rowOff>
    </xdr:to>
    <xdr:sp macro="" textlink="">
      <xdr:nvSpPr>
        <xdr:cNvPr id="42" name="TextBox 41">
          <a:extLst>
            <a:ext uri="{FF2B5EF4-FFF2-40B4-BE49-F238E27FC236}">
              <a16:creationId xmlns:a16="http://schemas.microsoft.com/office/drawing/2014/main" id="{00000000-0008-0000-0200-00002A000000}"/>
            </a:ext>
          </a:extLst>
        </xdr:cNvPr>
        <xdr:cNvSpPr txBox="1"/>
      </xdr:nvSpPr>
      <xdr:spPr>
        <a:xfrm>
          <a:off x="12849225" y="17752761"/>
          <a:ext cx="1824063" cy="356323"/>
        </a:xfrm>
        <a:prstGeom prst="rect">
          <a:avLst/>
        </a:prstGeom>
        <a:solidFill>
          <a:schemeClr val="lt1"/>
        </a:solidFill>
        <a:ln w="50800" cmpd="sng">
          <a:solidFill>
            <a:srgbClr val="002060"/>
          </a:solidFill>
        </a:ln>
        <a:effectLst>
          <a:outerShdw blurRad="50800" dist="635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latin typeface="ChevinBold" panose="02000700000000000000" pitchFamily="2" charset="0"/>
            </a:rPr>
            <a:t>DP's not connected to the road network</a:t>
          </a:r>
        </a:p>
      </xdr:txBody>
    </xdr:sp>
    <xdr:clientData/>
  </xdr:twoCellAnchor>
  <xdr:twoCellAnchor>
    <xdr:from>
      <xdr:col>22</xdr:col>
      <xdr:colOff>152400</xdr:colOff>
      <xdr:row>58</xdr:row>
      <xdr:rowOff>233946</xdr:rowOff>
    </xdr:from>
    <xdr:to>
      <xdr:col>25</xdr:col>
      <xdr:colOff>147663</xdr:colOff>
      <xdr:row>60</xdr:row>
      <xdr:rowOff>75920</xdr:rowOff>
    </xdr:to>
    <xdr:sp macro="" textlink="">
      <xdr:nvSpPr>
        <xdr:cNvPr id="43" name="TextBox 42">
          <a:extLst>
            <a:ext uri="{FF2B5EF4-FFF2-40B4-BE49-F238E27FC236}">
              <a16:creationId xmlns:a16="http://schemas.microsoft.com/office/drawing/2014/main" id="{00000000-0008-0000-0200-00002B000000}"/>
            </a:ext>
          </a:extLst>
        </xdr:cNvPr>
        <xdr:cNvSpPr txBox="1"/>
      </xdr:nvSpPr>
      <xdr:spPr>
        <a:xfrm>
          <a:off x="12849225" y="13340346"/>
          <a:ext cx="1824063" cy="356324"/>
        </a:xfrm>
        <a:prstGeom prst="rect">
          <a:avLst/>
        </a:prstGeom>
        <a:solidFill>
          <a:schemeClr val="lt1"/>
        </a:solidFill>
        <a:ln w="50800" cmpd="sng">
          <a:solidFill>
            <a:srgbClr val="002060"/>
          </a:solidFill>
        </a:ln>
        <a:effectLst>
          <a:outerShdw blurRad="50800" dist="635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latin typeface="ChevinBold" panose="02000700000000000000" pitchFamily="2" charset="0"/>
            </a:rPr>
            <a:t>Correction of dandelion's</a:t>
          </a:r>
        </a:p>
      </xdr:txBody>
    </xdr:sp>
    <xdr:clientData/>
  </xdr:twoCellAnchor>
  <xdr:twoCellAnchor>
    <xdr:from>
      <xdr:col>1</xdr:col>
      <xdr:colOff>106136</xdr:colOff>
      <xdr:row>102</xdr:row>
      <xdr:rowOff>233694</xdr:rowOff>
    </xdr:from>
    <xdr:to>
      <xdr:col>2</xdr:col>
      <xdr:colOff>389836</xdr:colOff>
      <xdr:row>104</xdr:row>
      <xdr:rowOff>173536</xdr:rowOff>
    </xdr:to>
    <xdr:sp macro="" textlink="">
      <xdr:nvSpPr>
        <xdr:cNvPr id="44" name="TextBox 43">
          <a:extLst>
            <a:ext uri="{FF2B5EF4-FFF2-40B4-BE49-F238E27FC236}">
              <a16:creationId xmlns:a16="http://schemas.microsoft.com/office/drawing/2014/main" id="{00000000-0008-0000-0200-00002C000000}"/>
            </a:ext>
          </a:extLst>
        </xdr:cNvPr>
        <xdr:cNvSpPr txBox="1"/>
      </xdr:nvSpPr>
      <xdr:spPr>
        <a:xfrm>
          <a:off x="315686" y="22122144"/>
          <a:ext cx="893300" cy="454192"/>
        </a:xfrm>
        <a:prstGeom prst="rect">
          <a:avLst/>
        </a:prstGeom>
        <a:solidFill>
          <a:schemeClr val="lt1"/>
        </a:solidFill>
        <a:ln w="50800" cmpd="sng">
          <a:solidFill>
            <a:srgbClr val="002060"/>
          </a:solidFill>
        </a:ln>
        <a:effectLst>
          <a:outerShdw blurRad="50800" dist="635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latin typeface="ChevinBold" panose="02000700000000000000" pitchFamily="2" charset="0"/>
            </a:rPr>
            <a:t>Fig 4.1</a:t>
          </a:r>
        </a:p>
      </xdr:txBody>
    </xdr:sp>
    <xdr:clientData/>
  </xdr:twoCellAnchor>
  <xdr:twoCellAnchor>
    <xdr:from>
      <xdr:col>7</xdr:col>
      <xdr:colOff>480332</xdr:colOff>
      <xdr:row>102</xdr:row>
      <xdr:rowOff>229731</xdr:rowOff>
    </xdr:from>
    <xdr:to>
      <xdr:col>9</xdr:col>
      <xdr:colOff>147411</xdr:colOff>
      <xdr:row>104</xdr:row>
      <xdr:rowOff>169573</xdr:rowOff>
    </xdr:to>
    <xdr:sp macro="" textlink="">
      <xdr:nvSpPr>
        <xdr:cNvPr id="45" name="TextBox 44">
          <a:extLst>
            <a:ext uri="{FF2B5EF4-FFF2-40B4-BE49-F238E27FC236}">
              <a16:creationId xmlns:a16="http://schemas.microsoft.com/office/drawing/2014/main" id="{00000000-0008-0000-0200-00002D000000}"/>
            </a:ext>
          </a:extLst>
        </xdr:cNvPr>
        <xdr:cNvSpPr txBox="1"/>
      </xdr:nvSpPr>
      <xdr:spPr>
        <a:xfrm>
          <a:off x="4347482" y="22118181"/>
          <a:ext cx="886279" cy="454192"/>
        </a:xfrm>
        <a:prstGeom prst="rect">
          <a:avLst/>
        </a:prstGeom>
        <a:solidFill>
          <a:schemeClr val="lt1"/>
        </a:solidFill>
        <a:ln w="50800" cmpd="sng">
          <a:solidFill>
            <a:srgbClr val="002060"/>
          </a:solidFill>
        </a:ln>
        <a:effectLst>
          <a:outerShdw blurRad="50800" dist="635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latin typeface="ChevinBold" panose="02000700000000000000" pitchFamily="2" charset="0"/>
            </a:rPr>
            <a:t>Fig 4.2</a:t>
          </a:r>
        </a:p>
      </xdr:txBody>
    </xdr:sp>
    <xdr:clientData/>
  </xdr:twoCellAnchor>
  <xdr:twoCellAnchor>
    <xdr:from>
      <xdr:col>22</xdr:col>
      <xdr:colOff>152400</xdr:colOff>
      <xdr:row>102</xdr:row>
      <xdr:rowOff>252998</xdr:rowOff>
    </xdr:from>
    <xdr:to>
      <xdr:col>25</xdr:col>
      <xdr:colOff>147663</xdr:colOff>
      <xdr:row>104</xdr:row>
      <xdr:rowOff>94972</xdr:rowOff>
    </xdr:to>
    <xdr:sp macro="" textlink="">
      <xdr:nvSpPr>
        <xdr:cNvPr id="46" name="TextBox 45">
          <a:extLst>
            <a:ext uri="{FF2B5EF4-FFF2-40B4-BE49-F238E27FC236}">
              <a16:creationId xmlns:a16="http://schemas.microsoft.com/office/drawing/2014/main" id="{00000000-0008-0000-0200-00002E000000}"/>
            </a:ext>
          </a:extLst>
        </xdr:cNvPr>
        <xdr:cNvSpPr txBox="1"/>
      </xdr:nvSpPr>
      <xdr:spPr>
        <a:xfrm>
          <a:off x="12849225" y="22141448"/>
          <a:ext cx="1824063" cy="356324"/>
        </a:xfrm>
        <a:prstGeom prst="rect">
          <a:avLst/>
        </a:prstGeom>
        <a:solidFill>
          <a:schemeClr val="lt1"/>
        </a:solidFill>
        <a:ln w="50800" cmpd="sng">
          <a:solidFill>
            <a:srgbClr val="002060"/>
          </a:solidFill>
        </a:ln>
        <a:effectLst>
          <a:outerShdw blurRad="50800" dist="635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latin typeface="ChevinBold" panose="02000700000000000000" pitchFamily="2" charset="0"/>
            </a:rPr>
            <a:t>Road restrictions</a:t>
          </a:r>
        </a:p>
      </xdr:txBody>
    </xdr:sp>
    <xdr:clientData/>
  </xdr:twoCellAnchor>
  <xdr:twoCellAnchor>
    <xdr:from>
      <xdr:col>22</xdr:col>
      <xdr:colOff>152400</xdr:colOff>
      <xdr:row>124</xdr:row>
      <xdr:rowOff>52471</xdr:rowOff>
    </xdr:from>
    <xdr:to>
      <xdr:col>25</xdr:col>
      <xdr:colOff>147663</xdr:colOff>
      <xdr:row>125</xdr:row>
      <xdr:rowOff>94971</xdr:rowOff>
    </xdr:to>
    <xdr:sp macro="" textlink="">
      <xdr:nvSpPr>
        <xdr:cNvPr id="47" name="TextBox 46">
          <a:extLst>
            <a:ext uri="{FF2B5EF4-FFF2-40B4-BE49-F238E27FC236}">
              <a16:creationId xmlns:a16="http://schemas.microsoft.com/office/drawing/2014/main" id="{00000000-0008-0000-0200-00002F000000}"/>
            </a:ext>
          </a:extLst>
        </xdr:cNvPr>
        <xdr:cNvSpPr txBox="1"/>
      </xdr:nvSpPr>
      <xdr:spPr>
        <a:xfrm>
          <a:off x="12849225" y="26341471"/>
          <a:ext cx="1824063" cy="356825"/>
        </a:xfrm>
        <a:prstGeom prst="rect">
          <a:avLst/>
        </a:prstGeom>
        <a:solidFill>
          <a:schemeClr val="lt1"/>
        </a:solidFill>
        <a:ln w="50800" cmpd="sng">
          <a:solidFill>
            <a:srgbClr val="002060"/>
          </a:solidFill>
        </a:ln>
        <a:effectLst>
          <a:outerShdw blurRad="50800" dist="635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latin typeface="ChevinBold" panose="02000700000000000000" pitchFamily="2" charset="0"/>
            </a:rPr>
            <a:t>Island's</a:t>
          </a:r>
        </a:p>
      </xdr:txBody>
    </xdr:sp>
    <xdr:clientData/>
  </xdr:twoCellAnchor>
  <xdr:twoCellAnchor>
    <xdr:from>
      <xdr:col>1</xdr:col>
      <xdr:colOff>106136</xdr:colOff>
      <xdr:row>124</xdr:row>
      <xdr:rowOff>255004</xdr:rowOff>
    </xdr:from>
    <xdr:to>
      <xdr:col>2</xdr:col>
      <xdr:colOff>389836</xdr:colOff>
      <xdr:row>127</xdr:row>
      <xdr:rowOff>15771</xdr:rowOff>
    </xdr:to>
    <xdr:sp macro="" textlink="">
      <xdr:nvSpPr>
        <xdr:cNvPr id="48" name="TextBox 47">
          <a:extLst>
            <a:ext uri="{FF2B5EF4-FFF2-40B4-BE49-F238E27FC236}">
              <a16:creationId xmlns:a16="http://schemas.microsoft.com/office/drawing/2014/main" id="{00000000-0008-0000-0200-000030000000}"/>
            </a:ext>
          </a:extLst>
        </xdr:cNvPr>
        <xdr:cNvSpPr txBox="1"/>
      </xdr:nvSpPr>
      <xdr:spPr>
        <a:xfrm>
          <a:off x="315686" y="26544004"/>
          <a:ext cx="893300" cy="456092"/>
        </a:xfrm>
        <a:prstGeom prst="rect">
          <a:avLst/>
        </a:prstGeom>
        <a:solidFill>
          <a:schemeClr val="lt1"/>
        </a:solidFill>
        <a:ln w="50800" cmpd="sng">
          <a:solidFill>
            <a:srgbClr val="002060"/>
          </a:solidFill>
        </a:ln>
        <a:effectLst>
          <a:outerShdw blurRad="50800" dist="635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latin typeface="ChevinBold" panose="02000700000000000000" pitchFamily="2" charset="0"/>
            </a:rPr>
            <a:t>Fig 5.1</a:t>
          </a:r>
        </a:p>
      </xdr:txBody>
    </xdr:sp>
    <xdr:clientData/>
  </xdr:twoCellAnchor>
  <xdr:twoCellAnchor>
    <xdr:from>
      <xdr:col>7</xdr:col>
      <xdr:colOff>480332</xdr:colOff>
      <xdr:row>124</xdr:row>
      <xdr:rowOff>249717</xdr:rowOff>
    </xdr:from>
    <xdr:to>
      <xdr:col>9</xdr:col>
      <xdr:colOff>147411</xdr:colOff>
      <xdr:row>127</xdr:row>
      <xdr:rowOff>15771</xdr:rowOff>
    </xdr:to>
    <xdr:sp macro="" textlink="">
      <xdr:nvSpPr>
        <xdr:cNvPr id="49" name="TextBox 48">
          <a:extLst>
            <a:ext uri="{FF2B5EF4-FFF2-40B4-BE49-F238E27FC236}">
              <a16:creationId xmlns:a16="http://schemas.microsoft.com/office/drawing/2014/main" id="{00000000-0008-0000-0200-000031000000}"/>
            </a:ext>
          </a:extLst>
        </xdr:cNvPr>
        <xdr:cNvSpPr txBox="1"/>
      </xdr:nvSpPr>
      <xdr:spPr>
        <a:xfrm>
          <a:off x="4347482" y="26538717"/>
          <a:ext cx="886279" cy="461379"/>
        </a:xfrm>
        <a:prstGeom prst="rect">
          <a:avLst/>
        </a:prstGeom>
        <a:solidFill>
          <a:schemeClr val="lt1"/>
        </a:solidFill>
        <a:ln w="50800" cmpd="sng">
          <a:solidFill>
            <a:srgbClr val="002060"/>
          </a:solidFill>
        </a:ln>
        <a:effectLst>
          <a:outerShdw blurRad="50800" dist="635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latin typeface="ChevinBold" panose="02000700000000000000" pitchFamily="2" charset="0"/>
            </a:rPr>
            <a:t>Fig 5.2</a:t>
          </a:r>
        </a:p>
      </xdr:txBody>
    </xdr:sp>
    <xdr:clientData/>
  </xdr:twoCellAnchor>
  <xdr:twoCellAnchor>
    <xdr:from>
      <xdr:col>16</xdr:col>
      <xdr:colOff>449034</xdr:colOff>
      <xdr:row>60</xdr:row>
      <xdr:rowOff>149679</xdr:rowOff>
    </xdr:from>
    <xdr:to>
      <xdr:col>19</xdr:col>
      <xdr:colOff>337315</xdr:colOff>
      <xdr:row>68</xdr:row>
      <xdr:rowOff>101456</xdr:rowOff>
    </xdr:to>
    <xdr:sp macro="" textlink="">
      <xdr:nvSpPr>
        <xdr:cNvPr id="50" name="Oval 49">
          <a:extLst>
            <a:ext uri="{FF2B5EF4-FFF2-40B4-BE49-F238E27FC236}">
              <a16:creationId xmlns:a16="http://schemas.microsoft.com/office/drawing/2014/main" id="{00000000-0008-0000-0200-000032000000}"/>
            </a:ext>
          </a:extLst>
        </xdr:cNvPr>
        <xdr:cNvSpPr/>
      </xdr:nvSpPr>
      <xdr:spPr>
        <a:xfrm>
          <a:off x="9802584" y="13770429"/>
          <a:ext cx="1717081" cy="1475777"/>
        </a:xfrm>
        <a:prstGeom prst="ellipse">
          <a:avLst/>
        </a:prstGeom>
        <a:noFill/>
        <a:ln w="57150">
          <a:solidFill>
            <a:srgbClr val="FF0000"/>
          </a:solidFill>
        </a:ln>
        <a:effectLst>
          <a:outerShdw blurRad="50800" dist="1143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2</xdr:col>
      <xdr:colOff>163285</xdr:colOff>
      <xdr:row>146</xdr:row>
      <xdr:rowOff>95251</xdr:rowOff>
    </xdr:from>
    <xdr:to>
      <xdr:col>16</xdr:col>
      <xdr:colOff>286023</xdr:colOff>
      <xdr:row>161</xdr:row>
      <xdr:rowOff>63631</xdr:rowOff>
    </xdr:to>
    <xdr:pic>
      <xdr:nvPicPr>
        <xdr:cNvPr id="53" name="Picture 52">
          <a:extLst>
            <a:ext uri="{FF2B5EF4-FFF2-40B4-BE49-F238E27FC236}">
              <a16:creationId xmlns:a16="http://schemas.microsoft.com/office/drawing/2014/main" id="{00000000-0008-0000-0200-000035000000}"/>
            </a:ext>
          </a:extLst>
        </xdr:cNvPr>
        <xdr:cNvPicPr>
          <a:picLocks noChangeAspect="1"/>
        </xdr:cNvPicPr>
      </xdr:nvPicPr>
      <xdr:blipFill>
        <a:blip xmlns:r="http://schemas.openxmlformats.org/officeDocument/2006/relationships" r:embed="rId12"/>
        <a:stretch>
          <a:fillRect/>
        </a:stretch>
      </xdr:blipFill>
      <xdr:spPr>
        <a:xfrm>
          <a:off x="979714" y="28017108"/>
          <a:ext cx="8695238" cy="2580952"/>
        </a:xfrm>
        <a:prstGeom prst="rect">
          <a:avLst/>
        </a:prstGeom>
        <a:effectLst>
          <a:outerShdw blurRad="152400" dist="241300" dir="2700000" algn="tl" rotWithShape="0">
            <a:prstClr val="black">
              <a:alpha val="21000"/>
            </a:prstClr>
          </a:outerShdw>
        </a:effectLst>
      </xdr:spPr>
    </xdr:pic>
    <xdr:clientData/>
  </xdr:twoCellAnchor>
  <xdr:twoCellAnchor>
    <xdr:from>
      <xdr:col>1</xdr:col>
      <xdr:colOff>538503</xdr:colOff>
      <xdr:row>145</xdr:row>
      <xdr:rowOff>124998</xdr:rowOff>
    </xdr:from>
    <xdr:to>
      <xdr:col>3</xdr:col>
      <xdr:colOff>83833</xdr:colOff>
      <xdr:row>147</xdr:row>
      <xdr:rowOff>140960</xdr:rowOff>
    </xdr:to>
    <xdr:sp macro="" textlink="">
      <xdr:nvSpPr>
        <xdr:cNvPr id="14" name="TextBox 13">
          <a:extLst>
            <a:ext uri="{FF2B5EF4-FFF2-40B4-BE49-F238E27FC236}">
              <a16:creationId xmlns:a16="http://schemas.microsoft.com/office/drawing/2014/main" id="{00000000-0008-0000-0200-00000E000000}"/>
            </a:ext>
          </a:extLst>
        </xdr:cNvPr>
        <xdr:cNvSpPr txBox="1"/>
      </xdr:nvSpPr>
      <xdr:spPr>
        <a:xfrm>
          <a:off x="748053" y="30538323"/>
          <a:ext cx="764530" cy="396962"/>
        </a:xfrm>
        <a:prstGeom prst="rect">
          <a:avLst/>
        </a:prstGeom>
        <a:solidFill>
          <a:schemeClr val="lt1"/>
        </a:solidFill>
        <a:ln w="50800" cmpd="sng">
          <a:solidFill>
            <a:srgbClr val="002060"/>
          </a:solidFill>
        </a:ln>
        <a:effectLst>
          <a:outerShdw blurRad="76200" dist="889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latin typeface="ChevinBold" panose="02000700000000000000" pitchFamily="2" charset="0"/>
            </a:rPr>
            <a:t>Fig 6</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2</xdr:col>
      <xdr:colOff>204107</xdr:colOff>
      <xdr:row>13</xdr:row>
      <xdr:rowOff>0</xdr:rowOff>
    </xdr:from>
    <xdr:ext cx="3208756" cy="3156541"/>
    <xdr:pic>
      <xdr:nvPicPr>
        <xdr:cNvPr id="11" name="Picture 10">
          <a:extLst>
            <a:ext uri="{FF2B5EF4-FFF2-40B4-BE49-F238E27FC236}">
              <a16:creationId xmlns:a16="http://schemas.microsoft.com/office/drawing/2014/main" id="{00000000-0008-0000-0400-00000B000000}"/>
            </a:ext>
          </a:extLst>
        </xdr:cNvPr>
        <xdr:cNvPicPr>
          <a:picLocks/>
        </xdr:cNvPicPr>
      </xdr:nvPicPr>
      <xdr:blipFill>
        <a:blip xmlns:r="http://schemas.openxmlformats.org/officeDocument/2006/relationships" r:embed="rId1"/>
        <a:stretch>
          <a:fillRect/>
        </a:stretch>
      </xdr:blipFill>
      <xdr:spPr>
        <a:xfrm>
          <a:off x="1057547" y="6728460"/>
          <a:ext cx="3208756" cy="3156541"/>
        </a:xfrm>
        <a:prstGeom prst="rect">
          <a:avLst/>
        </a:prstGeom>
        <a:ln w="53975" cap="rnd">
          <a:solidFill>
            <a:srgbClr val="002060"/>
          </a:solidFill>
        </a:ln>
        <a:effectLst>
          <a:outerShdw blurRad="152400" dist="241300" dir="2700000" algn="tl" rotWithShape="0">
            <a:prstClr val="black">
              <a:alpha val="21000"/>
            </a:prstClr>
          </a:outerShdw>
        </a:effectLst>
      </xdr:spPr>
    </xdr:pic>
    <xdr:clientData/>
  </xdr:oneCellAnchor>
  <xdr:oneCellAnchor>
    <xdr:from>
      <xdr:col>8</xdr:col>
      <xdr:colOff>502978</xdr:colOff>
      <xdr:row>13</xdr:row>
      <xdr:rowOff>0</xdr:rowOff>
    </xdr:from>
    <xdr:ext cx="3208756" cy="3156541"/>
    <xdr:pic>
      <xdr:nvPicPr>
        <xdr:cNvPr id="12" name="Picture 11">
          <a:extLst>
            <a:ext uri="{FF2B5EF4-FFF2-40B4-BE49-F238E27FC236}">
              <a16:creationId xmlns:a16="http://schemas.microsoft.com/office/drawing/2014/main" id="{00000000-0008-0000-0400-00000C000000}"/>
            </a:ext>
          </a:extLst>
        </xdr:cNvPr>
        <xdr:cNvPicPr>
          <a:picLocks/>
        </xdr:cNvPicPr>
      </xdr:nvPicPr>
      <xdr:blipFill>
        <a:blip xmlns:r="http://schemas.openxmlformats.org/officeDocument/2006/relationships" r:embed="rId2"/>
        <a:stretch>
          <a:fillRect/>
        </a:stretch>
      </xdr:blipFill>
      <xdr:spPr>
        <a:xfrm>
          <a:off x="5151178" y="6728460"/>
          <a:ext cx="3208756" cy="3156541"/>
        </a:xfrm>
        <a:prstGeom prst="rect">
          <a:avLst/>
        </a:prstGeom>
        <a:ln w="53975" cap="rnd">
          <a:solidFill>
            <a:srgbClr val="002060"/>
          </a:solidFill>
        </a:ln>
        <a:effectLst>
          <a:outerShdw blurRad="152400" dist="241300" dir="2700000" algn="tl" rotWithShape="0">
            <a:prstClr val="black">
              <a:alpha val="21000"/>
            </a:prstClr>
          </a:outerShdw>
        </a:effectLst>
      </xdr:spPr>
    </xdr:pic>
    <xdr:clientData/>
  </xdr:oneCellAnchor>
  <xdr:oneCellAnchor>
    <xdr:from>
      <xdr:col>2</xdr:col>
      <xdr:colOff>204107</xdr:colOff>
      <xdr:row>34</xdr:row>
      <xdr:rowOff>187098</xdr:rowOff>
    </xdr:from>
    <xdr:ext cx="3215073" cy="3156541"/>
    <xdr:pic>
      <xdr:nvPicPr>
        <xdr:cNvPr id="13" name="Picture 12">
          <a:extLst>
            <a:ext uri="{FF2B5EF4-FFF2-40B4-BE49-F238E27FC236}">
              <a16:creationId xmlns:a16="http://schemas.microsoft.com/office/drawing/2014/main" id="{00000000-0008-0000-0400-00000D000000}"/>
            </a:ext>
          </a:extLst>
        </xdr:cNvPr>
        <xdr:cNvPicPr>
          <a:picLocks/>
        </xdr:cNvPicPr>
      </xdr:nvPicPr>
      <xdr:blipFill>
        <a:blip xmlns:r="http://schemas.openxmlformats.org/officeDocument/2006/relationships" r:embed="rId3"/>
        <a:stretch>
          <a:fillRect/>
        </a:stretch>
      </xdr:blipFill>
      <xdr:spPr>
        <a:xfrm>
          <a:off x="1057547" y="11197998"/>
          <a:ext cx="3215073" cy="3156541"/>
        </a:xfrm>
        <a:prstGeom prst="rect">
          <a:avLst/>
        </a:prstGeom>
        <a:ln w="53975" cap="rnd">
          <a:solidFill>
            <a:srgbClr val="002060"/>
          </a:solidFill>
        </a:ln>
        <a:effectLst>
          <a:outerShdw blurRad="152400" dist="241300" dir="2700000" algn="tl" rotWithShape="0">
            <a:prstClr val="black">
              <a:alpha val="21000"/>
            </a:prstClr>
          </a:outerShdw>
        </a:effectLst>
      </xdr:spPr>
    </xdr:pic>
    <xdr:clientData/>
  </xdr:oneCellAnchor>
  <xdr:oneCellAnchor>
    <xdr:from>
      <xdr:col>8</xdr:col>
      <xdr:colOff>496661</xdr:colOff>
      <xdr:row>34</xdr:row>
      <xdr:rowOff>172256</xdr:rowOff>
    </xdr:from>
    <xdr:ext cx="3215073" cy="3156541"/>
    <xdr:pic>
      <xdr:nvPicPr>
        <xdr:cNvPr id="14" name="Picture 13">
          <a:extLst>
            <a:ext uri="{FF2B5EF4-FFF2-40B4-BE49-F238E27FC236}">
              <a16:creationId xmlns:a16="http://schemas.microsoft.com/office/drawing/2014/main" id="{00000000-0008-0000-0400-00000E000000}"/>
            </a:ext>
          </a:extLst>
        </xdr:cNvPr>
        <xdr:cNvPicPr>
          <a:picLocks/>
        </xdr:cNvPicPr>
      </xdr:nvPicPr>
      <xdr:blipFill>
        <a:blip xmlns:r="http://schemas.openxmlformats.org/officeDocument/2006/relationships" r:embed="rId4"/>
        <a:stretch>
          <a:fillRect/>
        </a:stretch>
      </xdr:blipFill>
      <xdr:spPr>
        <a:xfrm>
          <a:off x="5144861" y="11183156"/>
          <a:ext cx="3215073" cy="3156541"/>
        </a:xfrm>
        <a:prstGeom prst="rect">
          <a:avLst/>
        </a:prstGeom>
        <a:ln w="53975" cap="rnd">
          <a:solidFill>
            <a:srgbClr val="002060"/>
          </a:solidFill>
        </a:ln>
        <a:effectLst>
          <a:outerShdw blurRad="152400" dist="241300" dir="2700000" algn="tl" rotWithShape="0">
            <a:prstClr val="black">
              <a:alpha val="21000"/>
            </a:prstClr>
          </a:outerShdw>
        </a:effectLst>
      </xdr:spPr>
    </xdr:pic>
    <xdr:clientData/>
  </xdr:oneCellAnchor>
  <xdr:oneCellAnchor>
    <xdr:from>
      <xdr:col>15</xdr:col>
      <xdr:colOff>88446</xdr:colOff>
      <xdr:row>35</xdr:row>
      <xdr:rowOff>0</xdr:rowOff>
    </xdr:from>
    <xdr:ext cx="3300523" cy="3222994"/>
    <xdr:pic>
      <xdr:nvPicPr>
        <xdr:cNvPr id="15" name="Picture 14">
          <a:extLst>
            <a:ext uri="{FF2B5EF4-FFF2-40B4-BE49-F238E27FC236}">
              <a16:creationId xmlns:a16="http://schemas.microsoft.com/office/drawing/2014/main" id="{00000000-0008-0000-0400-00000F000000}"/>
            </a:ext>
          </a:extLst>
        </xdr:cNvPr>
        <xdr:cNvPicPr>
          <a:picLocks/>
        </xdr:cNvPicPr>
      </xdr:nvPicPr>
      <xdr:blipFill>
        <a:blip xmlns:r="http://schemas.openxmlformats.org/officeDocument/2006/relationships" r:embed="rId5"/>
        <a:stretch>
          <a:fillRect/>
        </a:stretch>
      </xdr:blipFill>
      <xdr:spPr>
        <a:xfrm>
          <a:off x="9163866" y="11216640"/>
          <a:ext cx="3300523" cy="3222994"/>
        </a:xfrm>
        <a:prstGeom prst="rect">
          <a:avLst/>
        </a:prstGeom>
        <a:ln w="53975" cap="rnd">
          <a:solidFill>
            <a:srgbClr val="002060"/>
          </a:solidFill>
        </a:ln>
        <a:effectLst>
          <a:outerShdw blurRad="152400" dist="241300" dir="2700000" algn="tl" rotWithShape="0">
            <a:prstClr val="black">
              <a:alpha val="21000"/>
            </a:prstClr>
          </a:outerShdw>
        </a:effectLst>
      </xdr:spPr>
    </xdr:pic>
    <xdr:clientData/>
  </xdr:oneCellAnchor>
  <xdr:oneCellAnchor>
    <xdr:from>
      <xdr:col>2</xdr:col>
      <xdr:colOff>204107</xdr:colOff>
      <xdr:row>56</xdr:row>
      <xdr:rowOff>183696</xdr:rowOff>
    </xdr:from>
    <xdr:ext cx="3215073" cy="3156541"/>
    <xdr:pic>
      <xdr:nvPicPr>
        <xdr:cNvPr id="16" name="Picture 15">
          <a:extLst>
            <a:ext uri="{FF2B5EF4-FFF2-40B4-BE49-F238E27FC236}">
              <a16:creationId xmlns:a16="http://schemas.microsoft.com/office/drawing/2014/main" id="{00000000-0008-0000-0400-000010000000}"/>
            </a:ext>
          </a:extLst>
        </xdr:cNvPr>
        <xdr:cNvPicPr>
          <a:picLocks/>
        </xdr:cNvPicPr>
      </xdr:nvPicPr>
      <xdr:blipFill>
        <a:blip xmlns:r="http://schemas.openxmlformats.org/officeDocument/2006/relationships" r:embed="rId6"/>
        <a:stretch>
          <a:fillRect/>
        </a:stretch>
      </xdr:blipFill>
      <xdr:spPr>
        <a:xfrm>
          <a:off x="1057547" y="15598956"/>
          <a:ext cx="3215073" cy="3156541"/>
        </a:xfrm>
        <a:prstGeom prst="rect">
          <a:avLst/>
        </a:prstGeom>
        <a:ln w="53975" cap="rnd">
          <a:solidFill>
            <a:srgbClr val="002060"/>
          </a:solidFill>
        </a:ln>
        <a:effectLst>
          <a:outerShdw blurRad="152400" dist="241300" dir="2700000" algn="tl" rotWithShape="0">
            <a:prstClr val="black">
              <a:alpha val="21000"/>
            </a:prstClr>
          </a:outerShdw>
        </a:effectLst>
      </xdr:spPr>
    </xdr:pic>
    <xdr:clientData/>
  </xdr:oneCellAnchor>
  <xdr:oneCellAnchor>
    <xdr:from>
      <xdr:col>8</xdr:col>
      <xdr:colOff>502978</xdr:colOff>
      <xdr:row>56</xdr:row>
      <xdr:rowOff>154012</xdr:rowOff>
    </xdr:from>
    <xdr:ext cx="3208756" cy="3156541"/>
    <xdr:pic>
      <xdr:nvPicPr>
        <xdr:cNvPr id="17" name="Picture 16">
          <a:extLst>
            <a:ext uri="{FF2B5EF4-FFF2-40B4-BE49-F238E27FC236}">
              <a16:creationId xmlns:a16="http://schemas.microsoft.com/office/drawing/2014/main" id="{00000000-0008-0000-0400-000011000000}"/>
            </a:ext>
          </a:extLst>
        </xdr:cNvPr>
        <xdr:cNvPicPr>
          <a:picLocks/>
        </xdr:cNvPicPr>
      </xdr:nvPicPr>
      <xdr:blipFill>
        <a:blip xmlns:r="http://schemas.openxmlformats.org/officeDocument/2006/relationships" r:embed="rId7"/>
        <a:stretch>
          <a:fillRect/>
        </a:stretch>
      </xdr:blipFill>
      <xdr:spPr>
        <a:xfrm>
          <a:off x="5151178" y="15569272"/>
          <a:ext cx="3208756" cy="3156541"/>
        </a:xfrm>
        <a:prstGeom prst="rect">
          <a:avLst/>
        </a:prstGeom>
        <a:ln w="53975" cap="rnd">
          <a:solidFill>
            <a:srgbClr val="002060"/>
          </a:solidFill>
        </a:ln>
        <a:effectLst>
          <a:outerShdw blurRad="152400" dist="241300" dir="2700000" algn="tl" rotWithShape="0">
            <a:prstClr val="black">
              <a:alpha val="21000"/>
            </a:prstClr>
          </a:outerShdw>
        </a:effectLst>
      </xdr:spPr>
    </xdr:pic>
    <xdr:clientData/>
  </xdr:oneCellAnchor>
  <xdr:oneCellAnchor>
    <xdr:from>
      <xdr:col>2</xdr:col>
      <xdr:colOff>204107</xdr:colOff>
      <xdr:row>78</xdr:row>
      <xdr:rowOff>180295</xdr:rowOff>
    </xdr:from>
    <xdr:ext cx="3215073" cy="3156541"/>
    <xdr:pic>
      <xdr:nvPicPr>
        <xdr:cNvPr id="18" name="Picture 17">
          <a:extLst>
            <a:ext uri="{FF2B5EF4-FFF2-40B4-BE49-F238E27FC236}">
              <a16:creationId xmlns:a16="http://schemas.microsoft.com/office/drawing/2014/main" id="{00000000-0008-0000-0400-000012000000}"/>
            </a:ext>
          </a:extLst>
        </xdr:cNvPr>
        <xdr:cNvPicPr>
          <a:picLocks/>
        </xdr:cNvPicPr>
      </xdr:nvPicPr>
      <xdr:blipFill>
        <a:blip xmlns:r="http://schemas.openxmlformats.org/officeDocument/2006/relationships" r:embed="rId8"/>
        <a:stretch>
          <a:fillRect/>
        </a:stretch>
      </xdr:blipFill>
      <xdr:spPr>
        <a:xfrm>
          <a:off x="1057547" y="19999915"/>
          <a:ext cx="3215073" cy="3156541"/>
        </a:xfrm>
        <a:prstGeom prst="rect">
          <a:avLst/>
        </a:prstGeom>
        <a:ln w="53975" cap="rnd">
          <a:solidFill>
            <a:srgbClr val="002060"/>
          </a:solidFill>
        </a:ln>
        <a:effectLst>
          <a:outerShdw blurRad="152400" dist="241300" dir="2700000" algn="tl" rotWithShape="0">
            <a:prstClr val="black">
              <a:alpha val="21000"/>
            </a:prstClr>
          </a:outerShdw>
          <a:reflection stA="0" endPos="6000" dir="5400000" sy="-100000" algn="bl" rotWithShape="0"/>
        </a:effectLst>
      </xdr:spPr>
    </xdr:pic>
    <xdr:clientData/>
  </xdr:oneCellAnchor>
  <xdr:oneCellAnchor>
    <xdr:from>
      <xdr:col>8</xdr:col>
      <xdr:colOff>502978</xdr:colOff>
      <xdr:row>78</xdr:row>
      <xdr:rowOff>135769</xdr:rowOff>
    </xdr:from>
    <xdr:ext cx="3208756" cy="3156541"/>
    <xdr:pic>
      <xdr:nvPicPr>
        <xdr:cNvPr id="19" name="Picture 18">
          <a:extLst>
            <a:ext uri="{FF2B5EF4-FFF2-40B4-BE49-F238E27FC236}">
              <a16:creationId xmlns:a16="http://schemas.microsoft.com/office/drawing/2014/main" id="{00000000-0008-0000-0400-000013000000}"/>
            </a:ext>
          </a:extLst>
        </xdr:cNvPr>
        <xdr:cNvPicPr>
          <a:picLocks/>
        </xdr:cNvPicPr>
      </xdr:nvPicPr>
      <xdr:blipFill>
        <a:blip xmlns:r="http://schemas.openxmlformats.org/officeDocument/2006/relationships" r:embed="rId9"/>
        <a:stretch>
          <a:fillRect/>
        </a:stretch>
      </xdr:blipFill>
      <xdr:spPr>
        <a:xfrm>
          <a:off x="5151178" y="19955389"/>
          <a:ext cx="3208756" cy="3156541"/>
        </a:xfrm>
        <a:prstGeom prst="rect">
          <a:avLst/>
        </a:prstGeom>
        <a:ln w="53975" cap="rnd">
          <a:solidFill>
            <a:srgbClr val="002060"/>
          </a:solidFill>
        </a:ln>
        <a:effectLst>
          <a:outerShdw blurRad="152400" dist="241300" dir="2700000" algn="tl" rotWithShape="0">
            <a:prstClr val="black">
              <a:alpha val="21000"/>
            </a:prstClr>
          </a:outerShdw>
          <a:reflection stA="0" endPos="6000" dir="5400000" sy="-100000" algn="bl" rotWithShape="0"/>
        </a:effectLst>
      </xdr:spPr>
    </xdr:pic>
    <xdr:clientData/>
  </xdr:oneCellAnchor>
  <xdr:oneCellAnchor>
    <xdr:from>
      <xdr:col>2</xdr:col>
      <xdr:colOff>204107</xdr:colOff>
      <xdr:row>101</xdr:row>
      <xdr:rowOff>0</xdr:rowOff>
    </xdr:from>
    <xdr:ext cx="3208756" cy="3156541"/>
    <xdr:pic>
      <xdr:nvPicPr>
        <xdr:cNvPr id="20" name="Picture 19">
          <a:extLst>
            <a:ext uri="{FF2B5EF4-FFF2-40B4-BE49-F238E27FC236}">
              <a16:creationId xmlns:a16="http://schemas.microsoft.com/office/drawing/2014/main" id="{00000000-0008-0000-0400-000014000000}"/>
            </a:ext>
          </a:extLst>
        </xdr:cNvPr>
        <xdr:cNvPicPr>
          <a:picLocks/>
        </xdr:cNvPicPr>
      </xdr:nvPicPr>
      <xdr:blipFill>
        <a:blip xmlns:r="http://schemas.openxmlformats.org/officeDocument/2006/relationships" r:embed="rId10"/>
        <a:stretch>
          <a:fillRect/>
        </a:stretch>
      </xdr:blipFill>
      <xdr:spPr>
        <a:xfrm>
          <a:off x="1057547" y="24414480"/>
          <a:ext cx="3208756" cy="3156541"/>
        </a:xfrm>
        <a:prstGeom prst="rect">
          <a:avLst/>
        </a:prstGeom>
        <a:ln w="53975" cap="rnd">
          <a:solidFill>
            <a:srgbClr val="002060"/>
          </a:solidFill>
        </a:ln>
        <a:effectLst>
          <a:outerShdw blurRad="152400" dist="241300" dir="2700000" algn="tl" rotWithShape="0">
            <a:prstClr val="black">
              <a:alpha val="21000"/>
            </a:prstClr>
          </a:outerShdw>
          <a:reflection stA="0" endPos="6000" dir="5400000" sy="-100000" algn="bl" rotWithShape="0"/>
        </a:effectLst>
      </xdr:spPr>
    </xdr:pic>
    <xdr:clientData/>
  </xdr:oneCellAnchor>
  <xdr:oneCellAnchor>
    <xdr:from>
      <xdr:col>8</xdr:col>
      <xdr:colOff>496661</xdr:colOff>
      <xdr:row>100</xdr:row>
      <xdr:rowOff>131134</xdr:rowOff>
    </xdr:from>
    <xdr:ext cx="3215073" cy="3156541"/>
    <xdr:pic>
      <xdr:nvPicPr>
        <xdr:cNvPr id="21" name="Picture 20">
          <a:extLst>
            <a:ext uri="{FF2B5EF4-FFF2-40B4-BE49-F238E27FC236}">
              <a16:creationId xmlns:a16="http://schemas.microsoft.com/office/drawing/2014/main" id="{00000000-0008-0000-0400-000015000000}"/>
            </a:ext>
          </a:extLst>
        </xdr:cNvPr>
        <xdr:cNvPicPr>
          <a:picLocks/>
        </xdr:cNvPicPr>
      </xdr:nvPicPr>
      <xdr:blipFill>
        <a:blip xmlns:r="http://schemas.openxmlformats.org/officeDocument/2006/relationships" r:embed="rId11"/>
        <a:stretch>
          <a:fillRect/>
        </a:stretch>
      </xdr:blipFill>
      <xdr:spPr>
        <a:xfrm>
          <a:off x="5144861" y="24355114"/>
          <a:ext cx="3215073" cy="3156541"/>
        </a:xfrm>
        <a:prstGeom prst="rect">
          <a:avLst/>
        </a:prstGeom>
        <a:ln w="53975" cap="rnd">
          <a:solidFill>
            <a:srgbClr val="002060"/>
          </a:solidFill>
        </a:ln>
        <a:effectLst>
          <a:outerShdw blurRad="152400" dist="241300" dir="2700000" algn="tl" rotWithShape="0">
            <a:prstClr val="black">
              <a:alpha val="21000"/>
            </a:prstClr>
          </a:outerShdw>
          <a:reflection stA="0" endPos="6000" dir="5400000" sy="-100000" algn="bl" rotWithShape="0"/>
        </a:effectLst>
      </xdr:spPr>
    </xdr:pic>
    <xdr:clientData/>
  </xdr:oneCellAnchor>
  <xdr:twoCellAnchor>
    <xdr:from>
      <xdr:col>4</xdr:col>
      <xdr:colOff>0</xdr:colOff>
      <xdr:row>104</xdr:row>
      <xdr:rowOff>0</xdr:rowOff>
    </xdr:from>
    <xdr:to>
      <xdr:col>5</xdr:col>
      <xdr:colOff>503464</xdr:colOff>
      <xdr:row>110</xdr:row>
      <xdr:rowOff>0</xdr:rowOff>
    </xdr:to>
    <xdr:sp macro="" textlink="">
      <xdr:nvSpPr>
        <xdr:cNvPr id="22" name="Oval 21">
          <a:extLst>
            <a:ext uri="{FF2B5EF4-FFF2-40B4-BE49-F238E27FC236}">
              <a16:creationId xmlns:a16="http://schemas.microsoft.com/office/drawing/2014/main" id="{00000000-0008-0000-0400-000016000000}"/>
            </a:ext>
          </a:extLst>
        </xdr:cNvPr>
        <xdr:cNvSpPr/>
      </xdr:nvSpPr>
      <xdr:spPr>
        <a:xfrm>
          <a:off x="2118360" y="24985980"/>
          <a:ext cx="1135924" cy="1143000"/>
        </a:xfrm>
        <a:prstGeom prst="ellipse">
          <a:avLst/>
        </a:prstGeom>
        <a:noFill/>
        <a:ln w="57150">
          <a:solidFill>
            <a:srgbClr val="FF0000"/>
          </a:solidFill>
        </a:ln>
        <a:effectLst>
          <a:outerShdw blurRad="50800" dist="1143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249847</xdr:colOff>
      <xdr:row>103</xdr:row>
      <xdr:rowOff>126380</xdr:rowOff>
    </xdr:from>
    <xdr:to>
      <xdr:col>12</xdr:col>
      <xdr:colOff>457201</xdr:colOff>
      <xdr:row>114</xdr:row>
      <xdr:rowOff>38053</xdr:rowOff>
    </xdr:to>
    <xdr:sp macro="" textlink="">
      <xdr:nvSpPr>
        <xdr:cNvPr id="23" name="Oval 22">
          <a:extLst>
            <a:ext uri="{FF2B5EF4-FFF2-40B4-BE49-F238E27FC236}">
              <a16:creationId xmlns:a16="http://schemas.microsoft.com/office/drawing/2014/main" id="{00000000-0008-0000-0400-000017000000}"/>
            </a:ext>
          </a:extLst>
        </xdr:cNvPr>
        <xdr:cNvSpPr/>
      </xdr:nvSpPr>
      <xdr:spPr>
        <a:xfrm>
          <a:off x="5530507" y="24921860"/>
          <a:ext cx="2104734" cy="2007173"/>
        </a:xfrm>
        <a:prstGeom prst="ellipse">
          <a:avLst/>
        </a:prstGeom>
        <a:noFill/>
        <a:ln w="57150">
          <a:solidFill>
            <a:srgbClr val="FF0000"/>
          </a:solidFill>
        </a:ln>
        <a:effectLst>
          <a:outerShdw blurRad="50800" dist="1143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6206</xdr:colOff>
      <xdr:row>83</xdr:row>
      <xdr:rowOff>15517</xdr:rowOff>
    </xdr:from>
    <xdr:to>
      <xdr:col>6</xdr:col>
      <xdr:colOff>299357</xdr:colOff>
      <xdr:row>93</xdr:row>
      <xdr:rowOff>136073</xdr:rowOff>
    </xdr:to>
    <xdr:sp macro="" textlink="">
      <xdr:nvSpPr>
        <xdr:cNvPr id="24" name="Oval 23">
          <a:extLst>
            <a:ext uri="{FF2B5EF4-FFF2-40B4-BE49-F238E27FC236}">
              <a16:creationId xmlns:a16="http://schemas.microsoft.com/office/drawing/2014/main" id="{00000000-0008-0000-0400-000018000000}"/>
            </a:ext>
          </a:extLst>
        </xdr:cNvPr>
        <xdr:cNvSpPr/>
      </xdr:nvSpPr>
      <xdr:spPr>
        <a:xfrm>
          <a:off x="1492106" y="20802877"/>
          <a:ext cx="2190531" cy="2025556"/>
        </a:xfrm>
        <a:prstGeom prst="ellipse">
          <a:avLst/>
        </a:prstGeom>
        <a:noFill/>
        <a:ln w="57150">
          <a:solidFill>
            <a:srgbClr val="FF0000"/>
          </a:solidFill>
        </a:ln>
        <a:effectLst>
          <a:outerShdw blurRad="50800" dist="1143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236810</xdr:colOff>
      <xdr:row>18</xdr:row>
      <xdr:rowOff>83552</xdr:rowOff>
    </xdr:from>
    <xdr:to>
      <xdr:col>5</xdr:col>
      <xdr:colOff>59919</xdr:colOff>
      <xdr:row>26</xdr:row>
      <xdr:rowOff>157793</xdr:rowOff>
    </xdr:to>
    <xdr:sp macro="" textlink="">
      <xdr:nvSpPr>
        <xdr:cNvPr id="25" name="Oval 24">
          <a:extLst>
            <a:ext uri="{FF2B5EF4-FFF2-40B4-BE49-F238E27FC236}">
              <a16:creationId xmlns:a16="http://schemas.microsoft.com/office/drawing/2014/main" id="{00000000-0008-0000-0400-000019000000}"/>
            </a:ext>
          </a:extLst>
        </xdr:cNvPr>
        <xdr:cNvSpPr/>
      </xdr:nvSpPr>
      <xdr:spPr>
        <a:xfrm>
          <a:off x="1090250" y="7794992"/>
          <a:ext cx="1720489" cy="1659201"/>
        </a:xfrm>
        <a:prstGeom prst="ellipse">
          <a:avLst/>
        </a:prstGeom>
        <a:noFill/>
        <a:ln w="57150">
          <a:solidFill>
            <a:srgbClr val="FF0000"/>
          </a:solidFill>
        </a:ln>
        <a:effectLst>
          <a:outerShdw blurRad="50800" dist="1143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160898</xdr:colOff>
      <xdr:row>59</xdr:row>
      <xdr:rowOff>57531</xdr:rowOff>
    </xdr:from>
    <xdr:to>
      <xdr:col>4</xdr:col>
      <xdr:colOff>419435</xdr:colOff>
      <xdr:row>63</xdr:row>
      <xdr:rowOff>152780</xdr:rowOff>
    </xdr:to>
    <xdr:sp macro="" textlink="">
      <xdr:nvSpPr>
        <xdr:cNvPr id="26" name="Oval 25">
          <a:extLst>
            <a:ext uri="{FF2B5EF4-FFF2-40B4-BE49-F238E27FC236}">
              <a16:creationId xmlns:a16="http://schemas.microsoft.com/office/drawing/2014/main" id="{00000000-0008-0000-0400-00001A000000}"/>
            </a:ext>
          </a:extLst>
        </xdr:cNvPr>
        <xdr:cNvSpPr/>
      </xdr:nvSpPr>
      <xdr:spPr>
        <a:xfrm>
          <a:off x="1646798" y="16059531"/>
          <a:ext cx="890997" cy="857249"/>
        </a:xfrm>
        <a:prstGeom prst="ellipse">
          <a:avLst/>
        </a:prstGeom>
        <a:noFill/>
        <a:ln w="57150">
          <a:solidFill>
            <a:srgbClr val="FF0000"/>
          </a:solidFill>
        </a:ln>
        <a:effectLst>
          <a:outerShdw blurRad="50800" dist="1143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544284</xdr:colOff>
      <xdr:row>35</xdr:row>
      <xdr:rowOff>54429</xdr:rowOff>
    </xdr:from>
    <xdr:to>
      <xdr:col>6</xdr:col>
      <xdr:colOff>432565</xdr:colOff>
      <xdr:row>43</xdr:row>
      <xdr:rowOff>6206</xdr:rowOff>
    </xdr:to>
    <xdr:sp macro="" textlink="">
      <xdr:nvSpPr>
        <xdr:cNvPr id="27" name="Oval 26">
          <a:extLst>
            <a:ext uri="{FF2B5EF4-FFF2-40B4-BE49-F238E27FC236}">
              <a16:creationId xmlns:a16="http://schemas.microsoft.com/office/drawing/2014/main" id="{00000000-0008-0000-0400-00001B000000}"/>
            </a:ext>
          </a:extLst>
        </xdr:cNvPr>
        <xdr:cNvSpPr/>
      </xdr:nvSpPr>
      <xdr:spPr>
        <a:xfrm>
          <a:off x="2030184" y="11271069"/>
          <a:ext cx="1785661" cy="1475777"/>
        </a:xfrm>
        <a:prstGeom prst="ellipse">
          <a:avLst/>
        </a:prstGeom>
        <a:noFill/>
        <a:ln w="57150">
          <a:solidFill>
            <a:srgbClr val="FF0000"/>
          </a:solidFill>
        </a:ln>
        <a:effectLst>
          <a:outerShdw blurRad="50800" dist="1143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106136</xdr:colOff>
      <xdr:row>11</xdr:row>
      <xdr:rowOff>190422</xdr:rowOff>
    </xdr:from>
    <xdr:to>
      <xdr:col>2</xdr:col>
      <xdr:colOff>389836</xdr:colOff>
      <xdr:row>13</xdr:row>
      <xdr:rowOff>138200</xdr:rowOff>
    </xdr:to>
    <xdr:sp macro="" textlink="">
      <xdr:nvSpPr>
        <xdr:cNvPr id="28" name="TextBox 27">
          <a:extLst>
            <a:ext uri="{FF2B5EF4-FFF2-40B4-BE49-F238E27FC236}">
              <a16:creationId xmlns:a16="http://schemas.microsoft.com/office/drawing/2014/main" id="{00000000-0008-0000-0400-00001C000000}"/>
            </a:ext>
          </a:extLst>
        </xdr:cNvPr>
        <xdr:cNvSpPr txBox="1"/>
      </xdr:nvSpPr>
      <xdr:spPr>
        <a:xfrm>
          <a:off x="327116" y="6400722"/>
          <a:ext cx="916160" cy="465938"/>
        </a:xfrm>
        <a:prstGeom prst="rect">
          <a:avLst/>
        </a:prstGeom>
        <a:solidFill>
          <a:schemeClr val="lt1"/>
        </a:solidFill>
        <a:ln w="50800" cmpd="sng">
          <a:solidFill>
            <a:srgbClr val="002060"/>
          </a:solidFill>
        </a:ln>
        <a:effectLst>
          <a:outerShdw blurRad="50800" dist="635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latin typeface="ChevinBold" panose="02000700000000000000" pitchFamily="2" charset="0"/>
            </a:rPr>
            <a:t>Fig 1.1</a:t>
          </a:r>
        </a:p>
      </xdr:txBody>
    </xdr:sp>
    <xdr:clientData/>
  </xdr:twoCellAnchor>
  <xdr:twoCellAnchor>
    <xdr:from>
      <xdr:col>7</xdr:col>
      <xdr:colOff>480332</xdr:colOff>
      <xdr:row>11</xdr:row>
      <xdr:rowOff>190422</xdr:rowOff>
    </xdr:from>
    <xdr:to>
      <xdr:col>9</xdr:col>
      <xdr:colOff>147411</xdr:colOff>
      <xdr:row>13</xdr:row>
      <xdr:rowOff>138200</xdr:rowOff>
    </xdr:to>
    <xdr:sp macro="" textlink="">
      <xdr:nvSpPr>
        <xdr:cNvPr id="29" name="TextBox 28">
          <a:extLst>
            <a:ext uri="{FF2B5EF4-FFF2-40B4-BE49-F238E27FC236}">
              <a16:creationId xmlns:a16="http://schemas.microsoft.com/office/drawing/2014/main" id="{00000000-0008-0000-0400-00001D000000}"/>
            </a:ext>
          </a:extLst>
        </xdr:cNvPr>
        <xdr:cNvSpPr txBox="1"/>
      </xdr:nvSpPr>
      <xdr:spPr>
        <a:xfrm>
          <a:off x="4496072" y="6400722"/>
          <a:ext cx="931999" cy="465938"/>
        </a:xfrm>
        <a:prstGeom prst="rect">
          <a:avLst/>
        </a:prstGeom>
        <a:solidFill>
          <a:schemeClr val="lt1"/>
        </a:solidFill>
        <a:ln w="50800" cmpd="sng">
          <a:solidFill>
            <a:srgbClr val="002060"/>
          </a:solidFill>
        </a:ln>
        <a:effectLst>
          <a:outerShdw blurRad="50800" dist="635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latin typeface="ChevinBold" panose="02000700000000000000" pitchFamily="2" charset="0"/>
            </a:rPr>
            <a:t>Fig 1.2</a:t>
          </a:r>
        </a:p>
      </xdr:txBody>
    </xdr:sp>
    <xdr:clientData/>
  </xdr:twoCellAnchor>
  <xdr:twoCellAnchor>
    <xdr:from>
      <xdr:col>1</xdr:col>
      <xdr:colOff>106136</xdr:colOff>
      <xdr:row>33</xdr:row>
      <xdr:rowOff>192451</xdr:rowOff>
    </xdr:from>
    <xdr:to>
      <xdr:col>2</xdr:col>
      <xdr:colOff>385535</xdr:colOff>
      <xdr:row>35</xdr:row>
      <xdr:rowOff>143513</xdr:rowOff>
    </xdr:to>
    <xdr:sp macro="" textlink="">
      <xdr:nvSpPr>
        <xdr:cNvPr id="30" name="TextBox 29">
          <a:extLst>
            <a:ext uri="{FF2B5EF4-FFF2-40B4-BE49-F238E27FC236}">
              <a16:creationId xmlns:a16="http://schemas.microsoft.com/office/drawing/2014/main" id="{00000000-0008-0000-0400-00001E000000}"/>
            </a:ext>
          </a:extLst>
        </xdr:cNvPr>
        <xdr:cNvSpPr txBox="1"/>
      </xdr:nvSpPr>
      <xdr:spPr>
        <a:xfrm>
          <a:off x="327116" y="10890931"/>
          <a:ext cx="911859" cy="469222"/>
        </a:xfrm>
        <a:prstGeom prst="rect">
          <a:avLst/>
        </a:prstGeom>
        <a:solidFill>
          <a:schemeClr val="lt1"/>
        </a:solidFill>
        <a:ln w="50800" cmpd="sng">
          <a:solidFill>
            <a:srgbClr val="002060"/>
          </a:solidFill>
        </a:ln>
        <a:effectLst>
          <a:outerShdw blurRad="50800" dist="635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latin typeface="ChevinBold" panose="02000700000000000000" pitchFamily="2" charset="0"/>
            </a:rPr>
            <a:t>Fig 2.1</a:t>
          </a:r>
        </a:p>
      </xdr:txBody>
    </xdr:sp>
    <xdr:clientData/>
  </xdr:twoCellAnchor>
  <xdr:twoCellAnchor>
    <xdr:from>
      <xdr:col>7</xdr:col>
      <xdr:colOff>480332</xdr:colOff>
      <xdr:row>33</xdr:row>
      <xdr:rowOff>191130</xdr:rowOff>
    </xdr:from>
    <xdr:to>
      <xdr:col>9</xdr:col>
      <xdr:colOff>134165</xdr:colOff>
      <xdr:row>35</xdr:row>
      <xdr:rowOff>145594</xdr:rowOff>
    </xdr:to>
    <xdr:sp macro="" textlink="">
      <xdr:nvSpPr>
        <xdr:cNvPr id="31" name="TextBox 30">
          <a:extLst>
            <a:ext uri="{FF2B5EF4-FFF2-40B4-BE49-F238E27FC236}">
              <a16:creationId xmlns:a16="http://schemas.microsoft.com/office/drawing/2014/main" id="{00000000-0008-0000-0400-00001F000000}"/>
            </a:ext>
          </a:extLst>
        </xdr:cNvPr>
        <xdr:cNvSpPr txBox="1"/>
      </xdr:nvSpPr>
      <xdr:spPr>
        <a:xfrm>
          <a:off x="4496072" y="10889610"/>
          <a:ext cx="918753" cy="472624"/>
        </a:xfrm>
        <a:prstGeom prst="rect">
          <a:avLst/>
        </a:prstGeom>
        <a:solidFill>
          <a:schemeClr val="lt1"/>
        </a:solidFill>
        <a:ln w="50800" cmpd="sng">
          <a:solidFill>
            <a:srgbClr val="002060"/>
          </a:solidFill>
        </a:ln>
        <a:effectLst>
          <a:outerShdw blurRad="50800" dist="635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latin typeface="ChevinBold" panose="02000700000000000000" pitchFamily="2" charset="0"/>
            </a:rPr>
            <a:t>Fig 2.2</a:t>
          </a:r>
        </a:p>
      </xdr:txBody>
    </xdr:sp>
    <xdr:clientData/>
  </xdr:twoCellAnchor>
  <xdr:twoCellAnchor>
    <xdr:from>
      <xdr:col>14</xdr:col>
      <xdr:colOff>191861</xdr:colOff>
      <xdr:row>33</xdr:row>
      <xdr:rowOff>191130</xdr:rowOff>
    </xdr:from>
    <xdr:to>
      <xdr:col>15</xdr:col>
      <xdr:colOff>433042</xdr:colOff>
      <xdr:row>35</xdr:row>
      <xdr:rowOff>155620</xdr:rowOff>
    </xdr:to>
    <xdr:sp macro="" textlink="">
      <xdr:nvSpPr>
        <xdr:cNvPr id="32" name="TextBox 31">
          <a:extLst>
            <a:ext uri="{FF2B5EF4-FFF2-40B4-BE49-F238E27FC236}">
              <a16:creationId xmlns:a16="http://schemas.microsoft.com/office/drawing/2014/main" id="{00000000-0008-0000-0400-000020000000}"/>
            </a:ext>
          </a:extLst>
        </xdr:cNvPr>
        <xdr:cNvSpPr txBox="1"/>
      </xdr:nvSpPr>
      <xdr:spPr>
        <a:xfrm>
          <a:off x="8634821" y="10889610"/>
          <a:ext cx="873641" cy="482650"/>
        </a:xfrm>
        <a:prstGeom prst="rect">
          <a:avLst/>
        </a:prstGeom>
        <a:solidFill>
          <a:schemeClr val="lt1"/>
        </a:solidFill>
        <a:ln w="50800" cmpd="sng">
          <a:solidFill>
            <a:srgbClr val="002060"/>
          </a:solidFill>
        </a:ln>
        <a:effectLst>
          <a:outerShdw blurRad="50800" dist="635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latin typeface="ChevinBold" panose="02000700000000000000" pitchFamily="2" charset="0"/>
            </a:rPr>
            <a:t>Fig 2.3</a:t>
          </a:r>
        </a:p>
      </xdr:txBody>
    </xdr:sp>
    <xdr:clientData/>
  </xdr:twoCellAnchor>
  <xdr:twoCellAnchor>
    <xdr:from>
      <xdr:col>1</xdr:col>
      <xdr:colOff>106136</xdr:colOff>
      <xdr:row>55</xdr:row>
      <xdr:rowOff>211372</xdr:rowOff>
    </xdr:from>
    <xdr:to>
      <xdr:col>2</xdr:col>
      <xdr:colOff>385535</xdr:colOff>
      <xdr:row>57</xdr:row>
      <xdr:rowOff>165835</xdr:rowOff>
    </xdr:to>
    <xdr:sp macro="" textlink="">
      <xdr:nvSpPr>
        <xdr:cNvPr id="33" name="TextBox 32">
          <a:extLst>
            <a:ext uri="{FF2B5EF4-FFF2-40B4-BE49-F238E27FC236}">
              <a16:creationId xmlns:a16="http://schemas.microsoft.com/office/drawing/2014/main" id="{00000000-0008-0000-0400-000021000000}"/>
            </a:ext>
          </a:extLst>
        </xdr:cNvPr>
        <xdr:cNvSpPr txBox="1"/>
      </xdr:nvSpPr>
      <xdr:spPr>
        <a:xfrm>
          <a:off x="327116" y="15314212"/>
          <a:ext cx="911859" cy="472623"/>
        </a:xfrm>
        <a:prstGeom prst="rect">
          <a:avLst/>
        </a:prstGeom>
        <a:solidFill>
          <a:schemeClr val="lt1"/>
        </a:solidFill>
        <a:ln w="50800" cmpd="sng">
          <a:solidFill>
            <a:srgbClr val="002060"/>
          </a:solidFill>
        </a:ln>
        <a:effectLst>
          <a:outerShdw blurRad="50800" dist="635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latin typeface="ChevinBold" panose="02000700000000000000" pitchFamily="2" charset="0"/>
            </a:rPr>
            <a:t>Fig 3.1</a:t>
          </a:r>
        </a:p>
      </xdr:txBody>
    </xdr:sp>
    <xdr:clientData/>
  </xdr:twoCellAnchor>
  <xdr:twoCellAnchor>
    <xdr:from>
      <xdr:col>7</xdr:col>
      <xdr:colOff>480332</xdr:colOff>
      <xdr:row>55</xdr:row>
      <xdr:rowOff>212132</xdr:rowOff>
    </xdr:from>
    <xdr:to>
      <xdr:col>9</xdr:col>
      <xdr:colOff>134165</xdr:colOff>
      <xdr:row>57</xdr:row>
      <xdr:rowOff>163193</xdr:rowOff>
    </xdr:to>
    <xdr:sp macro="" textlink="">
      <xdr:nvSpPr>
        <xdr:cNvPr id="34" name="TextBox 33">
          <a:extLst>
            <a:ext uri="{FF2B5EF4-FFF2-40B4-BE49-F238E27FC236}">
              <a16:creationId xmlns:a16="http://schemas.microsoft.com/office/drawing/2014/main" id="{00000000-0008-0000-0400-000022000000}"/>
            </a:ext>
          </a:extLst>
        </xdr:cNvPr>
        <xdr:cNvSpPr txBox="1"/>
      </xdr:nvSpPr>
      <xdr:spPr>
        <a:xfrm>
          <a:off x="4496072" y="15314972"/>
          <a:ext cx="918753" cy="469221"/>
        </a:xfrm>
        <a:prstGeom prst="rect">
          <a:avLst/>
        </a:prstGeom>
        <a:solidFill>
          <a:schemeClr val="lt1"/>
        </a:solidFill>
        <a:ln w="50800" cmpd="sng">
          <a:solidFill>
            <a:srgbClr val="002060"/>
          </a:solidFill>
        </a:ln>
        <a:effectLst>
          <a:outerShdw blurRad="50800" dist="635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latin typeface="ChevinBold" panose="02000700000000000000" pitchFamily="2" charset="0"/>
            </a:rPr>
            <a:t>Fig 3.2</a:t>
          </a:r>
        </a:p>
      </xdr:txBody>
    </xdr:sp>
    <xdr:clientData/>
  </xdr:twoCellAnchor>
  <xdr:twoCellAnchor>
    <xdr:from>
      <xdr:col>22</xdr:col>
      <xdr:colOff>152400</xdr:colOff>
      <xdr:row>11</xdr:row>
      <xdr:rowOff>252997</xdr:rowOff>
    </xdr:from>
    <xdr:to>
      <xdr:col>25</xdr:col>
      <xdr:colOff>147663</xdr:colOff>
      <xdr:row>13</xdr:row>
      <xdr:rowOff>94970</xdr:rowOff>
    </xdr:to>
    <xdr:sp macro="" textlink="">
      <xdr:nvSpPr>
        <xdr:cNvPr id="35" name="TextBox 34">
          <a:extLst>
            <a:ext uri="{FF2B5EF4-FFF2-40B4-BE49-F238E27FC236}">
              <a16:creationId xmlns:a16="http://schemas.microsoft.com/office/drawing/2014/main" id="{00000000-0008-0000-0400-000023000000}"/>
            </a:ext>
          </a:extLst>
        </xdr:cNvPr>
        <xdr:cNvSpPr txBox="1"/>
      </xdr:nvSpPr>
      <xdr:spPr>
        <a:xfrm>
          <a:off x="13327380" y="6463297"/>
          <a:ext cx="1892643" cy="360133"/>
        </a:xfrm>
        <a:prstGeom prst="rect">
          <a:avLst/>
        </a:prstGeom>
        <a:solidFill>
          <a:schemeClr val="lt1"/>
        </a:solidFill>
        <a:ln w="50800" cmpd="sng">
          <a:solidFill>
            <a:srgbClr val="002060"/>
          </a:solidFill>
        </a:ln>
        <a:effectLst>
          <a:outerShdw blurRad="50800" dist="635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latin typeface="ChevinBold" panose="02000700000000000000" pitchFamily="2" charset="0"/>
            </a:rPr>
            <a:t>DP's connected to the wrong road</a:t>
          </a:r>
        </a:p>
      </xdr:txBody>
    </xdr:sp>
    <xdr:clientData/>
  </xdr:twoCellAnchor>
  <xdr:twoCellAnchor>
    <xdr:from>
      <xdr:col>22</xdr:col>
      <xdr:colOff>152400</xdr:colOff>
      <xdr:row>55</xdr:row>
      <xdr:rowOff>255336</xdr:rowOff>
    </xdr:from>
    <xdr:to>
      <xdr:col>25</xdr:col>
      <xdr:colOff>147663</xdr:colOff>
      <xdr:row>57</xdr:row>
      <xdr:rowOff>97309</xdr:rowOff>
    </xdr:to>
    <xdr:sp macro="" textlink="">
      <xdr:nvSpPr>
        <xdr:cNvPr id="36" name="TextBox 35">
          <a:extLst>
            <a:ext uri="{FF2B5EF4-FFF2-40B4-BE49-F238E27FC236}">
              <a16:creationId xmlns:a16="http://schemas.microsoft.com/office/drawing/2014/main" id="{00000000-0008-0000-0400-000024000000}"/>
            </a:ext>
          </a:extLst>
        </xdr:cNvPr>
        <xdr:cNvSpPr txBox="1"/>
      </xdr:nvSpPr>
      <xdr:spPr>
        <a:xfrm>
          <a:off x="13327380" y="15358176"/>
          <a:ext cx="1892643" cy="360133"/>
        </a:xfrm>
        <a:prstGeom prst="rect">
          <a:avLst/>
        </a:prstGeom>
        <a:solidFill>
          <a:schemeClr val="lt1"/>
        </a:solidFill>
        <a:ln w="50800" cmpd="sng">
          <a:solidFill>
            <a:srgbClr val="002060"/>
          </a:solidFill>
        </a:ln>
        <a:effectLst>
          <a:outerShdw blurRad="50800" dist="635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latin typeface="ChevinBold" panose="02000700000000000000" pitchFamily="2" charset="0"/>
            </a:rPr>
            <a:t>DP's not connected to the road network</a:t>
          </a:r>
        </a:p>
      </xdr:txBody>
    </xdr:sp>
    <xdr:clientData/>
  </xdr:twoCellAnchor>
  <xdr:twoCellAnchor>
    <xdr:from>
      <xdr:col>22</xdr:col>
      <xdr:colOff>152400</xdr:colOff>
      <xdr:row>33</xdr:row>
      <xdr:rowOff>233946</xdr:rowOff>
    </xdr:from>
    <xdr:to>
      <xdr:col>25</xdr:col>
      <xdr:colOff>147663</xdr:colOff>
      <xdr:row>35</xdr:row>
      <xdr:rowOff>75920</xdr:rowOff>
    </xdr:to>
    <xdr:sp macro="" textlink="">
      <xdr:nvSpPr>
        <xdr:cNvPr id="37" name="TextBox 36">
          <a:extLst>
            <a:ext uri="{FF2B5EF4-FFF2-40B4-BE49-F238E27FC236}">
              <a16:creationId xmlns:a16="http://schemas.microsoft.com/office/drawing/2014/main" id="{00000000-0008-0000-0400-000025000000}"/>
            </a:ext>
          </a:extLst>
        </xdr:cNvPr>
        <xdr:cNvSpPr txBox="1"/>
      </xdr:nvSpPr>
      <xdr:spPr>
        <a:xfrm>
          <a:off x="13327380" y="10932426"/>
          <a:ext cx="1892643" cy="360134"/>
        </a:xfrm>
        <a:prstGeom prst="rect">
          <a:avLst/>
        </a:prstGeom>
        <a:solidFill>
          <a:schemeClr val="lt1"/>
        </a:solidFill>
        <a:ln w="50800" cmpd="sng">
          <a:solidFill>
            <a:srgbClr val="002060"/>
          </a:solidFill>
        </a:ln>
        <a:effectLst>
          <a:outerShdw blurRad="50800" dist="635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latin typeface="ChevinBold" panose="02000700000000000000" pitchFamily="2" charset="0"/>
            </a:rPr>
            <a:t>Correction of dandelion's</a:t>
          </a:r>
        </a:p>
      </xdr:txBody>
    </xdr:sp>
    <xdr:clientData/>
  </xdr:twoCellAnchor>
  <xdr:twoCellAnchor>
    <xdr:from>
      <xdr:col>1</xdr:col>
      <xdr:colOff>106136</xdr:colOff>
      <xdr:row>77</xdr:row>
      <xdr:rowOff>233694</xdr:rowOff>
    </xdr:from>
    <xdr:to>
      <xdr:col>2</xdr:col>
      <xdr:colOff>389836</xdr:colOff>
      <xdr:row>79</xdr:row>
      <xdr:rowOff>173536</xdr:rowOff>
    </xdr:to>
    <xdr:sp macro="" textlink="">
      <xdr:nvSpPr>
        <xdr:cNvPr id="38" name="TextBox 37">
          <a:extLst>
            <a:ext uri="{FF2B5EF4-FFF2-40B4-BE49-F238E27FC236}">
              <a16:creationId xmlns:a16="http://schemas.microsoft.com/office/drawing/2014/main" id="{00000000-0008-0000-0400-000026000000}"/>
            </a:ext>
          </a:extLst>
        </xdr:cNvPr>
        <xdr:cNvSpPr txBox="1"/>
      </xdr:nvSpPr>
      <xdr:spPr>
        <a:xfrm>
          <a:off x="327116" y="19740894"/>
          <a:ext cx="916160" cy="458002"/>
        </a:xfrm>
        <a:prstGeom prst="rect">
          <a:avLst/>
        </a:prstGeom>
        <a:solidFill>
          <a:schemeClr val="lt1"/>
        </a:solidFill>
        <a:ln w="50800" cmpd="sng">
          <a:solidFill>
            <a:srgbClr val="002060"/>
          </a:solidFill>
        </a:ln>
        <a:effectLst>
          <a:outerShdw blurRad="50800" dist="635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latin typeface="ChevinBold" panose="02000700000000000000" pitchFamily="2" charset="0"/>
            </a:rPr>
            <a:t>Fig 4.1</a:t>
          </a:r>
        </a:p>
      </xdr:txBody>
    </xdr:sp>
    <xdr:clientData/>
  </xdr:twoCellAnchor>
  <xdr:twoCellAnchor>
    <xdr:from>
      <xdr:col>7</xdr:col>
      <xdr:colOff>480332</xdr:colOff>
      <xdr:row>77</xdr:row>
      <xdr:rowOff>229731</xdr:rowOff>
    </xdr:from>
    <xdr:to>
      <xdr:col>9</xdr:col>
      <xdr:colOff>147411</xdr:colOff>
      <xdr:row>79</xdr:row>
      <xdr:rowOff>169573</xdr:rowOff>
    </xdr:to>
    <xdr:sp macro="" textlink="">
      <xdr:nvSpPr>
        <xdr:cNvPr id="39" name="TextBox 38">
          <a:extLst>
            <a:ext uri="{FF2B5EF4-FFF2-40B4-BE49-F238E27FC236}">
              <a16:creationId xmlns:a16="http://schemas.microsoft.com/office/drawing/2014/main" id="{00000000-0008-0000-0400-000027000000}"/>
            </a:ext>
          </a:extLst>
        </xdr:cNvPr>
        <xdr:cNvSpPr txBox="1"/>
      </xdr:nvSpPr>
      <xdr:spPr>
        <a:xfrm>
          <a:off x="4496072" y="19736931"/>
          <a:ext cx="931999" cy="458002"/>
        </a:xfrm>
        <a:prstGeom prst="rect">
          <a:avLst/>
        </a:prstGeom>
        <a:solidFill>
          <a:schemeClr val="lt1"/>
        </a:solidFill>
        <a:ln w="50800" cmpd="sng">
          <a:solidFill>
            <a:srgbClr val="002060"/>
          </a:solidFill>
        </a:ln>
        <a:effectLst>
          <a:outerShdw blurRad="50800" dist="635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latin typeface="ChevinBold" panose="02000700000000000000" pitchFamily="2" charset="0"/>
            </a:rPr>
            <a:t>Fig 4.2</a:t>
          </a:r>
        </a:p>
      </xdr:txBody>
    </xdr:sp>
    <xdr:clientData/>
  </xdr:twoCellAnchor>
  <xdr:twoCellAnchor>
    <xdr:from>
      <xdr:col>22</xdr:col>
      <xdr:colOff>152400</xdr:colOff>
      <xdr:row>77</xdr:row>
      <xdr:rowOff>252998</xdr:rowOff>
    </xdr:from>
    <xdr:to>
      <xdr:col>25</xdr:col>
      <xdr:colOff>147663</xdr:colOff>
      <xdr:row>79</xdr:row>
      <xdr:rowOff>94972</xdr:rowOff>
    </xdr:to>
    <xdr:sp macro="" textlink="">
      <xdr:nvSpPr>
        <xdr:cNvPr id="40" name="TextBox 39">
          <a:extLst>
            <a:ext uri="{FF2B5EF4-FFF2-40B4-BE49-F238E27FC236}">
              <a16:creationId xmlns:a16="http://schemas.microsoft.com/office/drawing/2014/main" id="{00000000-0008-0000-0400-000028000000}"/>
            </a:ext>
          </a:extLst>
        </xdr:cNvPr>
        <xdr:cNvSpPr txBox="1"/>
      </xdr:nvSpPr>
      <xdr:spPr>
        <a:xfrm>
          <a:off x="13327380" y="19760198"/>
          <a:ext cx="1892643" cy="360134"/>
        </a:xfrm>
        <a:prstGeom prst="rect">
          <a:avLst/>
        </a:prstGeom>
        <a:solidFill>
          <a:schemeClr val="lt1"/>
        </a:solidFill>
        <a:ln w="50800" cmpd="sng">
          <a:solidFill>
            <a:srgbClr val="002060"/>
          </a:solidFill>
        </a:ln>
        <a:effectLst>
          <a:outerShdw blurRad="50800" dist="635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latin typeface="ChevinBold" panose="02000700000000000000" pitchFamily="2" charset="0"/>
            </a:rPr>
            <a:t>Road restrictions</a:t>
          </a:r>
        </a:p>
      </xdr:txBody>
    </xdr:sp>
    <xdr:clientData/>
  </xdr:twoCellAnchor>
  <xdr:twoCellAnchor>
    <xdr:from>
      <xdr:col>22</xdr:col>
      <xdr:colOff>152400</xdr:colOff>
      <xdr:row>99</xdr:row>
      <xdr:rowOff>52471</xdr:rowOff>
    </xdr:from>
    <xdr:to>
      <xdr:col>25</xdr:col>
      <xdr:colOff>147663</xdr:colOff>
      <xdr:row>100</xdr:row>
      <xdr:rowOff>94971</xdr:rowOff>
    </xdr:to>
    <xdr:sp macro="" textlink="">
      <xdr:nvSpPr>
        <xdr:cNvPr id="41" name="TextBox 40">
          <a:extLst>
            <a:ext uri="{FF2B5EF4-FFF2-40B4-BE49-F238E27FC236}">
              <a16:creationId xmlns:a16="http://schemas.microsoft.com/office/drawing/2014/main" id="{00000000-0008-0000-0400-000029000000}"/>
            </a:ext>
          </a:extLst>
        </xdr:cNvPr>
        <xdr:cNvSpPr txBox="1"/>
      </xdr:nvSpPr>
      <xdr:spPr>
        <a:xfrm>
          <a:off x="13327380" y="23964031"/>
          <a:ext cx="1892643" cy="354920"/>
        </a:xfrm>
        <a:prstGeom prst="rect">
          <a:avLst/>
        </a:prstGeom>
        <a:solidFill>
          <a:schemeClr val="lt1"/>
        </a:solidFill>
        <a:ln w="50800" cmpd="sng">
          <a:solidFill>
            <a:srgbClr val="002060"/>
          </a:solidFill>
        </a:ln>
        <a:effectLst>
          <a:outerShdw blurRad="50800" dist="635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latin typeface="ChevinBold" panose="02000700000000000000" pitchFamily="2" charset="0"/>
            </a:rPr>
            <a:t>Island's</a:t>
          </a:r>
        </a:p>
      </xdr:txBody>
    </xdr:sp>
    <xdr:clientData/>
  </xdr:twoCellAnchor>
  <xdr:twoCellAnchor>
    <xdr:from>
      <xdr:col>1</xdr:col>
      <xdr:colOff>106136</xdr:colOff>
      <xdr:row>99</xdr:row>
      <xdr:rowOff>255004</xdr:rowOff>
    </xdr:from>
    <xdr:to>
      <xdr:col>2</xdr:col>
      <xdr:colOff>389836</xdr:colOff>
      <xdr:row>102</xdr:row>
      <xdr:rowOff>15771</xdr:rowOff>
    </xdr:to>
    <xdr:sp macro="" textlink="">
      <xdr:nvSpPr>
        <xdr:cNvPr id="42" name="TextBox 41">
          <a:extLst>
            <a:ext uri="{FF2B5EF4-FFF2-40B4-BE49-F238E27FC236}">
              <a16:creationId xmlns:a16="http://schemas.microsoft.com/office/drawing/2014/main" id="{00000000-0008-0000-0400-00002A000000}"/>
            </a:ext>
          </a:extLst>
        </xdr:cNvPr>
        <xdr:cNvSpPr txBox="1"/>
      </xdr:nvSpPr>
      <xdr:spPr>
        <a:xfrm>
          <a:off x="327116" y="24166564"/>
          <a:ext cx="916160" cy="454187"/>
        </a:xfrm>
        <a:prstGeom prst="rect">
          <a:avLst/>
        </a:prstGeom>
        <a:solidFill>
          <a:schemeClr val="lt1"/>
        </a:solidFill>
        <a:ln w="50800" cmpd="sng">
          <a:solidFill>
            <a:srgbClr val="002060"/>
          </a:solidFill>
        </a:ln>
        <a:effectLst>
          <a:outerShdw blurRad="50800" dist="635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latin typeface="ChevinBold" panose="02000700000000000000" pitchFamily="2" charset="0"/>
            </a:rPr>
            <a:t>Fig 5.1</a:t>
          </a:r>
        </a:p>
      </xdr:txBody>
    </xdr:sp>
    <xdr:clientData/>
  </xdr:twoCellAnchor>
  <xdr:twoCellAnchor>
    <xdr:from>
      <xdr:col>7</xdr:col>
      <xdr:colOff>480332</xdr:colOff>
      <xdr:row>99</xdr:row>
      <xdr:rowOff>249717</xdr:rowOff>
    </xdr:from>
    <xdr:to>
      <xdr:col>9</xdr:col>
      <xdr:colOff>147411</xdr:colOff>
      <xdr:row>102</xdr:row>
      <xdr:rowOff>15771</xdr:rowOff>
    </xdr:to>
    <xdr:sp macro="" textlink="">
      <xdr:nvSpPr>
        <xdr:cNvPr id="43" name="TextBox 42">
          <a:extLst>
            <a:ext uri="{FF2B5EF4-FFF2-40B4-BE49-F238E27FC236}">
              <a16:creationId xmlns:a16="http://schemas.microsoft.com/office/drawing/2014/main" id="{00000000-0008-0000-0400-00002B000000}"/>
            </a:ext>
          </a:extLst>
        </xdr:cNvPr>
        <xdr:cNvSpPr txBox="1"/>
      </xdr:nvSpPr>
      <xdr:spPr>
        <a:xfrm>
          <a:off x="4496072" y="24161277"/>
          <a:ext cx="931999" cy="459474"/>
        </a:xfrm>
        <a:prstGeom prst="rect">
          <a:avLst/>
        </a:prstGeom>
        <a:solidFill>
          <a:schemeClr val="lt1"/>
        </a:solidFill>
        <a:ln w="50800" cmpd="sng">
          <a:solidFill>
            <a:srgbClr val="002060"/>
          </a:solidFill>
        </a:ln>
        <a:effectLst>
          <a:outerShdw blurRad="50800" dist="635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latin typeface="ChevinBold" panose="02000700000000000000" pitchFamily="2" charset="0"/>
            </a:rPr>
            <a:t>Fig 5.2</a:t>
          </a:r>
        </a:p>
      </xdr:txBody>
    </xdr:sp>
    <xdr:clientData/>
  </xdr:twoCellAnchor>
  <xdr:twoCellAnchor>
    <xdr:from>
      <xdr:col>16</xdr:col>
      <xdr:colOff>449034</xdr:colOff>
      <xdr:row>35</xdr:row>
      <xdr:rowOff>149679</xdr:rowOff>
    </xdr:from>
    <xdr:to>
      <xdr:col>19</xdr:col>
      <xdr:colOff>337315</xdr:colOff>
      <xdr:row>43</xdr:row>
      <xdr:rowOff>101456</xdr:rowOff>
    </xdr:to>
    <xdr:sp macro="" textlink="">
      <xdr:nvSpPr>
        <xdr:cNvPr id="44" name="Oval 43">
          <a:extLst>
            <a:ext uri="{FF2B5EF4-FFF2-40B4-BE49-F238E27FC236}">
              <a16:creationId xmlns:a16="http://schemas.microsoft.com/office/drawing/2014/main" id="{00000000-0008-0000-0400-00002C000000}"/>
            </a:ext>
          </a:extLst>
        </xdr:cNvPr>
        <xdr:cNvSpPr/>
      </xdr:nvSpPr>
      <xdr:spPr>
        <a:xfrm>
          <a:off x="10156914" y="11366319"/>
          <a:ext cx="1785661" cy="1475777"/>
        </a:xfrm>
        <a:prstGeom prst="ellipse">
          <a:avLst/>
        </a:prstGeom>
        <a:noFill/>
        <a:ln w="57150">
          <a:solidFill>
            <a:srgbClr val="FF0000"/>
          </a:solidFill>
        </a:ln>
        <a:effectLst>
          <a:outerShdw blurRad="50800" dist="1143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2</xdr:col>
      <xdr:colOff>163285</xdr:colOff>
      <xdr:row>121</xdr:row>
      <xdr:rowOff>95251</xdr:rowOff>
    </xdr:from>
    <xdr:to>
      <xdr:col>16</xdr:col>
      <xdr:colOff>286023</xdr:colOff>
      <xdr:row>136</xdr:row>
      <xdr:rowOff>63632</xdr:rowOff>
    </xdr:to>
    <xdr:pic>
      <xdr:nvPicPr>
        <xdr:cNvPr id="45" name="Picture 44">
          <a:extLst>
            <a:ext uri="{FF2B5EF4-FFF2-40B4-BE49-F238E27FC236}">
              <a16:creationId xmlns:a16="http://schemas.microsoft.com/office/drawing/2014/main" id="{00000000-0008-0000-0400-00002D000000}"/>
            </a:ext>
          </a:extLst>
        </xdr:cNvPr>
        <xdr:cNvPicPr>
          <a:picLocks noChangeAspect="1"/>
        </xdr:cNvPicPr>
      </xdr:nvPicPr>
      <xdr:blipFill>
        <a:blip xmlns:r="http://schemas.openxmlformats.org/officeDocument/2006/relationships" r:embed="rId12"/>
        <a:stretch>
          <a:fillRect/>
        </a:stretch>
      </xdr:blipFill>
      <xdr:spPr>
        <a:xfrm>
          <a:off x="1016725" y="28342591"/>
          <a:ext cx="8977178" cy="2665860"/>
        </a:xfrm>
        <a:prstGeom prst="rect">
          <a:avLst/>
        </a:prstGeom>
        <a:effectLst>
          <a:outerShdw blurRad="152400" dist="241300" dir="2700000" algn="tl" rotWithShape="0">
            <a:prstClr val="black">
              <a:alpha val="21000"/>
            </a:prstClr>
          </a:outerShdw>
        </a:effectLst>
      </xdr:spPr>
    </xdr:pic>
    <xdr:clientData/>
  </xdr:twoCellAnchor>
  <xdr:twoCellAnchor>
    <xdr:from>
      <xdr:col>1</xdr:col>
      <xdr:colOff>538503</xdr:colOff>
      <xdr:row>120</xdr:row>
      <xdr:rowOff>124998</xdr:rowOff>
    </xdr:from>
    <xdr:to>
      <xdr:col>3</xdr:col>
      <xdr:colOff>83833</xdr:colOff>
      <xdr:row>122</xdr:row>
      <xdr:rowOff>140960</xdr:rowOff>
    </xdr:to>
    <xdr:sp macro="" textlink="">
      <xdr:nvSpPr>
        <xdr:cNvPr id="46" name="TextBox 45">
          <a:extLst>
            <a:ext uri="{FF2B5EF4-FFF2-40B4-BE49-F238E27FC236}">
              <a16:creationId xmlns:a16="http://schemas.microsoft.com/office/drawing/2014/main" id="{00000000-0008-0000-0400-00002E000000}"/>
            </a:ext>
          </a:extLst>
        </xdr:cNvPr>
        <xdr:cNvSpPr txBox="1"/>
      </xdr:nvSpPr>
      <xdr:spPr>
        <a:xfrm>
          <a:off x="759483" y="28174218"/>
          <a:ext cx="810250" cy="412202"/>
        </a:xfrm>
        <a:prstGeom prst="rect">
          <a:avLst/>
        </a:prstGeom>
        <a:solidFill>
          <a:schemeClr val="lt1"/>
        </a:solidFill>
        <a:ln w="50800" cmpd="sng">
          <a:solidFill>
            <a:srgbClr val="002060"/>
          </a:solidFill>
        </a:ln>
        <a:effectLst>
          <a:outerShdw blurRad="76200" dist="889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latin typeface="ChevinBold" panose="02000700000000000000" pitchFamily="2" charset="0"/>
            </a:rPr>
            <a:t>Fig 6</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12</xdr:col>
      <xdr:colOff>232329</xdr:colOff>
      <xdr:row>7</xdr:row>
      <xdr:rowOff>7471</xdr:rowOff>
    </xdr:from>
    <xdr:to>
      <xdr:col>15</xdr:col>
      <xdr:colOff>7464</xdr:colOff>
      <xdr:row>8</xdr:row>
      <xdr:rowOff>177727</xdr:rowOff>
    </xdr:to>
    <xdr:sp macro="[0]!AddDom" textlink="">
      <xdr:nvSpPr>
        <xdr:cNvPr id="2" name="DOMN">
          <a:extLst>
            <a:ext uri="{FF2B5EF4-FFF2-40B4-BE49-F238E27FC236}">
              <a16:creationId xmlns:a16="http://schemas.microsoft.com/office/drawing/2014/main" id="{00000000-0008-0000-0500-000002000000}"/>
            </a:ext>
          </a:extLst>
        </xdr:cNvPr>
        <xdr:cNvSpPr/>
      </xdr:nvSpPr>
      <xdr:spPr>
        <a:xfrm>
          <a:off x="8263211" y="1449295"/>
          <a:ext cx="1702547" cy="371961"/>
        </a:xfrm>
        <a:prstGeom prst="bevel">
          <a:avLst/>
        </a:prstGeom>
        <a:gradFill flip="none" rotWithShape="1">
          <a:gsLst>
            <a:gs pos="0">
              <a:srgbClr val="70AD47">
                <a:lumMod val="89000"/>
              </a:srgbClr>
            </a:gs>
            <a:gs pos="23000">
              <a:srgbClr val="70AD47">
                <a:lumMod val="89000"/>
              </a:srgbClr>
            </a:gs>
            <a:gs pos="69000">
              <a:srgbClr val="70AD47">
                <a:lumMod val="75000"/>
              </a:srgbClr>
            </a:gs>
            <a:gs pos="97000">
              <a:srgbClr val="70AD47">
                <a:lumMod val="70000"/>
              </a:srgbClr>
            </a:gs>
          </a:gsLst>
          <a:path path="circle">
            <a:fillToRect l="50000" t="50000" r="50000" b="50000"/>
          </a:path>
          <a:tileRect/>
        </a:gradFill>
        <a:ln w="12700" cap="flat" cmpd="sng" algn="ctr">
          <a:solidFill>
            <a:srgbClr val="70AD47">
              <a:lumMod val="50000"/>
            </a:srgbClr>
          </a:solidFill>
          <a:prstDash val="solid"/>
          <a:miter lim="800000"/>
        </a:ln>
        <a:effectLst>
          <a:outerShdw blurRad="50800" dist="38100" dir="5400000" algn="t" rotWithShape="0">
            <a:prstClr val="black">
              <a:alpha val="40000"/>
            </a:prstClr>
          </a:outerShdw>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 lastClr="FFFFFF"/>
              </a:solidFill>
              <a:effectLst/>
              <a:uLnTx/>
              <a:uFillTx/>
              <a:latin typeface="ChevinBold" panose="02000700000000000000" pitchFamily="2" charset="0"/>
              <a:ea typeface="+mn-ea"/>
              <a:cs typeface="Arial" panose="020B0604020202020204" pitchFamily="34" charset="0"/>
            </a:rPr>
            <a:t>Add DOM Name</a:t>
          </a:r>
        </a:p>
      </xdr:txBody>
    </xdr:sp>
    <xdr:clientData/>
  </xdr:twoCellAnchor>
  <xdr:twoCellAnchor>
    <xdr:from>
      <xdr:col>12</xdr:col>
      <xdr:colOff>238680</xdr:colOff>
      <xdr:row>10</xdr:row>
      <xdr:rowOff>0</xdr:rowOff>
    </xdr:from>
    <xdr:to>
      <xdr:col>15</xdr:col>
      <xdr:colOff>2609</xdr:colOff>
      <xdr:row>11</xdr:row>
      <xdr:rowOff>184150</xdr:rowOff>
    </xdr:to>
    <xdr:sp macro="[0]!AddSubDom" textlink="">
      <xdr:nvSpPr>
        <xdr:cNvPr id="5" name="DOMN">
          <a:extLst>
            <a:ext uri="{FF2B5EF4-FFF2-40B4-BE49-F238E27FC236}">
              <a16:creationId xmlns:a16="http://schemas.microsoft.com/office/drawing/2014/main" id="{00000000-0008-0000-0500-000005000000}"/>
            </a:ext>
          </a:extLst>
        </xdr:cNvPr>
        <xdr:cNvSpPr/>
      </xdr:nvSpPr>
      <xdr:spPr>
        <a:xfrm>
          <a:off x="8269562" y="2017059"/>
          <a:ext cx="1691341" cy="385856"/>
        </a:xfrm>
        <a:prstGeom prst="bevel">
          <a:avLst/>
        </a:prstGeom>
        <a:gradFill flip="none" rotWithShape="1">
          <a:gsLst>
            <a:gs pos="0">
              <a:srgbClr val="70AD47">
                <a:lumMod val="89000"/>
              </a:srgbClr>
            </a:gs>
            <a:gs pos="23000">
              <a:srgbClr val="70AD47">
                <a:lumMod val="89000"/>
              </a:srgbClr>
            </a:gs>
            <a:gs pos="69000">
              <a:srgbClr val="70AD47">
                <a:lumMod val="75000"/>
              </a:srgbClr>
            </a:gs>
            <a:gs pos="97000">
              <a:srgbClr val="70AD47">
                <a:lumMod val="70000"/>
              </a:srgbClr>
            </a:gs>
          </a:gsLst>
          <a:path path="circle">
            <a:fillToRect l="50000" t="50000" r="50000" b="50000"/>
          </a:path>
          <a:tileRect/>
        </a:gradFill>
        <a:ln w="12700" cap="flat" cmpd="sng" algn="ctr">
          <a:solidFill>
            <a:srgbClr val="70AD47">
              <a:lumMod val="50000"/>
            </a:srgbClr>
          </a:solidFill>
          <a:prstDash val="solid"/>
          <a:miter lim="800000"/>
        </a:ln>
        <a:effectLst>
          <a:outerShdw blurRad="50800" dist="38100" dir="5400000" algn="t" rotWithShape="0">
            <a:prstClr val="black">
              <a:alpha val="40000"/>
            </a:prstClr>
          </a:outerShdw>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900" b="0" i="0" u="none" strike="noStrike" kern="0" cap="none" spc="0" normalizeH="0" baseline="0" noProof="0">
              <a:ln>
                <a:noFill/>
              </a:ln>
              <a:solidFill>
                <a:sysClr val="window" lastClr="FFFFFF"/>
              </a:solidFill>
              <a:effectLst/>
              <a:uLnTx/>
              <a:uFillTx/>
              <a:latin typeface="ChevinBold" panose="02000700000000000000" pitchFamily="2" charset="0"/>
              <a:ea typeface="+mn-ea"/>
              <a:cs typeface="Arial" panose="020B0604020202020204" pitchFamily="34" charset="0"/>
            </a:rPr>
            <a:t>Add Subtitute DOM's Name</a:t>
          </a:r>
        </a:p>
      </xdr:txBody>
    </xdr:sp>
    <xdr:clientData/>
  </xdr:twoCellAnchor>
  <xdr:twoCellAnchor editAs="oneCell">
    <xdr:from>
      <xdr:col>4</xdr:col>
      <xdr:colOff>0</xdr:colOff>
      <xdr:row>3</xdr:row>
      <xdr:rowOff>0</xdr:rowOff>
    </xdr:from>
    <xdr:to>
      <xdr:col>10</xdr:col>
      <xdr:colOff>177800</xdr:colOff>
      <xdr:row>4</xdr:row>
      <xdr:rowOff>12700</xdr:rowOff>
    </xdr:to>
    <xdr:sp macro="" textlink="">
      <xdr:nvSpPr>
        <xdr:cNvPr id="5123" name="ComboBox1" hidden="1">
          <a:extLst>
            <a:ext uri="{63B3BB69-23CF-44E3-9099-C40C66FF867C}">
              <a14:compatExt xmlns:a14="http://schemas.microsoft.com/office/drawing/2010/main" spid="_x0000_s5123"/>
            </a:ext>
            <a:ext uri="{FF2B5EF4-FFF2-40B4-BE49-F238E27FC236}">
              <a16:creationId xmlns:a16="http://schemas.microsoft.com/office/drawing/2014/main" id="{00000000-0008-0000-0500-0000031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140065</xdr:colOff>
      <xdr:row>5</xdr:row>
      <xdr:rowOff>132610</xdr:rowOff>
    </xdr:from>
    <xdr:to>
      <xdr:col>8</xdr:col>
      <xdr:colOff>833436</xdr:colOff>
      <xdr:row>5</xdr:row>
      <xdr:rowOff>500933</xdr:rowOff>
    </xdr:to>
    <xdr:sp macro="[0]!Update_Tasks" textlink="">
      <xdr:nvSpPr>
        <xdr:cNvPr id="2" name="Rectangle: Beveled 1">
          <a:extLst>
            <a:ext uri="{FF2B5EF4-FFF2-40B4-BE49-F238E27FC236}">
              <a16:creationId xmlns:a16="http://schemas.microsoft.com/office/drawing/2014/main" id="{00000000-0008-0000-0700-000002000000}"/>
            </a:ext>
          </a:extLst>
        </xdr:cNvPr>
        <xdr:cNvSpPr/>
      </xdr:nvSpPr>
      <xdr:spPr>
        <a:xfrm>
          <a:off x="6029690" y="1339110"/>
          <a:ext cx="2598371" cy="368323"/>
        </a:xfrm>
        <a:prstGeom prst="bevel">
          <a:avLst/>
        </a:prstGeom>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path path="circle">
            <a:fillToRect l="50000" t="50000" r="50000" b="50000"/>
          </a:path>
          <a:tileRect/>
        </a:gra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600">
              <a:latin typeface="ChevinBold" panose="02000700000000000000" pitchFamily="2" charset="0"/>
              <a:cs typeface="Arial" panose="020B0604020202020204" pitchFamily="34" charset="0"/>
            </a:rPr>
            <a:t>Update Unit Progress</a:t>
          </a:r>
          <a:endParaRPr lang="en-GB" sz="1100">
            <a:latin typeface="ChevinBold" panose="02000700000000000000" pitchFamily="2" charset="0"/>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2</xdr:row>
      <xdr:rowOff>85725</xdr:rowOff>
    </xdr:from>
    <xdr:to>
      <xdr:col>13</xdr:col>
      <xdr:colOff>0</xdr:colOff>
      <xdr:row>3</xdr:row>
      <xdr:rowOff>287371</xdr:rowOff>
    </xdr:to>
    <xdr:sp macro="[0]!expHeadSum" textlink="">
      <xdr:nvSpPr>
        <xdr:cNvPr id="6" name="Rectangle: Beveled 5">
          <a:extLst>
            <a:ext uri="{FF2B5EF4-FFF2-40B4-BE49-F238E27FC236}">
              <a16:creationId xmlns:a16="http://schemas.microsoft.com/office/drawing/2014/main" id="{00000000-0008-0000-0E00-000006000000}"/>
            </a:ext>
          </a:extLst>
        </xdr:cNvPr>
        <xdr:cNvSpPr/>
      </xdr:nvSpPr>
      <xdr:spPr>
        <a:xfrm>
          <a:off x="685800" y="714375"/>
          <a:ext cx="4800600" cy="392146"/>
        </a:xfrm>
        <a:prstGeom prst="bevel">
          <a:avLst/>
        </a:prstGeom>
        <a:gradFill flip="none" rotWithShape="1">
          <a:gsLst>
            <a:gs pos="0">
              <a:schemeClr val="accent2">
                <a:lumMod val="40000"/>
                <a:lumOff val="60000"/>
              </a:schemeClr>
            </a:gs>
            <a:gs pos="23000">
              <a:schemeClr val="accent2">
                <a:lumMod val="40000"/>
                <a:lumOff val="60000"/>
              </a:schemeClr>
            </a:gs>
            <a:gs pos="69000">
              <a:schemeClr val="accent2">
                <a:lumMod val="75000"/>
              </a:schemeClr>
            </a:gs>
            <a:gs pos="97000">
              <a:schemeClr val="accent2">
                <a:lumMod val="75000"/>
              </a:schemeClr>
            </a:gs>
          </a:gsLst>
          <a:path path="circle">
            <a:fillToRect l="50000" t="50000" r="50000" b="50000"/>
          </a:path>
          <a:tileRect/>
        </a:gra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tx1"/>
              </a:solidFill>
              <a:latin typeface="ChevinBold" panose="02000700000000000000" pitchFamily="2" charset="0"/>
              <a:cs typeface="Arial" panose="020B0604020202020204" pitchFamily="34" charset="0"/>
            </a:rPr>
            <a:t>Export to </a:t>
          </a:r>
          <a:r>
            <a:rPr lang="en-GB" sz="1400" baseline="0">
              <a:solidFill>
                <a:schemeClr val="tx1"/>
              </a:solidFill>
              <a:latin typeface="ChevinBold" panose="02000700000000000000" pitchFamily="2" charset="0"/>
              <a:cs typeface="Arial" panose="020B0604020202020204" pitchFamily="34" charset="0"/>
            </a:rPr>
            <a:t>Shared Documents</a:t>
          </a:r>
          <a:endParaRPr lang="en-GB" sz="1400">
            <a:solidFill>
              <a:schemeClr val="tx1"/>
            </a:solidFill>
            <a:latin typeface="ChevinBold" panose="02000700000000000000" pitchFamily="2" charset="0"/>
            <a:cs typeface="Arial" panose="020B0604020202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207433</xdr:colOff>
      <xdr:row>5</xdr:row>
      <xdr:rowOff>12700</xdr:rowOff>
    </xdr:from>
    <xdr:to>
      <xdr:col>4</xdr:col>
      <xdr:colOff>148167</xdr:colOff>
      <xdr:row>5</xdr:row>
      <xdr:rowOff>404846</xdr:rowOff>
    </xdr:to>
    <xdr:sp macro="[0]!importvalchecks" textlink="">
      <xdr:nvSpPr>
        <xdr:cNvPr id="3" name="Rectangle: Beveled 2">
          <a:extLst>
            <a:ext uri="{FF2B5EF4-FFF2-40B4-BE49-F238E27FC236}">
              <a16:creationId xmlns:a16="http://schemas.microsoft.com/office/drawing/2014/main" id="{00000000-0008-0000-0F00-000003000000}"/>
            </a:ext>
          </a:extLst>
        </xdr:cNvPr>
        <xdr:cNvSpPr/>
      </xdr:nvSpPr>
      <xdr:spPr>
        <a:xfrm>
          <a:off x="207433" y="912283"/>
          <a:ext cx="4957234" cy="392146"/>
        </a:xfrm>
        <a:prstGeom prst="bevel">
          <a:avLst/>
        </a:prstGeom>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path path="circle">
            <a:fillToRect l="50000" t="50000" r="50000" b="50000"/>
          </a:path>
          <a:tileRect/>
        </a:gra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latin typeface="ChevinBold" panose="02000700000000000000" pitchFamily="2" charset="0"/>
              <a:cs typeface="Arial" panose="020B0604020202020204" pitchFamily="34" charset="0"/>
            </a:rPr>
            <a:t>Import Question 13 Feedback</a:t>
          </a:r>
          <a:r>
            <a:rPr lang="en-GB" sz="1400" baseline="0">
              <a:latin typeface="ChevinBold" panose="02000700000000000000" pitchFamily="2" charset="0"/>
              <a:cs typeface="Arial" panose="020B0604020202020204" pitchFamily="34" charset="0"/>
            </a:rPr>
            <a:t> from Tech Manager</a:t>
          </a:r>
          <a:endParaRPr lang="en-GB" sz="1400">
            <a:latin typeface="ChevinBold" panose="02000700000000000000" pitchFamily="2" charset="0"/>
            <a:cs typeface="Arial" panose="020B0604020202020204" pitchFamily="34" charset="0"/>
          </a:endParaRPr>
        </a:p>
      </xdr:txBody>
    </xdr:sp>
    <xdr:clientData/>
  </xdr:twoCellAnchor>
  <xdr:twoCellAnchor>
    <xdr:from>
      <xdr:col>4</xdr:col>
      <xdr:colOff>3492500</xdr:colOff>
      <xdr:row>4</xdr:row>
      <xdr:rowOff>0</xdr:rowOff>
    </xdr:from>
    <xdr:to>
      <xdr:col>6</xdr:col>
      <xdr:colOff>3056467</xdr:colOff>
      <xdr:row>5</xdr:row>
      <xdr:rowOff>402729</xdr:rowOff>
    </xdr:to>
    <xdr:sp macro="" textlink="">
      <xdr:nvSpPr>
        <xdr:cNvPr id="4" name="Rectangle: Beveled 3">
          <a:extLst>
            <a:ext uri="{FF2B5EF4-FFF2-40B4-BE49-F238E27FC236}">
              <a16:creationId xmlns:a16="http://schemas.microsoft.com/office/drawing/2014/main" id="{00000000-0008-0000-0F00-000004000000}"/>
            </a:ext>
          </a:extLst>
        </xdr:cNvPr>
        <xdr:cNvSpPr/>
      </xdr:nvSpPr>
      <xdr:spPr>
        <a:xfrm>
          <a:off x="8502650" y="895350"/>
          <a:ext cx="4783667" cy="402729"/>
        </a:xfrm>
        <a:prstGeom prst="bevel">
          <a:avLst/>
        </a:prstGeom>
        <a:gradFill flip="none" rotWithShape="1">
          <a:gsLst>
            <a:gs pos="0">
              <a:schemeClr val="accent2">
                <a:lumMod val="40000"/>
                <a:lumOff val="60000"/>
              </a:schemeClr>
            </a:gs>
            <a:gs pos="23000">
              <a:schemeClr val="accent2">
                <a:lumMod val="40000"/>
                <a:lumOff val="60000"/>
              </a:schemeClr>
            </a:gs>
            <a:gs pos="69000">
              <a:schemeClr val="accent2">
                <a:lumMod val="75000"/>
              </a:schemeClr>
            </a:gs>
            <a:gs pos="97000">
              <a:schemeClr val="accent2">
                <a:lumMod val="75000"/>
              </a:schemeClr>
            </a:gs>
          </a:gsLst>
          <a:path path="circle">
            <a:fillToRect l="50000" t="50000" r="50000" b="50000"/>
          </a:path>
          <a:tileRect/>
        </a:gra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tx1"/>
              </a:solidFill>
              <a:latin typeface="ChevinBold" panose="02000700000000000000" pitchFamily="2" charset="0"/>
              <a:cs typeface="Arial" panose="020B0604020202020204" pitchFamily="34" charset="0"/>
            </a:rPr>
            <a:t>Export to </a:t>
          </a:r>
          <a:r>
            <a:rPr lang="en-GB" sz="1400" baseline="0">
              <a:solidFill>
                <a:schemeClr val="tx1"/>
              </a:solidFill>
              <a:latin typeface="ChevinBold" panose="02000700000000000000" pitchFamily="2" charset="0"/>
              <a:cs typeface="Arial" panose="020B0604020202020204" pitchFamily="34" charset="0"/>
            </a:rPr>
            <a:t>Tech Manager</a:t>
          </a:r>
          <a:endParaRPr lang="en-GB" sz="1400">
            <a:solidFill>
              <a:schemeClr val="tx1"/>
            </a:solidFill>
            <a:latin typeface="ChevinBold" panose="02000700000000000000" pitchFamily="2" charset="0"/>
            <a:cs typeface="Arial" panose="020B060402020202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314960</xdr:colOff>
      <xdr:row>19</xdr:row>
      <xdr:rowOff>162560</xdr:rowOff>
    </xdr:from>
    <xdr:to>
      <xdr:col>1</xdr:col>
      <xdr:colOff>3535680</xdr:colOff>
      <xdr:row>44</xdr:row>
      <xdr:rowOff>1993</xdr:rowOff>
    </xdr:to>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535940" y="8780780"/>
          <a:ext cx="3220720" cy="4015193"/>
        </a:xfrm>
        <a:prstGeom prst="rect">
          <a:avLst/>
        </a:prstGeom>
      </xdr:spPr>
    </xdr:pic>
    <xdr:clientData/>
  </xdr:twoCellAnchor>
  <xdr:twoCellAnchor editAs="oneCell">
    <xdr:from>
      <xdr:col>1</xdr:col>
      <xdr:colOff>5425440</xdr:colOff>
      <xdr:row>19</xdr:row>
      <xdr:rowOff>91440</xdr:rowOff>
    </xdr:from>
    <xdr:to>
      <xdr:col>5</xdr:col>
      <xdr:colOff>150452</xdr:colOff>
      <xdr:row>44</xdr:row>
      <xdr:rowOff>18148</xdr:rowOff>
    </xdr:to>
    <xdr:pic>
      <xdr:nvPicPr>
        <xdr:cNvPr id="3" name="Picture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a:stretch>
          <a:fillRect/>
        </a:stretch>
      </xdr:blipFill>
      <xdr:spPr>
        <a:xfrm>
          <a:off x="5646420" y="8709660"/>
          <a:ext cx="6840812" cy="4117708"/>
        </a:xfrm>
        <a:prstGeom prst="rect">
          <a:avLst/>
        </a:prstGeom>
      </xdr:spPr>
    </xdr:pic>
    <xdr:clientData/>
  </xdr:twoCellAnchor>
  <xdr:twoCellAnchor editAs="oneCell">
    <xdr:from>
      <xdr:col>1</xdr:col>
      <xdr:colOff>38100</xdr:colOff>
      <xdr:row>44</xdr:row>
      <xdr:rowOff>147084</xdr:rowOff>
    </xdr:from>
    <xdr:to>
      <xdr:col>5</xdr:col>
      <xdr:colOff>137161</xdr:colOff>
      <xdr:row>72</xdr:row>
      <xdr:rowOff>15856</xdr:rowOff>
    </xdr:to>
    <xdr:pic>
      <xdr:nvPicPr>
        <xdr:cNvPr id="4" name="Picture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3"/>
        <a:stretch>
          <a:fillRect/>
        </a:stretch>
      </xdr:blipFill>
      <xdr:spPr>
        <a:xfrm>
          <a:off x="259080" y="12956304"/>
          <a:ext cx="12214861" cy="4562692"/>
        </a:xfrm>
        <a:prstGeom prst="rect">
          <a:avLst/>
        </a:prstGeom>
      </xdr:spPr>
    </xdr:pic>
    <xdr:clientData/>
  </xdr:twoCellAnchor>
  <xdr:twoCellAnchor editAs="oneCell">
    <xdr:from>
      <xdr:col>1</xdr:col>
      <xdr:colOff>1463040</xdr:colOff>
      <xdr:row>72</xdr:row>
      <xdr:rowOff>121920</xdr:rowOff>
    </xdr:from>
    <xdr:to>
      <xdr:col>1</xdr:col>
      <xdr:colOff>4046220</xdr:colOff>
      <xdr:row>85</xdr:row>
      <xdr:rowOff>42082</xdr:rowOff>
    </xdr:to>
    <xdr:pic>
      <xdr:nvPicPr>
        <xdr:cNvPr id="5" name="Picture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4"/>
        <a:stretch>
          <a:fillRect/>
        </a:stretch>
      </xdr:blipFill>
      <xdr:spPr>
        <a:xfrm>
          <a:off x="1684020" y="17625060"/>
          <a:ext cx="2583180" cy="2099482"/>
        </a:xfrm>
        <a:prstGeom prst="rect">
          <a:avLst/>
        </a:prstGeom>
      </xdr:spPr>
    </xdr:pic>
    <xdr:clientData/>
  </xdr:twoCellAnchor>
  <xdr:twoCellAnchor editAs="oneCell">
    <xdr:from>
      <xdr:col>1</xdr:col>
      <xdr:colOff>5222240</xdr:colOff>
      <xdr:row>73</xdr:row>
      <xdr:rowOff>10160</xdr:rowOff>
    </xdr:from>
    <xdr:to>
      <xdr:col>1</xdr:col>
      <xdr:colOff>9852660</xdr:colOff>
      <xdr:row>89</xdr:row>
      <xdr:rowOff>141749</xdr:rowOff>
    </xdr:to>
    <xdr:pic>
      <xdr:nvPicPr>
        <xdr:cNvPr id="6" name="Picture 5">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5"/>
        <a:stretch>
          <a:fillRect/>
        </a:stretch>
      </xdr:blipFill>
      <xdr:spPr>
        <a:xfrm>
          <a:off x="5443220" y="17680940"/>
          <a:ext cx="4630420" cy="281382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5</xdr:col>
      <xdr:colOff>812799</xdr:colOff>
      <xdr:row>3</xdr:row>
      <xdr:rowOff>19685</xdr:rowOff>
    </xdr:from>
    <xdr:to>
      <xdr:col>8</xdr:col>
      <xdr:colOff>489584</xdr:colOff>
      <xdr:row>5</xdr:row>
      <xdr:rowOff>60960</xdr:rowOff>
    </xdr:to>
    <xdr:sp macro="[0]!emailRM" textlink="">
      <xdr:nvSpPr>
        <xdr:cNvPr id="4" name="ExpRM">
          <a:extLst>
            <a:ext uri="{FF2B5EF4-FFF2-40B4-BE49-F238E27FC236}">
              <a16:creationId xmlns:a16="http://schemas.microsoft.com/office/drawing/2014/main" id="{00000000-0008-0000-1100-000004000000}"/>
            </a:ext>
          </a:extLst>
        </xdr:cNvPr>
        <xdr:cNvSpPr/>
      </xdr:nvSpPr>
      <xdr:spPr>
        <a:xfrm>
          <a:off x="4714239" y="995045"/>
          <a:ext cx="3070225" cy="447675"/>
        </a:xfrm>
        <a:prstGeom prst="bevel">
          <a:avLst/>
        </a:prstGeom>
        <a:gradFill flip="none" rotWithShape="1">
          <a:gsLst>
            <a:gs pos="0">
              <a:schemeClr val="accent2">
                <a:lumMod val="40000"/>
                <a:lumOff val="60000"/>
              </a:schemeClr>
            </a:gs>
            <a:gs pos="23000">
              <a:schemeClr val="accent2">
                <a:lumMod val="40000"/>
                <a:lumOff val="60000"/>
              </a:schemeClr>
            </a:gs>
            <a:gs pos="69000">
              <a:schemeClr val="accent2">
                <a:lumMod val="75000"/>
              </a:schemeClr>
            </a:gs>
            <a:gs pos="97000">
              <a:schemeClr val="accent2">
                <a:lumMod val="75000"/>
              </a:schemeClr>
            </a:gs>
          </a:gsLst>
          <a:path path="circle">
            <a:fillToRect l="50000" t="50000" r="50000" b="50000"/>
          </a:path>
          <a:tileRect/>
        </a:gra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tx1"/>
              </a:solidFill>
              <a:latin typeface="ChevinBold" panose="02000700000000000000" pitchFamily="2" charset="0"/>
              <a:cs typeface="Arial" panose="020B0604020202020204" pitchFamily="34" charset="0"/>
            </a:rPr>
            <a:t>Export to </a:t>
          </a:r>
          <a:r>
            <a:rPr lang="en-GB" sz="1200" baseline="0">
              <a:solidFill>
                <a:schemeClr val="tx1"/>
              </a:solidFill>
              <a:latin typeface="ChevinBold" panose="02000700000000000000" pitchFamily="2" charset="0"/>
              <a:cs typeface="Arial" panose="020B0604020202020204" pitchFamily="34" charset="0"/>
            </a:rPr>
            <a:t>DOM</a:t>
          </a:r>
          <a:endParaRPr lang="en-GB" sz="1200">
            <a:solidFill>
              <a:schemeClr val="tx1"/>
            </a:solidFill>
            <a:latin typeface="ChevinBold" panose="02000700000000000000" pitchFamily="2" charset="0"/>
            <a:cs typeface="Arial" panose="020B0604020202020204"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266701</xdr:colOff>
      <xdr:row>4</xdr:row>
      <xdr:rowOff>152400</xdr:rowOff>
    </xdr:from>
    <xdr:to>
      <xdr:col>9</xdr:col>
      <xdr:colOff>542925</xdr:colOff>
      <xdr:row>43</xdr:row>
      <xdr:rowOff>161925</xdr:rowOff>
    </xdr:to>
    <xdr:grpSp>
      <xdr:nvGrpSpPr>
        <xdr:cNvPr id="6152" name="Group 6151">
          <a:extLst>
            <a:ext uri="{FF2B5EF4-FFF2-40B4-BE49-F238E27FC236}">
              <a16:creationId xmlns:a16="http://schemas.microsoft.com/office/drawing/2014/main" id="{00000000-0008-0000-1600-000008180000}"/>
            </a:ext>
          </a:extLst>
        </xdr:cNvPr>
        <xdr:cNvGrpSpPr/>
      </xdr:nvGrpSpPr>
      <xdr:grpSpPr>
        <a:xfrm>
          <a:off x="876301" y="876300"/>
          <a:ext cx="5153024" cy="7067550"/>
          <a:chOff x="876301" y="914400"/>
          <a:chExt cx="5153024" cy="7439025"/>
        </a:xfrm>
      </xdr:grpSpPr>
      <xdr:cxnSp macro="">
        <xdr:nvCxnSpPr>
          <xdr:cNvPr id="71" name="Straight Arrow Connector 70">
            <a:extLst>
              <a:ext uri="{FF2B5EF4-FFF2-40B4-BE49-F238E27FC236}">
                <a16:creationId xmlns:a16="http://schemas.microsoft.com/office/drawing/2014/main" id="{00000000-0008-0000-1600-000047000000}"/>
              </a:ext>
            </a:extLst>
          </xdr:cNvPr>
          <xdr:cNvCxnSpPr>
            <a:stCxn id="65" idx="2"/>
            <a:endCxn id="62" idx="0"/>
          </xdr:cNvCxnSpPr>
        </xdr:nvCxnSpPr>
        <xdr:spPr>
          <a:xfrm flipH="1">
            <a:off x="2033588" y="6877050"/>
            <a:ext cx="4763" cy="342900"/>
          </a:xfrm>
          <a:prstGeom prst="straightConnector1">
            <a:avLst/>
          </a:prstGeom>
          <a:ln w="31750">
            <a:solidFill>
              <a:schemeClr val="tx1"/>
            </a:solidFill>
            <a:headEnd type="none"/>
            <a:tailEnd type="stealth" w="lg" len="lg"/>
          </a:ln>
        </xdr:spPr>
        <xdr:style>
          <a:lnRef idx="1">
            <a:schemeClr val="accent1"/>
          </a:lnRef>
          <a:fillRef idx="0">
            <a:schemeClr val="accent1"/>
          </a:fillRef>
          <a:effectRef idx="0">
            <a:schemeClr val="accent1"/>
          </a:effectRef>
          <a:fontRef idx="minor">
            <a:schemeClr val="tx1"/>
          </a:fontRef>
        </xdr:style>
      </xdr:cxnSp>
      <xdr:sp macro="" textlink="">
        <xdr:nvSpPr>
          <xdr:cNvPr id="58" name="Flowchart: Process 57">
            <a:extLst>
              <a:ext uri="{FF2B5EF4-FFF2-40B4-BE49-F238E27FC236}">
                <a16:creationId xmlns:a16="http://schemas.microsoft.com/office/drawing/2014/main" id="{00000000-0008-0000-1600-00003A000000}"/>
              </a:ext>
            </a:extLst>
          </xdr:cNvPr>
          <xdr:cNvSpPr/>
        </xdr:nvSpPr>
        <xdr:spPr>
          <a:xfrm>
            <a:off x="876301" y="914400"/>
            <a:ext cx="2314574" cy="1133475"/>
          </a:xfrm>
          <a:prstGeom prst="flowChartProcess">
            <a:avLst/>
          </a:prstGeom>
          <a:solidFill>
            <a:schemeClr val="accent1">
              <a:lumMod val="60000"/>
              <a:lumOff val="40000"/>
            </a:schemeClr>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600" b="1">
                <a:solidFill>
                  <a:schemeClr val="tx1"/>
                </a:solidFill>
                <a:latin typeface="ChevinLight" panose="02000300000000000000" pitchFamily="2" charset="0"/>
              </a:rPr>
              <a:t>Base data corrected by office ready for revision.</a:t>
            </a:r>
          </a:p>
        </xdr:txBody>
      </xdr:sp>
      <xdr:sp macro="" textlink="">
        <xdr:nvSpPr>
          <xdr:cNvPr id="59" name="Flowchart: Process 58">
            <a:extLst>
              <a:ext uri="{FF2B5EF4-FFF2-40B4-BE49-F238E27FC236}">
                <a16:creationId xmlns:a16="http://schemas.microsoft.com/office/drawing/2014/main" id="{00000000-0008-0000-1600-00003B000000}"/>
              </a:ext>
            </a:extLst>
          </xdr:cNvPr>
          <xdr:cNvSpPr/>
        </xdr:nvSpPr>
        <xdr:spPr>
          <a:xfrm>
            <a:off x="876301" y="2490788"/>
            <a:ext cx="2314574" cy="1133475"/>
          </a:xfrm>
          <a:prstGeom prst="flowChartProcess">
            <a:avLst/>
          </a:prstGeom>
          <a:solidFill>
            <a:schemeClr val="accent1">
              <a:lumMod val="60000"/>
              <a:lumOff val="40000"/>
            </a:schemeClr>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600" b="1">
                <a:solidFill>
                  <a:schemeClr val="tx1"/>
                </a:solidFill>
                <a:latin typeface="ChevinLight" panose="02000300000000000000" pitchFamily="2" charset="0"/>
              </a:rPr>
              <a:t>Tech Manager to create GeoRoute Validation scenario.</a:t>
            </a:r>
          </a:p>
        </xdr:txBody>
      </xdr:sp>
      <xdr:sp macro="" textlink="">
        <xdr:nvSpPr>
          <xdr:cNvPr id="60" name="Flowchart: Process 59">
            <a:extLst>
              <a:ext uri="{FF2B5EF4-FFF2-40B4-BE49-F238E27FC236}">
                <a16:creationId xmlns:a16="http://schemas.microsoft.com/office/drawing/2014/main" id="{00000000-0008-0000-1600-00003C000000}"/>
              </a:ext>
            </a:extLst>
          </xdr:cNvPr>
          <xdr:cNvSpPr/>
        </xdr:nvSpPr>
        <xdr:spPr>
          <a:xfrm>
            <a:off x="3705226" y="4067176"/>
            <a:ext cx="2314574" cy="1133475"/>
          </a:xfrm>
          <a:prstGeom prst="flowChartProcess">
            <a:avLst/>
          </a:prstGeom>
          <a:solidFill>
            <a:schemeClr val="accent1">
              <a:lumMod val="60000"/>
              <a:lumOff val="40000"/>
            </a:schemeClr>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600" b="1">
                <a:solidFill>
                  <a:schemeClr val="tx1"/>
                </a:solidFill>
                <a:latin typeface="ChevinLight" panose="02000300000000000000" pitchFamily="2" charset="0"/>
              </a:rPr>
              <a:t>Office to confirm all failed element of Task 17 have been rectified.</a:t>
            </a:r>
          </a:p>
        </xdr:txBody>
      </xdr:sp>
      <xdr:sp macro="" textlink="">
        <xdr:nvSpPr>
          <xdr:cNvPr id="61" name="Flowchart: Process 60">
            <a:extLst>
              <a:ext uri="{FF2B5EF4-FFF2-40B4-BE49-F238E27FC236}">
                <a16:creationId xmlns:a16="http://schemas.microsoft.com/office/drawing/2014/main" id="{00000000-0008-0000-1600-00003D000000}"/>
              </a:ext>
            </a:extLst>
          </xdr:cNvPr>
          <xdr:cNvSpPr/>
        </xdr:nvSpPr>
        <xdr:spPr>
          <a:xfrm>
            <a:off x="3714751" y="5643564"/>
            <a:ext cx="2314574" cy="1133475"/>
          </a:xfrm>
          <a:prstGeom prst="flowChartProcess">
            <a:avLst/>
          </a:prstGeom>
          <a:solidFill>
            <a:schemeClr val="accent1">
              <a:lumMod val="60000"/>
              <a:lumOff val="40000"/>
            </a:schemeClr>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600" b="1">
                <a:solidFill>
                  <a:schemeClr val="tx1"/>
                </a:solidFill>
                <a:latin typeface="ChevinLight" panose="02000300000000000000" pitchFamily="2" charset="0"/>
              </a:rPr>
              <a:t>Failed validations identified and returned to RM Champion via Task 17 Feedback.</a:t>
            </a:r>
          </a:p>
        </xdr:txBody>
      </xdr:sp>
      <xdr:sp macro="" textlink="">
        <xdr:nvSpPr>
          <xdr:cNvPr id="62" name="Flowchart: Process 61">
            <a:extLst>
              <a:ext uri="{FF2B5EF4-FFF2-40B4-BE49-F238E27FC236}">
                <a16:creationId xmlns:a16="http://schemas.microsoft.com/office/drawing/2014/main" id="{00000000-0008-0000-1600-00003E000000}"/>
              </a:ext>
            </a:extLst>
          </xdr:cNvPr>
          <xdr:cNvSpPr/>
        </xdr:nvSpPr>
        <xdr:spPr>
          <a:xfrm>
            <a:off x="876301" y="7219950"/>
            <a:ext cx="2314574" cy="1133475"/>
          </a:xfrm>
          <a:prstGeom prst="flowChartProcess">
            <a:avLst/>
          </a:prstGeom>
          <a:solidFill>
            <a:schemeClr val="accent1">
              <a:lumMod val="60000"/>
              <a:lumOff val="40000"/>
            </a:schemeClr>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600" b="1">
                <a:solidFill>
                  <a:schemeClr val="tx1"/>
                </a:solidFill>
                <a:latin typeface="ChevinLight" panose="02000300000000000000" pitchFamily="2" charset="0"/>
              </a:rPr>
              <a:t>All validation checks passed in GeoRoute.</a:t>
            </a:r>
          </a:p>
        </xdr:txBody>
      </xdr:sp>
      <xdr:sp macro="" textlink="">
        <xdr:nvSpPr>
          <xdr:cNvPr id="65" name="Flowchart: Decision 64">
            <a:extLst>
              <a:ext uri="{FF2B5EF4-FFF2-40B4-BE49-F238E27FC236}">
                <a16:creationId xmlns:a16="http://schemas.microsoft.com/office/drawing/2014/main" id="{00000000-0008-0000-1600-000041000000}"/>
              </a:ext>
            </a:extLst>
          </xdr:cNvPr>
          <xdr:cNvSpPr/>
        </xdr:nvSpPr>
        <xdr:spPr>
          <a:xfrm>
            <a:off x="895351" y="5543550"/>
            <a:ext cx="2286000" cy="1333500"/>
          </a:xfrm>
          <a:prstGeom prst="flowChartDecision">
            <a:avLst/>
          </a:prstGeom>
          <a:solidFill>
            <a:schemeClr val="accent1">
              <a:lumMod val="60000"/>
              <a:lumOff val="40000"/>
            </a:schemeClr>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600" b="1">
                <a:solidFill>
                  <a:schemeClr val="tx1"/>
                </a:solidFill>
                <a:latin typeface="ChevinLight" panose="02000300000000000000" pitchFamily="2" charset="0"/>
              </a:rPr>
              <a:t>Validations passed.</a:t>
            </a:r>
          </a:p>
        </xdr:txBody>
      </xdr:sp>
      <xdr:cxnSp macro="">
        <xdr:nvCxnSpPr>
          <xdr:cNvPr id="66" name="Straight Arrow Connector 65">
            <a:extLst>
              <a:ext uri="{FF2B5EF4-FFF2-40B4-BE49-F238E27FC236}">
                <a16:creationId xmlns:a16="http://schemas.microsoft.com/office/drawing/2014/main" id="{00000000-0008-0000-1600-000042000000}"/>
              </a:ext>
            </a:extLst>
          </xdr:cNvPr>
          <xdr:cNvCxnSpPr>
            <a:stCxn id="58" idx="2"/>
            <a:endCxn id="59" idx="0"/>
          </xdr:cNvCxnSpPr>
        </xdr:nvCxnSpPr>
        <xdr:spPr>
          <a:xfrm>
            <a:off x="2033588" y="2047875"/>
            <a:ext cx="0" cy="442913"/>
          </a:xfrm>
          <a:prstGeom prst="straightConnector1">
            <a:avLst/>
          </a:prstGeom>
          <a:ln w="31750">
            <a:solidFill>
              <a:schemeClr val="tx1"/>
            </a:solidFill>
            <a:headEnd type="none"/>
            <a:tailEnd type="stealth" w="lg" len="lg"/>
          </a:ln>
        </xdr:spPr>
        <xdr:style>
          <a:lnRef idx="1">
            <a:schemeClr val="accent1"/>
          </a:lnRef>
          <a:fillRef idx="0">
            <a:schemeClr val="accent1"/>
          </a:fillRef>
          <a:effectRef idx="0">
            <a:schemeClr val="accent1"/>
          </a:effectRef>
          <a:fontRef idx="minor">
            <a:schemeClr val="tx1"/>
          </a:fontRef>
        </xdr:style>
      </xdr:cxnSp>
      <xdr:cxnSp macro="">
        <xdr:nvCxnSpPr>
          <xdr:cNvPr id="68" name="Straight Arrow Connector 67">
            <a:extLst>
              <a:ext uri="{FF2B5EF4-FFF2-40B4-BE49-F238E27FC236}">
                <a16:creationId xmlns:a16="http://schemas.microsoft.com/office/drawing/2014/main" id="{00000000-0008-0000-1600-000044000000}"/>
              </a:ext>
            </a:extLst>
          </xdr:cNvPr>
          <xdr:cNvCxnSpPr>
            <a:stCxn id="59" idx="2"/>
            <a:endCxn id="65" idx="0"/>
          </xdr:cNvCxnSpPr>
        </xdr:nvCxnSpPr>
        <xdr:spPr>
          <a:xfrm>
            <a:off x="2033588" y="3624263"/>
            <a:ext cx="4763" cy="1919287"/>
          </a:xfrm>
          <a:prstGeom prst="straightConnector1">
            <a:avLst/>
          </a:prstGeom>
          <a:ln w="31750">
            <a:solidFill>
              <a:schemeClr val="tx1"/>
            </a:solidFill>
            <a:headEnd type="none"/>
            <a:tailEnd type="stealth" w="lg" len="lg"/>
          </a:ln>
        </xdr:spPr>
        <xdr:style>
          <a:lnRef idx="1">
            <a:schemeClr val="accent1"/>
          </a:lnRef>
          <a:fillRef idx="0">
            <a:schemeClr val="accent1"/>
          </a:fillRef>
          <a:effectRef idx="0">
            <a:schemeClr val="accent1"/>
          </a:effectRef>
          <a:fontRef idx="minor">
            <a:schemeClr val="tx1"/>
          </a:fontRef>
        </xdr:style>
      </xdr:cxnSp>
      <xdr:cxnSp macro="">
        <xdr:nvCxnSpPr>
          <xdr:cNvPr id="74" name="Straight Arrow Connector 73">
            <a:extLst>
              <a:ext uri="{FF2B5EF4-FFF2-40B4-BE49-F238E27FC236}">
                <a16:creationId xmlns:a16="http://schemas.microsoft.com/office/drawing/2014/main" id="{00000000-0008-0000-1600-00004A000000}"/>
              </a:ext>
            </a:extLst>
          </xdr:cNvPr>
          <xdr:cNvCxnSpPr>
            <a:stCxn id="65" idx="3"/>
            <a:endCxn id="61" idx="1"/>
          </xdr:cNvCxnSpPr>
        </xdr:nvCxnSpPr>
        <xdr:spPr>
          <a:xfrm>
            <a:off x="3181351" y="6210300"/>
            <a:ext cx="533400" cy="2"/>
          </a:xfrm>
          <a:prstGeom prst="straightConnector1">
            <a:avLst/>
          </a:prstGeom>
          <a:ln w="31750">
            <a:solidFill>
              <a:schemeClr val="tx1"/>
            </a:solidFill>
            <a:headEnd type="none"/>
            <a:tailEnd type="stealth" w="lg" len="lg"/>
          </a:ln>
        </xdr:spPr>
        <xdr:style>
          <a:lnRef idx="1">
            <a:schemeClr val="accent1"/>
          </a:lnRef>
          <a:fillRef idx="0">
            <a:schemeClr val="accent1"/>
          </a:fillRef>
          <a:effectRef idx="0">
            <a:schemeClr val="accent1"/>
          </a:effectRef>
          <a:fontRef idx="minor">
            <a:schemeClr val="tx1"/>
          </a:fontRef>
        </xdr:style>
      </xdr:cxnSp>
      <xdr:cxnSp macro="">
        <xdr:nvCxnSpPr>
          <xdr:cNvPr id="77" name="Straight Arrow Connector 76">
            <a:extLst>
              <a:ext uri="{FF2B5EF4-FFF2-40B4-BE49-F238E27FC236}">
                <a16:creationId xmlns:a16="http://schemas.microsoft.com/office/drawing/2014/main" id="{00000000-0008-0000-1600-00004D000000}"/>
              </a:ext>
            </a:extLst>
          </xdr:cNvPr>
          <xdr:cNvCxnSpPr>
            <a:stCxn id="61" idx="0"/>
            <a:endCxn id="60" idx="2"/>
          </xdr:cNvCxnSpPr>
        </xdr:nvCxnSpPr>
        <xdr:spPr>
          <a:xfrm flipH="1" flipV="1">
            <a:off x="4862513" y="5200651"/>
            <a:ext cx="9525" cy="442913"/>
          </a:xfrm>
          <a:prstGeom prst="straightConnector1">
            <a:avLst/>
          </a:prstGeom>
          <a:ln w="31750">
            <a:solidFill>
              <a:schemeClr val="tx1"/>
            </a:solidFill>
            <a:headEnd type="none"/>
            <a:tailEnd type="stealth" w="lg" len="lg"/>
          </a:ln>
        </xdr:spPr>
        <xdr:style>
          <a:lnRef idx="1">
            <a:schemeClr val="accent1"/>
          </a:lnRef>
          <a:fillRef idx="0">
            <a:schemeClr val="accent1"/>
          </a:fillRef>
          <a:effectRef idx="0">
            <a:schemeClr val="accent1"/>
          </a:effectRef>
          <a:fontRef idx="minor">
            <a:schemeClr val="tx1"/>
          </a:fontRef>
        </xdr:style>
      </xdr:cxnSp>
      <xdr:cxnSp macro="">
        <xdr:nvCxnSpPr>
          <xdr:cNvPr id="85" name="Connector: Elbow 84">
            <a:extLst>
              <a:ext uri="{FF2B5EF4-FFF2-40B4-BE49-F238E27FC236}">
                <a16:creationId xmlns:a16="http://schemas.microsoft.com/office/drawing/2014/main" id="{00000000-0008-0000-1600-000055000000}"/>
              </a:ext>
            </a:extLst>
          </xdr:cNvPr>
          <xdr:cNvCxnSpPr>
            <a:stCxn id="60" idx="0"/>
            <a:endCxn id="59" idx="3"/>
          </xdr:cNvCxnSpPr>
        </xdr:nvCxnSpPr>
        <xdr:spPr>
          <a:xfrm rot="16200000" flipV="1">
            <a:off x="3521869" y="2726532"/>
            <a:ext cx="1009650" cy="1671638"/>
          </a:xfrm>
          <a:prstGeom prst="bentConnector2">
            <a:avLst/>
          </a:prstGeom>
          <a:ln w="31750">
            <a:solidFill>
              <a:schemeClr val="tx1"/>
            </a:solidFill>
            <a:headEnd type="none"/>
            <a:tailEnd type="stealth" w="lg" len="lg"/>
          </a:ln>
        </xdr:spPr>
        <xdr:style>
          <a:lnRef idx="1">
            <a:schemeClr val="accent1"/>
          </a:lnRef>
          <a:fillRef idx="0">
            <a:schemeClr val="accent1"/>
          </a:fillRef>
          <a:effectRef idx="0">
            <a:schemeClr val="accent1"/>
          </a:effectRef>
          <a:fontRef idx="minor">
            <a:schemeClr val="tx1"/>
          </a:fontRef>
        </xdr:style>
      </xdr:cxnSp>
      <xdr:sp macro="" textlink="">
        <xdr:nvSpPr>
          <xdr:cNvPr id="90" name="TextBox 89">
            <a:extLst>
              <a:ext uri="{FF2B5EF4-FFF2-40B4-BE49-F238E27FC236}">
                <a16:creationId xmlns:a16="http://schemas.microsoft.com/office/drawing/2014/main" id="{00000000-0008-0000-1600-00005A000000}"/>
              </a:ext>
            </a:extLst>
          </xdr:cNvPr>
          <xdr:cNvSpPr txBox="1"/>
        </xdr:nvSpPr>
        <xdr:spPr>
          <a:xfrm>
            <a:off x="3133725" y="5867400"/>
            <a:ext cx="59055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800" b="1">
                <a:latin typeface="ChevinLight" panose="02000300000000000000" pitchFamily="2" charset="0"/>
              </a:rPr>
              <a:t>No</a:t>
            </a:r>
          </a:p>
        </xdr:txBody>
      </xdr:sp>
      <xdr:sp macro="" textlink="">
        <xdr:nvSpPr>
          <xdr:cNvPr id="91" name="TextBox 90">
            <a:extLst>
              <a:ext uri="{FF2B5EF4-FFF2-40B4-BE49-F238E27FC236}">
                <a16:creationId xmlns:a16="http://schemas.microsoft.com/office/drawing/2014/main" id="{00000000-0008-0000-1600-00005B000000}"/>
              </a:ext>
            </a:extLst>
          </xdr:cNvPr>
          <xdr:cNvSpPr txBox="1"/>
        </xdr:nvSpPr>
        <xdr:spPr>
          <a:xfrm>
            <a:off x="2047875" y="6877050"/>
            <a:ext cx="59055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800" b="1">
                <a:latin typeface="ChevinLight" panose="02000300000000000000" pitchFamily="2" charset="0"/>
              </a:rPr>
              <a:t>Yes</a:t>
            </a:r>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rgb="FFFFC000"/>
  </sheetPr>
  <dimension ref="A1:AJ18"/>
  <sheetViews>
    <sheetView showGridLines="0" topLeftCell="A13" zoomScaleNormal="100" workbookViewId="0">
      <selection activeCell="B1" sqref="B1:U1"/>
    </sheetView>
  </sheetViews>
  <sheetFormatPr defaultColWidth="9.140625" defaultRowHeight="15" x14ac:dyDescent="0.25"/>
  <cols>
    <col min="1" max="1" width="3.140625" style="4" customWidth="1"/>
    <col min="2" max="21" width="9.140625" style="4"/>
    <col min="22" max="22" width="2.42578125" style="4" customWidth="1"/>
    <col min="23" max="16384" width="9.140625" style="4"/>
  </cols>
  <sheetData>
    <row r="1" spans="1:36" s="136" customFormat="1" ht="24.75" x14ac:dyDescent="0.4">
      <c r="A1" s="135"/>
      <c r="B1" s="402" t="s">
        <v>0</v>
      </c>
      <c r="C1" s="402"/>
      <c r="D1" s="402"/>
      <c r="E1" s="402"/>
      <c r="F1" s="402"/>
      <c r="G1" s="402"/>
      <c r="H1" s="402"/>
      <c r="I1" s="402"/>
      <c r="J1" s="402"/>
      <c r="K1" s="402"/>
      <c r="L1" s="402"/>
      <c r="M1" s="402"/>
      <c r="N1" s="402"/>
      <c r="O1" s="402"/>
      <c r="P1" s="402"/>
      <c r="Q1" s="402"/>
      <c r="R1" s="402"/>
      <c r="S1" s="402"/>
      <c r="T1" s="402"/>
      <c r="U1" s="402"/>
      <c r="V1" s="135"/>
      <c r="W1" s="135"/>
      <c r="X1" s="135"/>
      <c r="Y1" s="135"/>
      <c r="Z1" s="135"/>
      <c r="AA1" s="135"/>
      <c r="AB1" s="135"/>
      <c r="AC1" s="135"/>
      <c r="AD1" s="135"/>
      <c r="AE1" s="135"/>
      <c r="AF1" s="135"/>
      <c r="AG1" s="135"/>
      <c r="AH1" s="135"/>
      <c r="AI1" s="135"/>
      <c r="AJ1" s="135"/>
    </row>
    <row r="18" spans="1:1" x14ac:dyDescent="0.25">
      <c r="A18" s="4" t="s">
        <v>1</v>
      </c>
    </row>
  </sheetData>
  <mergeCells count="1">
    <mergeCell ref="B1:U1"/>
  </mergeCells>
  <pageMargins left="0.17" right="0.17" top="0.28999999999999998" bottom="0.38" header="0.31496062992125984" footer="0.17"/>
  <pageSetup paperSize="9" scale="75" orientation="landscape" r:id="rId1"/>
  <headerFooter>
    <oddFooter>&amp;L&amp;1#&amp;"Calibri"&amp;10&amp;K000000Classified: RMG – Internal</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EAB569-05EC-4531-9A5C-FF727EAB2FFE}">
  <sheetPr codeName="Sheet22"/>
  <dimension ref="B1:E11"/>
  <sheetViews>
    <sheetView workbookViewId="0">
      <selection activeCell="B2" sqref="B2:C2"/>
    </sheetView>
  </sheetViews>
  <sheetFormatPr defaultColWidth="8.85546875" defaultRowHeight="15" x14ac:dyDescent="0.25"/>
  <cols>
    <col min="1" max="1" width="3.140625" style="110" customWidth="1"/>
    <col min="2" max="2" width="156.140625" style="110" customWidth="1"/>
    <col min="3" max="3" width="0.85546875" style="110" customWidth="1"/>
    <col min="4" max="4" width="8.85546875" style="110"/>
    <col min="5" max="5" width="11" style="110" customWidth="1"/>
    <col min="6" max="6" width="10.85546875" style="110" customWidth="1"/>
    <col min="7" max="7" width="8.85546875" style="110"/>
    <col min="8" max="8" width="10.42578125" style="110" customWidth="1"/>
    <col min="9" max="16384" width="8.85546875" style="110"/>
  </cols>
  <sheetData>
    <row r="1" spans="2:5" s="363" customFormat="1" ht="26.25" x14ac:dyDescent="0.4">
      <c r="B1" s="529" t="s">
        <v>1854</v>
      </c>
      <c r="C1" s="530"/>
      <c r="D1" s="369"/>
      <c r="E1" s="369"/>
    </row>
    <row r="2" spans="2:5" ht="20.45" customHeight="1" x14ac:dyDescent="0.25">
      <c r="B2" s="531"/>
      <c r="C2" s="531"/>
    </row>
    <row r="3" spans="2:5" ht="15.75" thickBot="1" x14ac:dyDescent="0.3"/>
    <row r="4" spans="2:5" ht="18.75" x14ac:dyDescent="0.25">
      <c r="B4" s="366" t="s">
        <v>1855</v>
      </c>
    </row>
    <row r="5" spans="2:5" ht="16.5" thickBot="1" x14ac:dyDescent="0.3">
      <c r="B5" s="368" t="s">
        <v>1856</v>
      </c>
    </row>
    <row r="6" spans="2:5" ht="15.75" thickBot="1" x14ac:dyDescent="0.3"/>
    <row r="7" spans="2:5" ht="18.75" x14ac:dyDescent="0.25">
      <c r="B7" s="366" t="s">
        <v>1857</v>
      </c>
    </row>
    <row r="8" spans="2:5" ht="15.75" x14ac:dyDescent="0.25">
      <c r="B8" s="367" t="s">
        <v>1858</v>
      </c>
    </row>
    <row r="9" spans="2:5" ht="15.75" x14ac:dyDescent="0.25">
      <c r="B9" s="367" t="s">
        <v>1859</v>
      </c>
    </row>
    <row r="10" spans="2:5" ht="15.75" x14ac:dyDescent="0.25">
      <c r="B10" s="367" t="s">
        <v>1860</v>
      </c>
    </row>
    <row r="11" spans="2:5" ht="16.5" thickBot="1" x14ac:dyDescent="0.3">
      <c r="B11" s="368" t="s">
        <v>1861</v>
      </c>
    </row>
  </sheetData>
  <sheetProtection algorithmName="SHA-512" hashValue="eObw6YiQa+VebdWrYn4PIUidkA7EsZTy4ctgkoX1EAUqXUtxx2WOSz0pX3ymQ3ouY4LrSQ8oUUL7MDxDmgXGIg==" saltValue="0XBoB497JKFNqslcu8rb9A==" spinCount="100000" sheet="1" objects="1" scenarios="1"/>
  <mergeCells count="2">
    <mergeCell ref="B1:C1"/>
    <mergeCell ref="B2:C2"/>
  </mergeCells>
  <pageMargins left="0.7" right="0.7" top="0.75" bottom="0.75" header="0.3" footer="0.3"/>
  <pageSetup paperSize="9" orientation="portrait" r:id="rId1"/>
  <headerFooter>
    <oddFooter>&amp;L&amp;1#&amp;"Calibri"&amp;10&amp;K000000Classified: RMG – Internal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A4BA0-EB83-4148-A087-A0F8A98762C2}">
  <sheetPr codeName="Sheet16">
    <tabColor theme="6" tint="-0.499984740745262"/>
  </sheetPr>
  <dimension ref="A1:AB344"/>
  <sheetViews>
    <sheetView topLeftCell="A19" workbookViewId="0">
      <selection activeCell="D40" sqref="D40"/>
    </sheetView>
  </sheetViews>
  <sheetFormatPr defaultColWidth="8.7109375" defaultRowHeight="15" x14ac:dyDescent="0.25"/>
  <cols>
    <col min="1" max="1" width="8.7109375" style="293"/>
    <col min="2" max="2" width="32.42578125" style="293" bestFit="1" customWidth="1"/>
    <col min="3" max="3" width="19.42578125" style="293" bestFit="1" customWidth="1"/>
    <col min="4" max="4" width="17.5703125" style="293" customWidth="1"/>
    <col min="5" max="16384" width="8.7109375" style="293"/>
  </cols>
  <sheetData>
    <row r="1" spans="1:28" x14ac:dyDescent="0.25">
      <c r="A1" s="198"/>
      <c r="B1" s="191" t="s">
        <v>1862</v>
      </c>
      <c r="C1" s="194"/>
      <c r="D1" s="194"/>
      <c r="E1" s="195"/>
      <c r="F1" s="194"/>
      <c r="G1" s="195"/>
      <c r="H1" s="194"/>
      <c r="I1" s="194"/>
      <c r="J1" s="194"/>
      <c r="K1" s="194"/>
      <c r="L1" s="194"/>
      <c r="M1" s="194"/>
      <c r="N1" s="194"/>
      <c r="O1" s="194"/>
      <c r="P1" s="194"/>
      <c r="Q1" s="194"/>
      <c r="R1" s="194"/>
      <c r="S1" s="194"/>
      <c r="T1" s="194"/>
      <c r="U1" s="194"/>
      <c r="V1" s="194"/>
      <c r="W1" s="194"/>
      <c r="X1" s="194"/>
      <c r="Y1" s="194"/>
      <c r="Z1" s="194"/>
      <c r="AA1" s="194"/>
      <c r="AB1" s="194"/>
    </row>
    <row r="2" spans="1:28" x14ac:dyDescent="0.25">
      <c r="A2" s="192"/>
      <c r="B2" s="532" t="s">
        <v>1863</v>
      </c>
      <c r="C2" s="532"/>
      <c r="D2" s="193"/>
      <c r="E2" s="196"/>
      <c r="F2" s="193"/>
      <c r="G2" s="196"/>
      <c r="H2" s="193"/>
      <c r="I2" s="193"/>
      <c r="J2" s="193"/>
      <c r="K2" s="193"/>
      <c r="L2" s="193"/>
      <c r="M2" s="193"/>
      <c r="N2" s="193"/>
      <c r="O2" s="193"/>
      <c r="P2" s="197"/>
      <c r="Q2" s="198"/>
      <c r="R2" s="198"/>
      <c r="S2" s="198"/>
      <c r="T2" s="193"/>
      <c r="U2" s="193"/>
      <c r="V2" s="193"/>
      <c r="W2" s="193"/>
      <c r="X2" s="192"/>
      <c r="Y2" s="192"/>
      <c r="Z2" s="192"/>
      <c r="AA2" s="192"/>
      <c r="AB2" s="192"/>
    </row>
    <row r="3" spans="1:28" x14ac:dyDescent="0.25">
      <c r="A3" s="197"/>
      <c r="B3" s="320" t="s">
        <v>1864</v>
      </c>
      <c r="C3" s="354" t="s">
        <v>1865</v>
      </c>
      <c r="D3" s="294"/>
      <c r="E3" s="295"/>
      <c r="F3" s="295"/>
      <c r="G3" s="295"/>
      <c r="H3" s="295"/>
      <c r="I3" s="295"/>
      <c r="J3" s="295"/>
      <c r="K3" s="295"/>
      <c r="L3" s="295"/>
      <c r="M3" s="295"/>
      <c r="N3" s="295"/>
      <c r="O3" s="192"/>
      <c r="P3" s="292"/>
      <c r="Q3" s="197"/>
      <c r="R3" s="295"/>
      <c r="S3" s="295"/>
    </row>
    <row r="4" spans="1:28" ht="14.45" customHeight="1" x14ac:dyDescent="0.25">
      <c r="A4" s="192"/>
      <c r="B4" s="321" t="s">
        <v>1866</v>
      </c>
      <c r="C4" s="355">
        <v>1112555</v>
      </c>
      <c r="D4" s="196"/>
      <c r="E4" s="198"/>
      <c r="F4" s="198"/>
      <c r="G4" s="198"/>
      <c r="H4" s="198"/>
      <c r="I4" s="196"/>
      <c r="J4" s="192"/>
      <c r="K4" s="193"/>
      <c r="L4" s="193"/>
      <c r="M4" s="193"/>
      <c r="N4" s="296"/>
      <c r="O4" s="192"/>
      <c r="P4" s="197"/>
      <c r="Q4" s="192"/>
      <c r="R4" s="195"/>
      <c r="S4" s="194"/>
    </row>
    <row r="5" spans="1:28" ht="14.45" customHeight="1" x14ac:dyDescent="0.25">
      <c r="A5" s="192"/>
      <c r="B5" s="322" t="s">
        <v>1867</v>
      </c>
      <c r="C5" s="355" t="s">
        <v>1868</v>
      </c>
      <c r="D5" s="196"/>
      <c r="E5" s="198"/>
      <c r="F5" s="198"/>
      <c r="G5" s="198"/>
      <c r="H5" s="198"/>
      <c r="I5" s="196"/>
      <c r="J5" s="192"/>
      <c r="K5" s="193"/>
      <c r="L5" s="193"/>
      <c r="M5" s="193"/>
      <c r="N5" s="296"/>
      <c r="O5" s="192"/>
      <c r="P5" s="197"/>
      <c r="Q5" s="192"/>
      <c r="R5" s="195"/>
      <c r="S5" s="194"/>
    </row>
    <row r="6" spans="1:28" x14ac:dyDescent="0.25">
      <c r="A6" s="192"/>
      <c r="B6" s="322" t="s">
        <v>1869</v>
      </c>
      <c r="C6" s="355" t="s">
        <v>1870</v>
      </c>
      <c r="D6" s="196"/>
      <c r="E6" s="198"/>
      <c r="F6" s="198"/>
      <c r="G6" s="198"/>
      <c r="H6" s="198"/>
      <c r="I6" s="196"/>
      <c r="J6" s="192"/>
      <c r="K6" s="193"/>
      <c r="L6" s="193"/>
      <c r="M6" s="193"/>
      <c r="N6" s="296"/>
      <c r="O6" s="192"/>
      <c r="P6" s="197"/>
      <c r="Q6" s="192"/>
      <c r="R6" s="195"/>
      <c r="S6" s="194"/>
    </row>
    <row r="7" spans="1:28" ht="14.45" customHeight="1" x14ac:dyDescent="0.25">
      <c r="A7" s="192"/>
      <c r="B7" s="322" t="s">
        <v>1871</v>
      </c>
      <c r="C7" s="356"/>
      <c r="D7" s="196"/>
      <c r="E7" s="198"/>
      <c r="F7" s="198"/>
      <c r="G7" s="198"/>
      <c r="H7" s="198"/>
      <c r="I7" s="196"/>
      <c r="J7" s="192"/>
      <c r="K7" s="193"/>
      <c r="L7" s="193"/>
      <c r="M7" s="193"/>
      <c r="N7" s="296"/>
      <c r="O7" s="192"/>
      <c r="P7" s="192"/>
      <c r="Q7" s="192"/>
      <c r="R7" s="195"/>
      <c r="S7" s="194"/>
    </row>
    <row r="8" spans="1:28" ht="14.45" customHeight="1" x14ac:dyDescent="0.25">
      <c r="A8" s="192"/>
      <c r="B8" s="322" t="s">
        <v>1872</v>
      </c>
      <c r="C8" s="356"/>
      <c r="D8" s="196"/>
      <c r="E8" s="198"/>
      <c r="F8" s="198"/>
      <c r="G8" s="198"/>
      <c r="H8" s="198"/>
      <c r="I8" s="196"/>
      <c r="J8" s="192"/>
      <c r="K8" s="193"/>
      <c r="L8" s="193"/>
      <c r="M8" s="193"/>
      <c r="N8" s="296"/>
      <c r="O8" s="192"/>
      <c r="P8" s="192"/>
      <c r="Q8" s="192"/>
      <c r="R8" s="195"/>
      <c r="S8" s="194"/>
    </row>
    <row r="9" spans="1:28" ht="14.45" customHeight="1" x14ac:dyDescent="0.25">
      <c r="A9" s="192"/>
      <c r="B9" s="322" t="s">
        <v>1873</v>
      </c>
      <c r="C9" s="356"/>
      <c r="D9" s="196"/>
      <c r="E9" s="198"/>
      <c r="F9" s="198"/>
      <c r="G9" s="198"/>
      <c r="H9" s="198"/>
      <c r="I9" s="196"/>
      <c r="J9" s="192"/>
      <c r="K9" s="193"/>
      <c r="L9" s="193"/>
      <c r="M9" s="193"/>
      <c r="N9" s="296"/>
      <c r="O9" s="192"/>
      <c r="P9" s="192"/>
      <c r="Q9" s="192"/>
      <c r="R9" s="195"/>
      <c r="S9" s="194"/>
    </row>
    <row r="10" spans="1:28" ht="14.45" customHeight="1" x14ac:dyDescent="0.25">
      <c r="A10" s="192"/>
      <c r="B10" s="194"/>
      <c r="C10" s="196"/>
      <c r="D10" s="196"/>
      <c r="E10" s="198"/>
      <c r="F10" s="198"/>
      <c r="G10" s="198"/>
      <c r="H10" s="198"/>
      <c r="I10" s="196"/>
      <c r="J10" s="192"/>
      <c r="K10" s="193"/>
      <c r="L10" s="193"/>
      <c r="M10" s="193"/>
      <c r="N10" s="296"/>
      <c r="O10" s="192"/>
      <c r="P10" s="192"/>
      <c r="Q10" s="192"/>
      <c r="R10" s="195"/>
      <c r="S10" s="194"/>
    </row>
    <row r="11" spans="1:28" ht="14.45" customHeight="1" x14ac:dyDescent="0.25">
      <c r="A11" s="192"/>
      <c r="B11" s="344" t="s">
        <v>1874</v>
      </c>
      <c r="C11" s="303" t="s">
        <v>1875</v>
      </c>
      <c r="D11" s="300" t="s">
        <v>1876</v>
      </c>
      <c r="E11" s="198"/>
      <c r="F11" s="198"/>
      <c r="G11" s="192"/>
      <c r="H11" s="193"/>
      <c r="I11" s="193"/>
      <c r="J11" s="193"/>
      <c r="K11" s="296"/>
      <c r="L11" s="192"/>
      <c r="M11" s="192"/>
      <c r="N11" s="192"/>
      <c r="O11" s="195"/>
      <c r="P11" s="194"/>
    </row>
    <row r="12" spans="1:28" x14ac:dyDescent="0.25">
      <c r="A12" s="192"/>
      <c r="B12" s="308" t="s">
        <v>1877</v>
      </c>
      <c r="C12" s="324">
        <v>42402</v>
      </c>
      <c r="D12" s="324">
        <v>42402</v>
      </c>
      <c r="E12" s="198"/>
      <c r="F12" s="198"/>
      <c r="G12" s="198"/>
      <c r="H12" s="198"/>
      <c r="I12" s="198"/>
      <c r="J12" s="198"/>
      <c r="K12" s="198"/>
      <c r="L12" s="198"/>
      <c r="M12" s="198"/>
      <c r="N12" s="198"/>
      <c r="O12" s="196"/>
      <c r="P12" s="192"/>
      <c r="Q12" s="193"/>
      <c r="R12" s="193"/>
      <c r="S12" s="193"/>
      <c r="T12" s="296"/>
      <c r="U12" s="192"/>
      <c r="V12" s="192"/>
      <c r="W12" s="192"/>
      <c r="X12" s="195"/>
      <c r="Y12" s="194"/>
    </row>
    <row r="13" spans="1:28" ht="14.45" customHeight="1" x14ac:dyDescent="0.25">
      <c r="A13" s="192"/>
      <c r="B13" s="308" t="s">
        <v>1878</v>
      </c>
      <c r="C13" s="324">
        <v>42458</v>
      </c>
      <c r="D13" s="324">
        <v>42458</v>
      </c>
      <c r="E13" s="198"/>
      <c r="F13" s="198"/>
      <c r="G13" s="198"/>
      <c r="H13" s="198"/>
      <c r="I13" s="198"/>
      <c r="J13" s="198"/>
      <c r="K13" s="198"/>
      <c r="L13" s="198"/>
      <c r="M13" s="198"/>
      <c r="N13" s="198"/>
      <c r="O13" s="196"/>
      <c r="P13" s="192"/>
      <c r="Q13" s="193"/>
      <c r="R13" s="193"/>
      <c r="S13" s="193"/>
      <c r="T13" s="296"/>
      <c r="U13" s="192"/>
      <c r="V13" s="192"/>
      <c r="W13" s="192"/>
      <c r="X13" s="195"/>
      <c r="Y13" s="194"/>
    </row>
    <row r="14" spans="1:28" ht="14.45" customHeight="1" x14ac:dyDescent="0.25">
      <c r="A14" s="192"/>
      <c r="B14" s="326" t="s">
        <v>1879</v>
      </c>
      <c r="C14" s="324">
        <v>42710</v>
      </c>
      <c r="D14" s="324">
        <v>42710</v>
      </c>
      <c r="E14" s="198"/>
      <c r="F14" s="198"/>
      <c r="G14" s="198"/>
      <c r="H14" s="198"/>
      <c r="I14" s="198"/>
      <c r="J14" s="198"/>
      <c r="K14" s="198"/>
      <c r="L14" s="198"/>
      <c r="M14" s="198"/>
      <c r="N14" s="198"/>
      <c r="O14" s="196"/>
      <c r="P14" s="192"/>
      <c r="Q14" s="193"/>
      <c r="R14" s="193"/>
      <c r="S14" s="193"/>
      <c r="T14" s="296"/>
      <c r="U14" s="192"/>
      <c r="V14" s="192"/>
      <c r="W14" s="192"/>
      <c r="X14" s="195"/>
      <c r="Y14" s="194"/>
    </row>
    <row r="15" spans="1:28" x14ac:dyDescent="0.25">
      <c r="A15" s="192"/>
      <c r="B15" s="326" t="s">
        <v>1880</v>
      </c>
      <c r="C15" s="324">
        <v>42843</v>
      </c>
      <c r="D15" s="324">
        <v>42843</v>
      </c>
      <c r="E15" s="198"/>
      <c r="F15" s="198"/>
      <c r="G15" s="198"/>
      <c r="H15" s="198"/>
      <c r="I15" s="198"/>
      <c r="J15" s="198"/>
      <c r="K15" s="198"/>
      <c r="L15" s="198"/>
      <c r="M15" s="198"/>
      <c r="N15" s="198"/>
      <c r="O15" s="196"/>
      <c r="P15" s="192"/>
      <c r="Q15" s="193"/>
      <c r="R15" s="193"/>
      <c r="S15" s="193"/>
      <c r="T15" s="296"/>
      <c r="U15" s="192"/>
      <c r="V15" s="192"/>
      <c r="W15" s="192"/>
      <c r="X15" s="195"/>
      <c r="Y15" s="194"/>
    </row>
    <row r="16" spans="1:28" x14ac:dyDescent="0.25">
      <c r="A16" s="192"/>
      <c r="B16" s="326" t="s">
        <v>1881</v>
      </c>
      <c r="C16" s="324">
        <v>42850</v>
      </c>
      <c r="D16" s="324">
        <v>42850</v>
      </c>
      <c r="E16" s="198"/>
      <c r="F16" s="198"/>
      <c r="G16" s="198"/>
      <c r="H16" s="198"/>
      <c r="I16" s="198"/>
      <c r="J16" s="198"/>
      <c r="K16" s="198"/>
      <c r="L16" s="198"/>
      <c r="M16" s="198"/>
      <c r="N16" s="198"/>
      <c r="O16" s="196"/>
      <c r="P16" s="192"/>
      <c r="Q16" s="193"/>
      <c r="R16" s="193"/>
      <c r="S16" s="193"/>
      <c r="T16" s="296"/>
      <c r="U16" s="192"/>
      <c r="V16" s="192"/>
      <c r="W16" s="192"/>
      <c r="X16" s="195"/>
      <c r="Y16" s="194"/>
    </row>
    <row r="17" spans="1:28" x14ac:dyDescent="0.25">
      <c r="A17" s="192"/>
      <c r="B17" s="326" t="s">
        <v>1882</v>
      </c>
      <c r="C17" s="324">
        <v>42858</v>
      </c>
      <c r="D17" s="324">
        <v>42858</v>
      </c>
      <c r="E17" s="198"/>
      <c r="F17" s="198"/>
      <c r="G17" s="198"/>
      <c r="H17" s="198"/>
      <c r="I17" s="198"/>
      <c r="J17" s="198"/>
      <c r="K17" s="198"/>
      <c r="L17" s="198"/>
      <c r="M17" s="198"/>
      <c r="N17" s="198"/>
      <c r="O17" s="196"/>
      <c r="P17" s="192"/>
      <c r="Q17" s="193"/>
      <c r="R17" s="193"/>
      <c r="S17" s="193"/>
      <c r="T17" s="296"/>
      <c r="U17" s="192"/>
      <c r="V17" s="192"/>
      <c r="W17" s="192"/>
      <c r="X17" s="195"/>
      <c r="Y17" s="194"/>
    </row>
    <row r="18" spans="1:28" x14ac:dyDescent="0.25">
      <c r="A18" s="192"/>
      <c r="B18" s="196"/>
      <c r="C18" s="192"/>
      <c r="D18" s="198"/>
      <c r="E18" s="196"/>
      <c r="F18" s="198"/>
      <c r="G18" s="196"/>
      <c r="H18" s="198"/>
      <c r="I18" s="198"/>
      <c r="J18" s="198"/>
      <c r="K18" s="198"/>
      <c r="L18" s="198"/>
      <c r="M18" s="198"/>
      <c r="N18" s="198"/>
      <c r="O18" s="198"/>
      <c r="P18" s="198"/>
      <c r="Q18" s="198"/>
      <c r="R18" s="196"/>
      <c r="S18" s="192"/>
      <c r="T18" s="193"/>
      <c r="U18" s="193"/>
      <c r="V18" s="193"/>
      <c r="W18" s="296"/>
      <c r="X18" s="192"/>
      <c r="Y18" s="192"/>
      <c r="Z18" s="192"/>
      <c r="AA18" s="195"/>
      <c r="AB18" s="194"/>
    </row>
    <row r="19" spans="1:28" ht="14.45" customHeight="1" x14ac:dyDescent="0.25">
      <c r="A19" s="297" t="s">
        <v>1883</v>
      </c>
      <c r="B19" s="344" t="s">
        <v>1884</v>
      </c>
      <c r="C19" s="303" t="s">
        <v>1875</v>
      </c>
      <c r="D19" s="300" t="s">
        <v>1876</v>
      </c>
      <c r="E19" s="198"/>
      <c r="F19" s="198"/>
      <c r="G19" s="198"/>
      <c r="H19" s="198"/>
      <c r="I19" s="198"/>
      <c r="J19" s="198"/>
      <c r="K19" s="196"/>
      <c r="L19" s="192"/>
      <c r="M19" s="193"/>
      <c r="N19" s="193"/>
      <c r="O19" s="193"/>
      <c r="P19" s="296"/>
      <c r="Q19" s="192"/>
      <c r="R19" s="192"/>
      <c r="S19" s="192"/>
      <c r="T19" s="195"/>
      <c r="U19" s="194"/>
    </row>
    <row r="20" spans="1:28" ht="14.45" customHeight="1" x14ac:dyDescent="0.25">
      <c r="A20" s="298">
        <v>1</v>
      </c>
      <c r="B20" s="345" t="s">
        <v>1877</v>
      </c>
      <c r="C20" s="304">
        <v>42402</v>
      </c>
      <c r="D20" s="301">
        <v>42402</v>
      </c>
      <c r="E20" s="198"/>
      <c r="F20" s="198"/>
      <c r="G20" s="198"/>
      <c r="H20" s="198"/>
      <c r="I20" s="198"/>
      <c r="J20" s="198"/>
      <c r="K20" s="196"/>
      <c r="L20" s="192"/>
      <c r="M20" s="193"/>
      <c r="N20" s="193"/>
      <c r="O20" s="193"/>
      <c r="P20" s="296"/>
      <c r="Q20" s="192"/>
      <c r="R20" s="192"/>
      <c r="S20" s="192"/>
      <c r="T20" s="195"/>
      <c r="U20" s="194"/>
    </row>
    <row r="21" spans="1:28" ht="14.45" customHeight="1" x14ac:dyDescent="0.25">
      <c r="A21" s="299"/>
      <c r="B21" s="346" t="s">
        <v>1885</v>
      </c>
      <c r="C21" s="305">
        <v>42823</v>
      </c>
      <c r="D21" s="302"/>
      <c r="E21" s="198"/>
      <c r="F21" s="198"/>
      <c r="G21" s="198"/>
      <c r="H21" s="198"/>
      <c r="I21" s="198"/>
      <c r="J21" s="198"/>
      <c r="K21" s="196"/>
      <c r="L21" s="192"/>
      <c r="M21" s="193"/>
      <c r="N21" s="193"/>
      <c r="O21" s="193"/>
      <c r="P21" s="296"/>
      <c r="Q21" s="192"/>
      <c r="R21" s="192"/>
      <c r="S21" s="192"/>
      <c r="T21" s="195"/>
      <c r="U21" s="194"/>
    </row>
    <row r="22" spans="1:28" ht="14.45" customHeight="1" x14ac:dyDescent="0.25">
      <c r="A22" s="299"/>
      <c r="B22" s="336" t="s">
        <v>1886</v>
      </c>
      <c r="C22" s="305"/>
      <c r="D22" s="302"/>
      <c r="E22" s="198"/>
      <c r="F22" s="198"/>
      <c r="G22" s="198"/>
      <c r="H22" s="198"/>
      <c r="I22" s="198"/>
      <c r="J22" s="198"/>
      <c r="K22" s="196"/>
      <c r="L22" s="192"/>
      <c r="M22" s="193"/>
      <c r="N22" s="193"/>
      <c r="O22" s="193"/>
      <c r="P22" s="296"/>
      <c r="Q22" s="192"/>
      <c r="R22" s="192"/>
      <c r="S22" s="192"/>
      <c r="T22" s="195"/>
      <c r="U22" s="194"/>
    </row>
    <row r="23" spans="1:28" x14ac:dyDescent="0.25">
      <c r="A23" s="299"/>
      <c r="B23" s="336" t="s">
        <v>1887</v>
      </c>
      <c r="C23" s="305"/>
      <c r="D23" s="302"/>
      <c r="E23" s="198"/>
      <c r="F23" s="198"/>
      <c r="G23" s="198"/>
      <c r="H23" s="198"/>
      <c r="I23" s="198"/>
      <c r="J23" s="198"/>
      <c r="K23" s="196"/>
      <c r="L23" s="192"/>
      <c r="M23" s="193"/>
      <c r="N23" s="193"/>
      <c r="O23" s="193"/>
      <c r="P23" s="296"/>
      <c r="Q23" s="192"/>
      <c r="R23" s="192"/>
      <c r="S23" s="192"/>
      <c r="T23" s="195"/>
      <c r="U23" s="194"/>
    </row>
    <row r="24" spans="1:28" x14ac:dyDescent="0.25">
      <c r="A24" s="299"/>
      <c r="B24" s="308" t="s">
        <v>1888</v>
      </c>
      <c r="C24" s="305"/>
      <c r="D24" s="302"/>
      <c r="E24" s="198"/>
      <c r="F24" s="198"/>
      <c r="G24" s="198"/>
      <c r="H24" s="198"/>
      <c r="I24" s="198"/>
      <c r="J24" s="198"/>
      <c r="K24" s="196"/>
      <c r="L24" s="192"/>
      <c r="M24" s="193"/>
      <c r="N24" s="193"/>
      <c r="O24" s="193"/>
      <c r="P24" s="296"/>
      <c r="Q24" s="192"/>
      <c r="R24" s="192"/>
      <c r="S24" s="192"/>
      <c r="T24" s="195"/>
      <c r="U24" s="194"/>
    </row>
    <row r="25" spans="1:28" ht="14.45" customHeight="1" x14ac:dyDescent="0.25">
      <c r="A25" s="299"/>
      <c r="B25" s="308" t="s">
        <v>1889</v>
      </c>
      <c r="C25" s="305"/>
      <c r="D25" s="302"/>
      <c r="E25" s="198"/>
      <c r="F25" s="198"/>
      <c r="G25" s="198"/>
      <c r="H25" s="198"/>
      <c r="I25" s="198"/>
      <c r="J25" s="198"/>
      <c r="K25" s="196"/>
      <c r="L25" s="192"/>
      <c r="M25" s="193"/>
      <c r="N25" s="193"/>
      <c r="O25" s="193"/>
      <c r="P25" s="296"/>
      <c r="Q25" s="192"/>
      <c r="R25" s="192"/>
      <c r="S25" s="192"/>
      <c r="T25" s="195"/>
      <c r="U25" s="194"/>
    </row>
    <row r="26" spans="1:28" ht="14.45" customHeight="1" x14ac:dyDescent="0.25">
      <c r="A26" s="299"/>
      <c r="B26" s="308" t="s">
        <v>1890</v>
      </c>
      <c r="C26" s="305">
        <v>42823</v>
      </c>
      <c r="D26" s="302"/>
      <c r="E26" s="198"/>
      <c r="F26" s="198"/>
      <c r="G26" s="198"/>
      <c r="H26" s="198"/>
      <c r="I26" s="198"/>
      <c r="J26" s="198"/>
      <c r="K26" s="196"/>
      <c r="L26" s="192"/>
      <c r="M26" s="193"/>
      <c r="N26" s="193"/>
      <c r="O26" s="193"/>
      <c r="P26" s="296"/>
      <c r="Q26" s="192"/>
      <c r="R26" s="192"/>
      <c r="S26" s="192"/>
      <c r="T26" s="195"/>
      <c r="U26" s="194"/>
    </row>
    <row r="27" spans="1:28" x14ac:dyDescent="0.25">
      <c r="A27" s="298">
        <v>1</v>
      </c>
      <c r="B27" s="345" t="s">
        <v>1891</v>
      </c>
      <c r="C27" s="304">
        <v>42457</v>
      </c>
      <c r="D27" s="301">
        <v>42457</v>
      </c>
      <c r="E27" s="198"/>
      <c r="F27" s="198"/>
      <c r="G27" s="198"/>
      <c r="H27" s="198"/>
      <c r="I27" s="198"/>
      <c r="J27" s="198"/>
      <c r="K27" s="196"/>
      <c r="L27" s="192"/>
      <c r="M27" s="193"/>
      <c r="N27" s="193"/>
      <c r="O27" s="193"/>
      <c r="P27" s="296"/>
      <c r="Q27" s="192"/>
      <c r="R27" s="192"/>
      <c r="S27" s="192"/>
      <c r="T27" s="195"/>
      <c r="U27" s="194"/>
    </row>
    <row r="28" spans="1:28" ht="14.45" customHeight="1" x14ac:dyDescent="0.25">
      <c r="A28" s="192"/>
      <c r="B28" s="196"/>
      <c r="C28" s="192"/>
      <c r="D28" s="198"/>
      <c r="E28" s="196"/>
      <c r="F28" s="198"/>
      <c r="G28" s="196"/>
      <c r="H28" s="198"/>
      <c r="I28" s="198"/>
      <c r="J28" s="198"/>
      <c r="K28" s="198"/>
      <c r="L28" s="198"/>
      <c r="M28" s="198"/>
      <c r="N28" s="198"/>
      <c r="O28" s="198"/>
      <c r="P28" s="198"/>
      <c r="Q28" s="198"/>
      <c r="R28" s="196"/>
      <c r="S28" s="192"/>
      <c r="T28" s="193"/>
      <c r="U28" s="193"/>
      <c r="V28" s="193"/>
      <c r="W28" s="296"/>
      <c r="X28" s="192"/>
      <c r="Y28" s="192"/>
      <c r="Z28" s="192"/>
      <c r="AA28" s="195"/>
      <c r="AB28" s="194"/>
    </row>
    <row r="29" spans="1:28" x14ac:dyDescent="0.25">
      <c r="A29" s="297" t="s">
        <v>1883</v>
      </c>
      <c r="B29" s="306" t="s">
        <v>1892</v>
      </c>
      <c r="C29" s="303" t="s">
        <v>1875</v>
      </c>
      <c r="D29" s="300" t="s">
        <v>1876</v>
      </c>
      <c r="E29" s="198"/>
      <c r="F29" s="198"/>
      <c r="G29" s="198"/>
      <c r="H29" s="198"/>
      <c r="I29" s="198"/>
      <c r="J29" s="198"/>
      <c r="K29" s="196"/>
      <c r="L29" s="192"/>
      <c r="M29" s="193"/>
      <c r="N29" s="193"/>
      <c r="O29" s="193"/>
      <c r="P29" s="296"/>
      <c r="Q29" s="192"/>
      <c r="R29" s="192"/>
      <c r="S29" s="192"/>
      <c r="T29" s="195"/>
      <c r="U29" s="194"/>
    </row>
    <row r="30" spans="1:28" x14ac:dyDescent="0.25">
      <c r="A30" s="315">
        <v>2</v>
      </c>
      <c r="B30" s="333" t="s">
        <v>1878</v>
      </c>
      <c r="C30" s="304">
        <v>42458</v>
      </c>
      <c r="D30" s="301"/>
      <c r="E30" s="198"/>
      <c r="F30" s="198"/>
      <c r="G30" s="198"/>
      <c r="H30" s="198"/>
      <c r="I30" s="198"/>
      <c r="J30" s="198"/>
      <c r="K30" s="196"/>
      <c r="L30" s="192"/>
      <c r="M30" s="193"/>
      <c r="N30" s="193"/>
      <c r="O30" s="193"/>
      <c r="P30" s="296"/>
      <c r="Q30" s="192"/>
      <c r="R30" s="192"/>
      <c r="S30" s="192"/>
      <c r="T30" s="195"/>
      <c r="U30" s="194"/>
    </row>
    <row r="31" spans="1:28" x14ac:dyDescent="0.25">
      <c r="A31" s="347"/>
      <c r="B31" s="307" t="s">
        <v>1893</v>
      </c>
      <c r="C31" s="305"/>
      <c r="D31" s="302"/>
      <c r="E31" s="198"/>
      <c r="F31" s="198"/>
      <c r="G31" s="198"/>
      <c r="H31" s="198"/>
      <c r="I31" s="198"/>
      <c r="J31" s="198"/>
      <c r="K31" s="196"/>
      <c r="L31" s="192"/>
      <c r="M31" s="193"/>
      <c r="N31" s="193"/>
      <c r="O31" s="193"/>
      <c r="P31" s="296"/>
      <c r="Q31" s="192"/>
      <c r="R31" s="192"/>
      <c r="S31" s="192"/>
      <c r="T31" s="195"/>
      <c r="U31" s="194"/>
    </row>
    <row r="32" spans="1:28" ht="14.45" customHeight="1" x14ac:dyDescent="0.25">
      <c r="A32" s="347"/>
      <c r="B32" s="307" t="s">
        <v>1894</v>
      </c>
      <c r="C32" s="305"/>
      <c r="D32" s="302"/>
      <c r="E32" s="198"/>
      <c r="F32" s="198"/>
      <c r="G32" s="198"/>
      <c r="H32" s="198"/>
      <c r="I32" s="198"/>
      <c r="J32" s="198"/>
      <c r="K32" s="196"/>
      <c r="L32" s="192"/>
      <c r="M32" s="193"/>
      <c r="N32" s="193"/>
      <c r="O32" s="193"/>
      <c r="P32" s="296"/>
      <c r="Q32" s="192"/>
      <c r="R32" s="192"/>
      <c r="S32" s="192"/>
      <c r="T32" s="195"/>
      <c r="U32" s="194"/>
    </row>
    <row r="33" spans="1:28" x14ac:dyDescent="0.25">
      <c r="A33" s="347"/>
      <c r="B33" s="307" t="s">
        <v>1895</v>
      </c>
      <c r="C33" s="305"/>
      <c r="D33" s="302"/>
      <c r="E33" s="198"/>
      <c r="F33" s="198"/>
      <c r="G33" s="198"/>
      <c r="H33" s="198"/>
      <c r="I33" s="198"/>
      <c r="J33" s="198"/>
      <c r="K33" s="196"/>
      <c r="L33" s="192"/>
      <c r="M33" s="193"/>
      <c r="N33" s="193"/>
      <c r="O33" s="193"/>
      <c r="P33" s="296"/>
      <c r="Q33" s="192"/>
      <c r="R33" s="192"/>
      <c r="S33" s="192"/>
      <c r="T33" s="195"/>
      <c r="U33" s="194"/>
    </row>
    <row r="34" spans="1:28" ht="14.45" customHeight="1" x14ac:dyDescent="0.25">
      <c r="A34" s="347"/>
      <c r="B34" s="307" t="s">
        <v>1896</v>
      </c>
      <c r="C34" s="305"/>
      <c r="D34" s="302">
        <v>42466</v>
      </c>
      <c r="E34" s="198"/>
      <c r="F34" s="198"/>
      <c r="G34" s="198"/>
      <c r="H34" s="198"/>
      <c r="I34" s="198"/>
      <c r="J34" s="198"/>
      <c r="K34" s="196"/>
      <c r="L34" s="192"/>
      <c r="M34" s="193"/>
      <c r="N34" s="193"/>
      <c r="O34" s="193"/>
      <c r="P34" s="296"/>
      <c r="Q34" s="192"/>
      <c r="R34" s="192"/>
      <c r="S34" s="192"/>
      <c r="T34" s="195"/>
      <c r="U34" s="194"/>
    </row>
    <row r="35" spans="1:28" ht="14.45" customHeight="1" x14ac:dyDescent="0.25">
      <c r="A35" s="347"/>
      <c r="B35" s="349" t="s">
        <v>1897</v>
      </c>
      <c r="C35" s="305"/>
      <c r="D35" s="302"/>
      <c r="E35" s="198"/>
      <c r="F35" s="198"/>
      <c r="G35" s="198"/>
      <c r="H35" s="198"/>
      <c r="I35" s="198"/>
      <c r="J35" s="198"/>
      <c r="K35" s="196"/>
      <c r="L35" s="192"/>
      <c r="M35" s="193"/>
      <c r="N35" s="193"/>
      <c r="O35" s="193"/>
      <c r="P35" s="296"/>
      <c r="Q35" s="192"/>
      <c r="R35" s="192"/>
      <c r="S35" s="192"/>
      <c r="T35" s="195"/>
      <c r="U35" s="194"/>
    </row>
    <row r="36" spans="1:28" ht="14.45" customHeight="1" x14ac:dyDescent="0.25">
      <c r="A36" s="347"/>
      <c r="B36" s="350" t="s">
        <v>1898</v>
      </c>
      <c r="C36" s="305">
        <v>42466</v>
      </c>
      <c r="D36" s="302">
        <v>42816</v>
      </c>
      <c r="E36" s="198"/>
      <c r="F36" s="198"/>
      <c r="G36" s="198"/>
      <c r="H36" s="198"/>
      <c r="I36" s="198"/>
      <c r="J36" s="198"/>
      <c r="K36" s="196"/>
      <c r="L36" s="192"/>
      <c r="M36" s="193"/>
      <c r="N36" s="193"/>
      <c r="O36" s="193"/>
      <c r="P36" s="296"/>
      <c r="Q36" s="192"/>
      <c r="R36" s="192"/>
      <c r="S36" s="192"/>
      <c r="T36" s="195"/>
      <c r="U36" s="194"/>
    </row>
    <row r="37" spans="1:28" ht="14.45" customHeight="1" x14ac:dyDescent="0.25">
      <c r="A37" s="347"/>
      <c r="B37" s="307" t="s">
        <v>1899</v>
      </c>
      <c r="C37" s="305"/>
      <c r="D37" s="302"/>
      <c r="E37" s="198"/>
      <c r="F37" s="198"/>
      <c r="G37" s="198"/>
      <c r="H37" s="198"/>
      <c r="I37" s="198"/>
      <c r="J37" s="198"/>
      <c r="K37" s="196"/>
      <c r="L37" s="192"/>
      <c r="M37" s="193"/>
      <c r="N37" s="193"/>
      <c r="O37" s="193"/>
      <c r="P37" s="296"/>
      <c r="Q37" s="192"/>
      <c r="R37" s="192"/>
      <c r="S37" s="192"/>
      <c r="T37" s="195"/>
      <c r="U37" s="194"/>
    </row>
    <row r="38" spans="1:28" ht="14.45" customHeight="1" x14ac:dyDescent="0.25">
      <c r="A38" s="348"/>
      <c r="B38" s="351" t="s">
        <v>1900</v>
      </c>
      <c r="C38" s="305">
        <v>42816</v>
      </c>
      <c r="D38" s="302"/>
      <c r="E38" s="198"/>
      <c r="F38" s="198"/>
      <c r="G38" s="198"/>
      <c r="H38" s="198"/>
      <c r="I38" s="198"/>
      <c r="J38" s="198"/>
      <c r="K38" s="196"/>
      <c r="L38" s="192"/>
      <c r="M38" s="193"/>
      <c r="N38" s="193"/>
      <c r="O38" s="193"/>
      <c r="P38" s="296"/>
      <c r="Q38" s="192"/>
      <c r="R38" s="192"/>
      <c r="S38" s="192"/>
      <c r="T38" s="195"/>
      <c r="U38" s="194"/>
    </row>
    <row r="39" spans="1:28" ht="14.45" customHeight="1" x14ac:dyDescent="0.25">
      <c r="A39" s="347"/>
      <c r="B39" s="349" t="s">
        <v>1901</v>
      </c>
      <c r="C39" s="305"/>
      <c r="D39" s="302"/>
      <c r="E39" s="198"/>
      <c r="F39" s="198"/>
      <c r="G39" s="198"/>
      <c r="H39" s="198"/>
      <c r="I39" s="198"/>
      <c r="J39" s="198"/>
      <c r="K39" s="196"/>
      <c r="L39" s="192"/>
      <c r="M39" s="193"/>
      <c r="N39" s="193"/>
      <c r="O39" s="193"/>
      <c r="P39" s="296"/>
      <c r="Q39" s="192"/>
      <c r="R39" s="192"/>
      <c r="S39" s="192"/>
      <c r="T39" s="195"/>
      <c r="U39" s="194"/>
    </row>
    <row r="40" spans="1:28" ht="14.45" customHeight="1" x14ac:dyDescent="0.25">
      <c r="A40" s="347"/>
      <c r="B40" s="349" t="s">
        <v>1902</v>
      </c>
      <c r="C40" s="305"/>
      <c r="D40" s="302">
        <v>42553</v>
      </c>
      <c r="E40" s="198"/>
      <c r="F40" s="198"/>
      <c r="G40" s="198"/>
      <c r="H40" s="198"/>
      <c r="I40" s="198"/>
      <c r="J40" s="198"/>
      <c r="K40" s="196"/>
      <c r="L40" s="192"/>
      <c r="M40" s="193"/>
      <c r="N40" s="193"/>
      <c r="O40" s="193"/>
      <c r="P40" s="296"/>
      <c r="Q40" s="192"/>
      <c r="R40" s="192"/>
      <c r="S40" s="192"/>
      <c r="T40" s="195"/>
      <c r="U40" s="194"/>
    </row>
    <row r="41" spans="1:28" ht="14.45" customHeight="1" x14ac:dyDescent="0.25">
      <c r="A41" s="347"/>
      <c r="B41" s="349" t="s">
        <v>1903</v>
      </c>
      <c r="C41" s="305"/>
      <c r="D41" s="302" t="e">
        <v>#N/A</v>
      </c>
      <c r="E41" s="198"/>
      <c r="F41" s="198"/>
      <c r="G41" s="198"/>
      <c r="H41" s="198"/>
      <c r="I41" s="198"/>
      <c r="J41" s="198"/>
      <c r="K41" s="196"/>
      <c r="L41" s="192"/>
      <c r="M41" s="193"/>
      <c r="N41" s="193"/>
      <c r="O41" s="193"/>
      <c r="P41" s="296"/>
      <c r="Q41" s="192"/>
      <c r="R41" s="192"/>
      <c r="S41" s="192"/>
      <c r="T41" s="195"/>
      <c r="U41" s="194"/>
    </row>
    <row r="42" spans="1:28" ht="15" customHeight="1" x14ac:dyDescent="0.25">
      <c r="A42" s="315">
        <v>2</v>
      </c>
      <c r="B42" s="333" t="s">
        <v>1904</v>
      </c>
      <c r="C42" s="304">
        <v>42553</v>
      </c>
      <c r="D42" s="301" t="e">
        <v>#N/A</v>
      </c>
      <c r="E42" s="198"/>
      <c r="F42" s="198"/>
      <c r="G42" s="198"/>
      <c r="H42" s="198"/>
      <c r="I42" s="198"/>
      <c r="J42" s="198"/>
      <c r="K42" s="196"/>
      <c r="L42" s="192"/>
      <c r="M42" s="193"/>
      <c r="N42" s="193"/>
      <c r="O42" s="193"/>
      <c r="P42" s="296"/>
      <c r="Q42" s="192"/>
      <c r="R42" s="192"/>
      <c r="S42" s="192"/>
      <c r="T42" s="195"/>
      <c r="U42" s="194"/>
    </row>
    <row r="43" spans="1:28" x14ac:dyDescent="0.25">
      <c r="A43" s="192"/>
      <c r="B43" s="196"/>
      <c r="C43" s="192"/>
      <c r="D43" s="198"/>
      <c r="E43" s="196"/>
      <c r="F43" s="198"/>
      <c r="G43" s="196"/>
      <c r="H43" s="198"/>
      <c r="I43" s="198"/>
      <c r="J43" s="198"/>
      <c r="K43" s="198"/>
      <c r="L43" s="198"/>
      <c r="M43" s="198"/>
      <c r="N43" s="198"/>
      <c r="O43" s="198"/>
      <c r="P43" s="198"/>
      <c r="Q43" s="198"/>
      <c r="R43" s="196"/>
      <c r="S43" s="192"/>
      <c r="T43" s="193"/>
      <c r="U43" s="193"/>
      <c r="V43" s="193"/>
      <c r="W43" s="296"/>
      <c r="X43" s="192"/>
      <c r="Y43" s="192"/>
      <c r="Z43" s="192"/>
      <c r="AA43" s="195"/>
      <c r="AB43" s="194"/>
    </row>
    <row r="44" spans="1:28" x14ac:dyDescent="0.25">
      <c r="A44" s="309" t="s">
        <v>1883</v>
      </c>
      <c r="B44" s="344" t="s">
        <v>1905</v>
      </c>
      <c r="C44" s="303" t="s">
        <v>1875</v>
      </c>
      <c r="D44" s="300" t="s">
        <v>1876</v>
      </c>
      <c r="E44" s="196"/>
      <c r="F44" s="198"/>
      <c r="G44" s="198"/>
      <c r="H44" s="198"/>
      <c r="I44" s="198"/>
      <c r="J44" s="198"/>
      <c r="K44" s="198"/>
      <c r="L44" s="198"/>
      <c r="M44" s="198"/>
      <c r="N44" s="198"/>
      <c r="O44" s="198"/>
      <c r="P44" s="196"/>
      <c r="Q44" s="192"/>
      <c r="R44" s="193"/>
      <c r="S44" s="193"/>
      <c r="T44" s="193"/>
      <c r="U44" s="296"/>
      <c r="V44" s="192"/>
      <c r="W44" s="192"/>
      <c r="X44" s="192"/>
      <c r="Y44" s="195"/>
      <c r="Z44" s="194"/>
    </row>
    <row r="45" spans="1:28" x14ac:dyDescent="0.25">
      <c r="A45" s="310">
        <v>3</v>
      </c>
      <c r="B45" s="353" t="s">
        <v>1879</v>
      </c>
      <c r="C45" s="304">
        <v>42710</v>
      </c>
      <c r="D45" s="301">
        <v>42710</v>
      </c>
      <c r="E45" s="196"/>
      <c r="F45" s="198"/>
      <c r="G45" s="198"/>
      <c r="H45" s="198"/>
      <c r="I45" s="198"/>
      <c r="J45" s="198"/>
      <c r="K45" s="198"/>
      <c r="L45" s="198"/>
      <c r="M45" s="198"/>
      <c r="N45" s="198"/>
      <c r="O45" s="198"/>
      <c r="P45" s="196"/>
      <c r="Q45" s="192"/>
      <c r="R45" s="193"/>
      <c r="S45" s="193"/>
      <c r="T45" s="193"/>
      <c r="U45" s="296"/>
      <c r="V45" s="192"/>
      <c r="W45" s="192"/>
      <c r="X45" s="192"/>
      <c r="Y45" s="195"/>
      <c r="Z45" s="194"/>
    </row>
    <row r="46" spans="1:28" x14ac:dyDescent="0.25">
      <c r="A46" s="311" t="s">
        <v>1906</v>
      </c>
      <c r="B46" s="308" t="s">
        <v>1907</v>
      </c>
      <c r="C46" s="305"/>
      <c r="D46" s="302"/>
      <c r="E46" s="196"/>
      <c r="F46" s="198"/>
      <c r="G46" s="198"/>
      <c r="H46" s="198"/>
      <c r="I46" s="198"/>
      <c r="J46" s="198"/>
      <c r="K46" s="198"/>
      <c r="L46" s="198"/>
      <c r="M46" s="198"/>
      <c r="N46" s="198"/>
      <c r="O46" s="198"/>
      <c r="P46" s="196"/>
      <c r="Q46" s="192"/>
      <c r="R46" s="193"/>
      <c r="S46" s="193"/>
      <c r="T46" s="193"/>
      <c r="U46" s="296"/>
      <c r="V46" s="192"/>
      <c r="W46" s="192"/>
      <c r="X46" s="192"/>
      <c r="Y46" s="195"/>
      <c r="Z46" s="194"/>
    </row>
    <row r="47" spans="1:28" ht="14.45" customHeight="1" x14ac:dyDescent="0.25">
      <c r="A47" s="312" t="s">
        <v>1908</v>
      </c>
      <c r="B47" s="308" t="s">
        <v>1909</v>
      </c>
      <c r="C47" s="305"/>
      <c r="D47" s="302"/>
      <c r="E47" s="196"/>
      <c r="F47" s="198"/>
      <c r="G47" s="198"/>
      <c r="H47" s="198"/>
      <c r="I47" s="198"/>
      <c r="J47" s="198"/>
      <c r="K47" s="198"/>
      <c r="L47" s="198"/>
      <c r="M47" s="198"/>
      <c r="N47" s="198"/>
      <c r="O47" s="198"/>
      <c r="P47" s="196"/>
      <c r="Q47" s="192"/>
      <c r="R47" s="193"/>
      <c r="S47" s="193"/>
      <c r="T47" s="193"/>
      <c r="U47" s="296"/>
      <c r="V47" s="192"/>
      <c r="W47" s="192"/>
      <c r="X47" s="192"/>
      <c r="Y47" s="195"/>
      <c r="Z47" s="194"/>
    </row>
    <row r="48" spans="1:28" x14ac:dyDescent="0.25">
      <c r="A48" s="312"/>
      <c r="B48" s="308" t="s">
        <v>1910</v>
      </c>
      <c r="C48" s="305"/>
      <c r="D48" s="302"/>
      <c r="E48" s="196"/>
      <c r="F48" s="198"/>
      <c r="G48" s="198"/>
      <c r="H48" s="198"/>
      <c r="I48" s="198"/>
      <c r="J48" s="198"/>
      <c r="K48" s="198"/>
      <c r="L48" s="198"/>
      <c r="M48" s="198"/>
      <c r="N48" s="198"/>
      <c r="O48" s="198"/>
      <c r="P48" s="196"/>
      <c r="Q48" s="192"/>
      <c r="R48" s="193"/>
      <c r="S48" s="193"/>
      <c r="T48" s="193"/>
      <c r="U48" s="296"/>
      <c r="V48" s="192"/>
      <c r="W48" s="192"/>
      <c r="X48" s="192"/>
      <c r="Y48" s="195"/>
      <c r="Z48" s="194"/>
    </row>
    <row r="49" spans="1:26" x14ac:dyDescent="0.25">
      <c r="A49" s="311" t="s">
        <v>1911</v>
      </c>
      <c r="B49" s="308" t="s">
        <v>1912</v>
      </c>
      <c r="C49" s="305"/>
      <c r="D49" s="302"/>
      <c r="E49" s="196"/>
      <c r="F49" s="198"/>
      <c r="G49" s="198"/>
      <c r="H49" s="198"/>
      <c r="I49" s="198"/>
      <c r="J49" s="198"/>
      <c r="K49" s="198"/>
      <c r="L49" s="198"/>
      <c r="M49" s="198"/>
      <c r="N49" s="198"/>
      <c r="O49" s="198"/>
      <c r="P49" s="196"/>
      <c r="Q49" s="192"/>
      <c r="R49" s="193"/>
      <c r="S49" s="193"/>
      <c r="T49" s="193"/>
      <c r="U49" s="296"/>
      <c r="V49" s="192"/>
      <c r="W49" s="192"/>
      <c r="X49" s="192"/>
      <c r="Y49" s="195"/>
      <c r="Z49" s="194"/>
    </row>
    <row r="50" spans="1:26" ht="14.45" customHeight="1" x14ac:dyDescent="0.25">
      <c r="A50" s="311" t="s">
        <v>1913</v>
      </c>
      <c r="B50" s="308" t="s">
        <v>1914</v>
      </c>
      <c r="C50" s="305"/>
      <c r="D50" s="302"/>
      <c r="E50" s="196"/>
      <c r="F50" s="198"/>
      <c r="G50" s="198"/>
      <c r="H50" s="198"/>
      <c r="I50" s="198"/>
      <c r="J50" s="198"/>
      <c r="K50" s="198"/>
      <c r="L50" s="198"/>
      <c r="M50" s="198"/>
      <c r="N50" s="198"/>
      <c r="O50" s="198"/>
      <c r="P50" s="196"/>
      <c r="Q50" s="192"/>
      <c r="R50" s="193"/>
      <c r="S50" s="193"/>
      <c r="T50" s="193"/>
      <c r="U50" s="296"/>
      <c r="V50" s="192"/>
      <c r="W50" s="192"/>
      <c r="X50" s="192"/>
      <c r="Y50" s="195"/>
      <c r="Z50" s="194"/>
    </row>
    <row r="51" spans="1:26" ht="14.45" customHeight="1" x14ac:dyDescent="0.25">
      <c r="A51" s="311" t="s">
        <v>1915</v>
      </c>
      <c r="B51" s="308" t="s">
        <v>1916</v>
      </c>
      <c r="C51" s="305"/>
      <c r="D51" s="302"/>
      <c r="E51" s="196"/>
      <c r="F51" s="198"/>
      <c r="G51" s="198"/>
      <c r="H51" s="198"/>
      <c r="I51" s="198"/>
      <c r="J51" s="198"/>
      <c r="K51" s="198"/>
      <c r="L51" s="198"/>
      <c r="M51" s="198"/>
      <c r="N51" s="198"/>
      <c r="O51" s="198"/>
      <c r="P51" s="196"/>
      <c r="Q51" s="192"/>
      <c r="R51" s="193"/>
      <c r="S51" s="193"/>
      <c r="T51" s="193"/>
      <c r="U51" s="296"/>
      <c r="V51" s="192"/>
      <c r="W51" s="192"/>
      <c r="X51" s="192"/>
      <c r="Y51" s="195"/>
      <c r="Z51" s="194"/>
    </row>
    <row r="52" spans="1:26" x14ac:dyDescent="0.25">
      <c r="A52" s="312"/>
      <c r="B52" s="308" t="s">
        <v>1917</v>
      </c>
      <c r="C52" s="305"/>
      <c r="D52" s="302"/>
      <c r="E52" s="196"/>
      <c r="F52" s="198"/>
      <c r="G52" s="198"/>
      <c r="H52" s="198"/>
      <c r="I52" s="198"/>
      <c r="J52" s="198"/>
      <c r="K52" s="198"/>
      <c r="L52" s="198"/>
      <c r="M52" s="198"/>
      <c r="N52" s="198"/>
      <c r="O52" s="198"/>
      <c r="P52" s="196"/>
      <c r="Q52" s="192"/>
      <c r="R52" s="193"/>
      <c r="S52" s="193"/>
      <c r="T52" s="193"/>
      <c r="U52" s="296"/>
      <c r="V52" s="192"/>
      <c r="W52" s="192"/>
      <c r="X52" s="192"/>
      <c r="Y52" s="195"/>
      <c r="Z52" s="194"/>
    </row>
    <row r="53" spans="1:26" x14ac:dyDescent="0.25">
      <c r="A53" s="311" t="s">
        <v>1918</v>
      </c>
      <c r="B53" s="308" t="s">
        <v>1919</v>
      </c>
      <c r="C53" s="305"/>
      <c r="D53" s="302"/>
      <c r="E53" s="196"/>
      <c r="F53" s="198"/>
      <c r="G53" s="198"/>
      <c r="H53" s="198"/>
      <c r="I53" s="198"/>
      <c r="J53" s="198"/>
      <c r="K53" s="198"/>
      <c r="L53" s="198"/>
      <c r="M53" s="198"/>
      <c r="N53" s="198"/>
      <c r="O53" s="198"/>
      <c r="P53" s="196"/>
      <c r="Q53" s="192"/>
      <c r="R53" s="193"/>
      <c r="S53" s="193"/>
      <c r="T53" s="193"/>
      <c r="U53" s="296"/>
      <c r="V53" s="192"/>
      <c r="W53" s="192"/>
      <c r="X53" s="192"/>
      <c r="Y53" s="195"/>
      <c r="Z53" s="194"/>
    </row>
    <row r="54" spans="1:26" x14ac:dyDescent="0.25">
      <c r="A54" s="312" t="s">
        <v>1920</v>
      </c>
      <c r="B54" s="308" t="s">
        <v>1921</v>
      </c>
      <c r="C54" s="305"/>
      <c r="D54" s="302"/>
      <c r="E54" s="196"/>
      <c r="F54" s="198"/>
      <c r="G54" s="198"/>
      <c r="H54" s="198"/>
      <c r="I54" s="198"/>
      <c r="J54" s="198"/>
      <c r="K54" s="198"/>
      <c r="L54" s="198"/>
      <c r="M54" s="198"/>
      <c r="N54" s="198"/>
      <c r="O54" s="198"/>
      <c r="P54" s="196"/>
      <c r="Q54" s="192"/>
      <c r="R54" s="193"/>
      <c r="S54" s="193"/>
      <c r="T54" s="193"/>
      <c r="U54" s="296"/>
      <c r="V54" s="192"/>
      <c r="W54" s="192"/>
      <c r="X54" s="192"/>
      <c r="Y54" s="195"/>
      <c r="Z54" s="194"/>
    </row>
    <row r="55" spans="1:26" x14ac:dyDescent="0.25">
      <c r="A55" s="312" t="s">
        <v>1922</v>
      </c>
      <c r="B55" s="308" t="s">
        <v>1923</v>
      </c>
      <c r="C55" s="305"/>
      <c r="D55" s="302"/>
      <c r="E55" s="196"/>
      <c r="F55" s="198"/>
      <c r="G55" s="198"/>
      <c r="H55" s="198"/>
      <c r="I55" s="198"/>
      <c r="J55" s="198"/>
      <c r="K55" s="198"/>
      <c r="L55" s="198"/>
      <c r="M55" s="198"/>
      <c r="N55" s="198"/>
      <c r="O55" s="198"/>
      <c r="P55" s="196"/>
      <c r="Q55" s="192"/>
      <c r="R55" s="193"/>
      <c r="S55" s="193"/>
      <c r="T55" s="193"/>
      <c r="U55" s="296"/>
      <c r="V55" s="192"/>
      <c r="W55" s="192"/>
      <c r="X55" s="192"/>
      <c r="Y55" s="195"/>
      <c r="Z55" s="194"/>
    </row>
    <row r="56" spans="1:26" x14ac:dyDescent="0.25">
      <c r="A56" s="312" t="s">
        <v>1922</v>
      </c>
      <c r="B56" s="308" t="s">
        <v>1924</v>
      </c>
      <c r="C56" s="305"/>
      <c r="D56" s="302"/>
      <c r="E56" s="196"/>
      <c r="F56" s="198"/>
      <c r="G56" s="198"/>
      <c r="H56" s="198"/>
      <c r="I56" s="198"/>
      <c r="J56" s="198"/>
      <c r="K56" s="198"/>
      <c r="L56" s="198"/>
      <c r="M56" s="198"/>
      <c r="N56" s="198"/>
      <c r="O56" s="198"/>
      <c r="P56" s="196"/>
      <c r="Q56" s="192"/>
      <c r="R56" s="193"/>
      <c r="S56" s="193"/>
      <c r="T56" s="193"/>
      <c r="U56" s="296"/>
      <c r="V56" s="192"/>
      <c r="W56" s="192"/>
      <c r="X56" s="192"/>
      <c r="Y56" s="195"/>
      <c r="Z56" s="194"/>
    </row>
    <row r="57" spans="1:26" x14ac:dyDescent="0.25">
      <c r="A57" s="312"/>
      <c r="B57" s="323" t="s">
        <v>1925</v>
      </c>
      <c r="C57" s="305"/>
      <c r="D57" s="302"/>
      <c r="E57" s="196"/>
      <c r="F57" s="198"/>
      <c r="G57" s="198"/>
      <c r="H57" s="198"/>
      <c r="I57" s="198"/>
      <c r="J57" s="198"/>
      <c r="K57" s="198"/>
      <c r="L57" s="198"/>
      <c r="M57" s="198"/>
      <c r="N57" s="198"/>
      <c r="O57" s="198"/>
      <c r="P57" s="196"/>
      <c r="Q57" s="192"/>
      <c r="R57" s="193"/>
      <c r="S57" s="193"/>
      <c r="T57" s="193"/>
      <c r="U57" s="296"/>
      <c r="V57" s="192"/>
      <c r="W57" s="192"/>
      <c r="X57" s="192"/>
      <c r="Y57" s="195"/>
      <c r="Z57" s="194"/>
    </row>
    <row r="58" spans="1:26" x14ac:dyDescent="0.25">
      <c r="A58" s="312"/>
      <c r="B58" s="325" t="s">
        <v>1926</v>
      </c>
      <c r="C58" s="305"/>
      <c r="D58" s="302"/>
      <c r="E58" s="196"/>
      <c r="F58" s="198"/>
      <c r="G58" s="198"/>
      <c r="H58" s="198"/>
      <c r="I58" s="198"/>
      <c r="J58" s="198"/>
      <c r="K58" s="198"/>
      <c r="L58" s="198"/>
      <c r="M58" s="198"/>
      <c r="N58" s="198"/>
      <c r="O58" s="198"/>
      <c r="P58" s="196"/>
      <c r="Q58" s="192"/>
      <c r="R58" s="193"/>
      <c r="S58" s="193"/>
      <c r="T58" s="193"/>
      <c r="U58" s="296"/>
      <c r="V58" s="192"/>
      <c r="W58" s="192"/>
      <c r="X58" s="192"/>
      <c r="Y58" s="195"/>
      <c r="Z58" s="194"/>
    </row>
    <row r="59" spans="1:26" x14ac:dyDescent="0.25">
      <c r="A59" s="312" t="s">
        <v>1927</v>
      </c>
      <c r="B59" s="308" t="s">
        <v>1928</v>
      </c>
      <c r="C59" s="305"/>
      <c r="D59" s="302"/>
      <c r="E59" s="196"/>
      <c r="F59" s="198"/>
      <c r="G59" s="198"/>
      <c r="H59" s="198"/>
      <c r="I59" s="198"/>
      <c r="J59" s="198"/>
      <c r="K59" s="198"/>
      <c r="L59" s="198"/>
      <c r="M59" s="198"/>
      <c r="N59" s="198"/>
      <c r="O59" s="198"/>
      <c r="P59" s="196"/>
      <c r="Q59" s="192"/>
      <c r="R59" s="193"/>
      <c r="S59" s="193"/>
      <c r="T59" s="193"/>
      <c r="U59" s="296"/>
      <c r="V59" s="192"/>
      <c r="W59" s="192"/>
      <c r="X59" s="192"/>
      <c r="Y59" s="195"/>
      <c r="Z59" s="194"/>
    </row>
    <row r="60" spans="1:26" x14ac:dyDescent="0.25">
      <c r="A60" s="312" t="s">
        <v>1929</v>
      </c>
      <c r="B60" s="308" t="s">
        <v>1930</v>
      </c>
      <c r="C60" s="305"/>
      <c r="D60" s="302"/>
      <c r="E60" s="196"/>
      <c r="F60" s="198"/>
      <c r="G60" s="198"/>
      <c r="H60" s="198"/>
      <c r="I60" s="198"/>
      <c r="J60" s="198"/>
      <c r="K60" s="198"/>
      <c r="L60" s="198"/>
      <c r="M60" s="198"/>
      <c r="N60" s="198"/>
      <c r="O60" s="198"/>
      <c r="P60" s="196"/>
      <c r="Q60" s="192"/>
      <c r="R60" s="193"/>
      <c r="S60" s="193"/>
      <c r="T60" s="193"/>
      <c r="U60" s="296"/>
      <c r="V60" s="192"/>
      <c r="W60" s="192"/>
      <c r="X60" s="192"/>
      <c r="Y60" s="195"/>
      <c r="Z60" s="194"/>
    </row>
    <row r="61" spans="1:26" x14ac:dyDescent="0.25">
      <c r="A61" s="311" t="s">
        <v>1931</v>
      </c>
      <c r="B61" s="308" t="s">
        <v>1932</v>
      </c>
      <c r="C61" s="305"/>
      <c r="D61" s="302"/>
      <c r="E61" s="196"/>
      <c r="F61" s="198"/>
      <c r="G61" s="198"/>
      <c r="H61" s="198"/>
      <c r="I61" s="198"/>
      <c r="J61" s="198"/>
      <c r="K61" s="198"/>
      <c r="L61" s="198"/>
      <c r="M61" s="198"/>
      <c r="N61" s="198"/>
      <c r="O61" s="198"/>
      <c r="P61" s="196"/>
      <c r="Q61" s="192"/>
      <c r="R61" s="193"/>
      <c r="S61" s="193"/>
      <c r="T61" s="193"/>
      <c r="U61" s="296"/>
      <c r="V61" s="192"/>
      <c r="W61" s="192"/>
      <c r="X61" s="192"/>
      <c r="Y61" s="195"/>
      <c r="Z61" s="194"/>
    </row>
    <row r="62" spans="1:26" x14ac:dyDescent="0.25">
      <c r="A62" s="312" t="s">
        <v>1933</v>
      </c>
      <c r="B62" s="308" t="s">
        <v>1934</v>
      </c>
      <c r="C62" s="305"/>
      <c r="D62" s="302"/>
      <c r="E62" s="196"/>
      <c r="F62" s="198"/>
      <c r="G62" s="198"/>
      <c r="H62" s="198"/>
      <c r="I62" s="198"/>
      <c r="J62" s="198"/>
      <c r="K62" s="198"/>
      <c r="L62" s="198"/>
      <c r="M62" s="198"/>
      <c r="N62" s="198"/>
      <c r="O62" s="198"/>
      <c r="P62" s="196"/>
      <c r="Q62" s="192"/>
      <c r="R62" s="193"/>
      <c r="S62" s="193"/>
      <c r="T62" s="193"/>
      <c r="U62" s="296"/>
      <c r="V62" s="192"/>
      <c r="W62" s="192"/>
      <c r="X62" s="192"/>
      <c r="Y62" s="195"/>
      <c r="Z62" s="194"/>
    </row>
    <row r="63" spans="1:26" x14ac:dyDescent="0.25">
      <c r="A63" s="311" t="s">
        <v>1935</v>
      </c>
      <c r="B63" s="323" t="s">
        <v>1936</v>
      </c>
      <c r="C63" s="305"/>
      <c r="D63" s="302"/>
      <c r="E63" s="196"/>
      <c r="F63" s="198"/>
      <c r="G63" s="198"/>
      <c r="H63" s="198"/>
      <c r="I63" s="198"/>
      <c r="J63" s="198"/>
      <c r="K63" s="198"/>
      <c r="L63" s="198"/>
      <c r="M63" s="198"/>
      <c r="N63" s="198"/>
      <c r="O63" s="198"/>
      <c r="P63" s="196"/>
      <c r="Q63" s="192"/>
      <c r="R63" s="193"/>
      <c r="S63" s="193"/>
      <c r="T63" s="193"/>
      <c r="U63" s="296"/>
      <c r="V63" s="192"/>
      <c r="W63" s="192"/>
      <c r="X63" s="192"/>
      <c r="Y63" s="195"/>
      <c r="Z63" s="194"/>
    </row>
    <row r="64" spans="1:26" x14ac:dyDescent="0.25">
      <c r="A64" s="311" t="s">
        <v>1937</v>
      </c>
      <c r="B64" s="323" t="s">
        <v>1938</v>
      </c>
      <c r="C64" s="305"/>
      <c r="D64" s="302"/>
      <c r="E64" s="196"/>
      <c r="F64" s="198"/>
      <c r="G64" s="198"/>
      <c r="H64" s="198"/>
      <c r="I64" s="198"/>
      <c r="J64" s="198"/>
      <c r="K64" s="198"/>
      <c r="L64" s="198"/>
      <c r="M64" s="198"/>
      <c r="N64" s="198"/>
      <c r="O64" s="198"/>
      <c r="P64" s="196"/>
      <c r="Q64" s="192"/>
      <c r="R64" s="193"/>
      <c r="S64" s="193"/>
      <c r="T64" s="193"/>
      <c r="U64" s="296"/>
      <c r="V64" s="192"/>
      <c r="W64" s="192"/>
      <c r="X64" s="192"/>
      <c r="Y64" s="195"/>
      <c r="Z64" s="194"/>
    </row>
    <row r="65" spans="1:26" x14ac:dyDescent="0.25">
      <c r="A65" s="312"/>
      <c r="B65" s="308" t="s">
        <v>1939</v>
      </c>
      <c r="C65" s="305"/>
      <c r="D65" s="302"/>
      <c r="E65" s="196"/>
      <c r="F65" s="198"/>
      <c r="G65" s="198"/>
      <c r="H65" s="198"/>
      <c r="I65" s="198"/>
      <c r="J65" s="198"/>
      <c r="K65" s="198"/>
      <c r="L65" s="198"/>
      <c r="M65" s="198"/>
      <c r="N65" s="198"/>
      <c r="O65" s="198"/>
      <c r="P65" s="196"/>
      <c r="Q65" s="192"/>
      <c r="R65" s="193"/>
      <c r="S65" s="193"/>
      <c r="T65" s="193"/>
      <c r="U65" s="296"/>
      <c r="V65" s="192"/>
      <c r="W65" s="192"/>
      <c r="X65" s="192"/>
      <c r="Y65" s="195"/>
      <c r="Z65" s="194"/>
    </row>
    <row r="66" spans="1:26" x14ac:dyDescent="0.25">
      <c r="A66" s="312"/>
      <c r="B66" s="308" t="s">
        <v>1940</v>
      </c>
      <c r="C66" s="305"/>
      <c r="D66" s="302"/>
      <c r="E66" s="196"/>
      <c r="F66" s="198"/>
      <c r="G66" s="198"/>
      <c r="H66" s="198"/>
      <c r="I66" s="198"/>
      <c r="J66" s="198"/>
      <c r="K66" s="198"/>
      <c r="L66" s="198"/>
      <c r="M66" s="198"/>
      <c r="N66" s="198"/>
      <c r="O66" s="198"/>
      <c r="P66" s="196"/>
      <c r="Q66" s="192"/>
      <c r="R66" s="193"/>
      <c r="S66" s="193"/>
      <c r="T66" s="193"/>
      <c r="U66" s="296"/>
      <c r="V66" s="192"/>
      <c r="W66" s="192"/>
      <c r="X66" s="192"/>
      <c r="Y66" s="195"/>
      <c r="Z66" s="194"/>
    </row>
    <row r="67" spans="1:26" x14ac:dyDescent="0.25">
      <c r="A67" s="311" t="s">
        <v>1941</v>
      </c>
      <c r="B67" s="323" t="s">
        <v>1942</v>
      </c>
      <c r="C67" s="305"/>
      <c r="D67" s="302"/>
      <c r="E67" s="196"/>
      <c r="F67" s="198"/>
      <c r="G67" s="198"/>
      <c r="H67" s="198"/>
      <c r="I67" s="198"/>
      <c r="J67" s="198"/>
      <c r="K67" s="198"/>
      <c r="L67" s="198"/>
      <c r="M67" s="198"/>
      <c r="N67" s="198"/>
      <c r="O67" s="198"/>
      <c r="P67" s="196"/>
      <c r="Q67" s="192"/>
      <c r="R67" s="193"/>
      <c r="S67" s="193"/>
      <c r="T67" s="193"/>
      <c r="U67" s="296"/>
      <c r="V67" s="192"/>
      <c r="W67" s="192"/>
      <c r="X67" s="192"/>
      <c r="Y67" s="195"/>
      <c r="Z67" s="194"/>
    </row>
    <row r="68" spans="1:26" x14ac:dyDescent="0.25">
      <c r="A68" s="311" t="s">
        <v>1941</v>
      </c>
      <c r="B68" s="323" t="s">
        <v>1943</v>
      </c>
      <c r="C68" s="305"/>
      <c r="D68" s="302"/>
      <c r="E68" s="196"/>
      <c r="F68" s="198"/>
      <c r="G68" s="198"/>
      <c r="H68" s="198"/>
      <c r="I68" s="198"/>
      <c r="J68" s="198"/>
      <c r="K68" s="198"/>
      <c r="L68" s="198"/>
      <c r="M68" s="198"/>
      <c r="N68" s="198"/>
      <c r="O68" s="198"/>
      <c r="P68" s="196"/>
      <c r="Q68" s="192"/>
      <c r="R68" s="193"/>
      <c r="S68" s="193"/>
      <c r="T68" s="193"/>
      <c r="U68" s="296"/>
      <c r="V68" s="192"/>
      <c r="W68" s="192"/>
      <c r="X68" s="192"/>
      <c r="Y68" s="195"/>
      <c r="Z68" s="194"/>
    </row>
    <row r="69" spans="1:26" x14ac:dyDescent="0.25">
      <c r="A69" s="311"/>
      <c r="B69" s="323" t="s">
        <v>1944</v>
      </c>
      <c r="C69" s="305"/>
      <c r="D69" s="302"/>
      <c r="E69" s="196"/>
      <c r="F69" s="198"/>
      <c r="G69" s="198"/>
      <c r="H69" s="198"/>
      <c r="I69" s="198"/>
      <c r="J69" s="198"/>
      <c r="K69" s="198"/>
      <c r="L69" s="198"/>
      <c r="M69" s="198"/>
      <c r="N69" s="198"/>
      <c r="O69" s="198"/>
      <c r="P69" s="196"/>
      <c r="Q69" s="192"/>
      <c r="R69" s="193"/>
      <c r="S69" s="193"/>
      <c r="T69" s="193"/>
      <c r="U69" s="296"/>
      <c r="V69" s="192"/>
      <c r="W69" s="192"/>
      <c r="X69" s="192"/>
      <c r="Y69" s="195"/>
      <c r="Z69" s="194"/>
    </row>
    <row r="70" spans="1:26" x14ac:dyDescent="0.25">
      <c r="A70" s="312"/>
      <c r="B70" s="323" t="s">
        <v>1945</v>
      </c>
      <c r="C70" s="305"/>
      <c r="D70" s="302"/>
      <c r="E70" s="196"/>
      <c r="F70" s="198"/>
      <c r="G70" s="198"/>
      <c r="H70" s="198"/>
      <c r="I70" s="198"/>
      <c r="J70" s="198"/>
      <c r="K70" s="198"/>
      <c r="L70" s="198"/>
      <c r="M70" s="198"/>
      <c r="N70" s="198"/>
      <c r="O70" s="198"/>
      <c r="P70" s="196"/>
      <c r="Q70" s="192"/>
      <c r="R70" s="193"/>
      <c r="S70" s="193"/>
      <c r="T70" s="193"/>
      <c r="U70" s="296"/>
      <c r="V70" s="192"/>
      <c r="W70" s="192"/>
      <c r="X70" s="192"/>
      <c r="Y70" s="195"/>
      <c r="Z70" s="194"/>
    </row>
    <row r="71" spans="1:26" x14ac:dyDescent="0.25">
      <c r="A71" s="312" t="s">
        <v>1946</v>
      </c>
      <c r="B71" s="308" t="s">
        <v>1947</v>
      </c>
      <c r="C71" s="305"/>
      <c r="D71" s="302"/>
      <c r="E71" s="196"/>
      <c r="F71" s="198"/>
      <c r="G71" s="198"/>
      <c r="H71" s="198"/>
      <c r="I71" s="198"/>
      <c r="J71" s="198"/>
      <c r="K71" s="198"/>
      <c r="L71" s="198"/>
      <c r="M71" s="198"/>
      <c r="N71" s="198"/>
      <c r="O71" s="198"/>
      <c r="P71" s="196"/>
      <c r="Q71" s="192"/>
      <c r="R71" s="193"/>
      <c r="S71" s="193"/>
      <c r="T71" s="193"/>
      <c r="U71" s="296"/>
      <c r="V71" s="192"/>
      <c r="W71" s="192"/>
      <c r="X71" s="192"/>
      <c r="Y71" s="195"/>
      <c r="Z71" s="194"/>
    </row>
    <row r="72" spans="1:26" x14ac:dyDescent="0.25">
      <c r="A72" s="312" t="s">
        <v>1946</v>
      </c>
      <c r="B72" s="308" t="s">
        <v>1948</v>
      </c>
      <c r="C72" s="305"/>
      <c r="D72" s="302"/>
      <c r="E72" s="196"/>
      <c r="F72" s="198"/>
      <c r="G72" s="198"/>
      <c r="H72" s="198"/>
      <c r="I72" s="198"/>
      <c r="J72" s="198"/>
      <c r="K72" s="198"/>
      <c r="L72" s="198"/>
      <c r="M72" s="198"/>
      <c r="N72" s="198"/>
      <c r="O72" s="198"/>
      <c r="P72" s="196"/>
      <c r="Q72" s="192"/>
      <c r="R72" s="193"/>
      <c r="S72" s="193"/>
      <c r="T72" s="193"/>
      <c r="U72" s="296"/>
      <c r="V72" s="192"/>
      <c r="W72" s="192"/>
      <c r="X72" s="192"/>
      <c r="Y72" s="195"/>
      <c r="Z72" s="194"/>
    </row>
    <row r="73" spans="1:26" x14ac:dyDescent="0.25">
      <c r="A73" s="312" t="s">
        <v>1949</v>
      </c>
      <c r="B73" s="308" t="s">
        <v>1950</v>
      </c>
      <c r="C73" s="305"/>
      <c r="D73" s="302"/>
      <c r="E73" s="196"/>
      <c r="F73" s="198"/>
      <c r="G73" s="198"/>
      <c r="H73" s="198"/>
      <c r="I73" s="198"/>
      <c r="J73" s="198"/>
      <c r="K73" s="198"/>
      <c r="L73" s="198"/>
      <c r="M73" s="198"/>
      <c r="N73" s="198"/>
      <c r="O73" s="198"/>
      <c r="P73" s="196"/>
      <c r="Q73" s="192"/>
      <c r="R73" s="193"/>
      <c r="S73" s="193"/>
      <c r="T73" s="193"/>
      <c r="U73" s="296"/>
      <c r="V73" s="192"/>
      <c r="W73" s="192"/>
      <c r="X73" s="192"/>
      <c r="Y73" s="195"/>
      <c r="Z73" s="194"/>
    </row>
    <row r="74" spans="1:26" ht="15.75" thickBot="1" x14ac:dyDescent="0.3">
      <c r="A74" s="313"/>
      <c r="B74" s="327" t="s">
        <v>1951</v>
      </c>
      <c r="C74" s="328"/>
      <c r="D74" s="329"/>
      <c r="E74" s="196"/>
      <c r="F74" s="198"/>
      <c r="G74" s="198"/>
      <c r="H74" s="198"/>
      <c r="I74" s="198"/>
      <c r="J74" s="198"/>
      <c r="K74" s="198"/>
      <c r="L74" s="198"/>
      <c r="M74" s="198"/>
      <c r="N74" s="198"/>
      <c r="O74" s="198"/>
      <c r="P74" s="196"/>
      <c r="Q74" s="192"/>
      <c r="R74" s="193"/>
      <c r="S74" s="193"/>
      <c r="T74" s="193"/>
      <c r="U74" s="296"/>
      <c r="V74" s="192"/>
      <c r="W74" s="192"/>
      <c r="X74" s="192"/>
      <c r="Y74" s="195"/>
      <c r="Z74" s="194"/>
    </row>
    <row r="75" spans="1:26" x14ac:dyDescent="0.25">
      <c r="A75" s="314" t="s">
        <v>1952</v>
      </c>
      <c r="B75" s="330" t="s">
        <v>1953</v>
      </c>
      <c r="C75" s="331">
        <v>42843</v>
      </c>
      <c r="D75" s="332">
        <v>42843</v>
      </c>
      <c r="E75" s="196"/>
      <c r="F75" s="198"/>
      <c r="G75" s="198"/>
      <c r="H75" s="198"/>
      <c r="I75" s="198"/>
      <c r="J75" s="198"/>
      <c r="K75" s="198"/>
      <c r="L75" s="198"/>
      <c r="M75" s="198"/>
      <c r="N75" s="198"/>
      <c r="O75" s="198"/>
      <c r="P75" s="196"/>
      <c r="Q75" s="192"/>
      <c r="R75" s="193"/>
      <c r="S75" s="193"/>
      <c r="T75" s="193"/>
      <c r="U75" s="296"/>
      <c r="V75" s="192"/>
      <c r="W75" s="192"/>
      <c r="X75" s="192"/>
      <c r="Y75" s="195"/>
      <c r="Z75" s="194"/>
    </row>
    <row r="76" spans="1:26" x14ac:dyDescent="0.25">
      <c r="A76" s="316" t="s">
        <v>1954</v>
      </c>
      <c r="B76" s="334" t="s">
        <v>1955</v>
      </c>
      <c r="C76" s="335">
        <v>42850</v>
      </c>
      <c r="D76" s="301">
        <v>42850</v>
      </c>
      <c r="E76" s="196"/>
      <c r="F76" s="198"/>
      <c r="G76" s="198"/>
      <c r="H76" s="198"/>
      <c r="I76" s="198"/>
      <c r="J76" s="198"/>
      <c r="K76" s="198"/>
      <c r="L76" s="198"/>
      <c r="M76" s="198"/>
      <c r="N76" s="198"/>
      <c r="O76" s="198"/>
      <c r="P76" s="196"/>
      <c r="Q76" s="192"/>
      <c r="R76" s="193"/>
      <c r="S76" s="193"/>
      <c r="T76" s="193"/>
      <c r="U76" s="296"/>
      <c r="V76" s="192"/>
      <c r="W76" s="192"/>
      <c r="X76" s="192"/>
      <c r="Y76" s="195"/>
      <c r="Z76" s="194"/>
    </row>
    <row r="77" spans="1:26" x14ac:dyDescent="0.25">
      <c r="A77" s="316" t="s">
        <v>1956</v>
      </c>
      <c r="B77" s="334" t="s">
        <v>1957</v>
      </c>
      <c r="C77" s="357">
        <v>0</v>
      </c>
      <c r="D77" s="358">
        <v>0</v>
      </c>
      <c r="E77" s="196"/>
      <c r="F77" s="198"/>
      <c r="G77" s="198"/>
      <c r="H77" s="198"/>
      <c r="I77" s="198"/>
      <c r="J77" s="198"/>
      <c r="K77" s="198"/>
      <c r="L77" s="198"/>
      <c r="M77" s="198"/>
      <c r="N77" s="198"/>
      <c r="O77" s="198"/>
      <c r="P77" s="196"/>
      <c r="Q77" s="192"/>
      <c r="R77" s="193"/>
      <c r="S77" s="193"/>
      <c r="T77" s="193"/>
      <c r="U77" s="296"/>
      <c r="V77" s="192"/>
      <c r="W77" s="192"/>
      <c r="X77" s="192"/>
      <c r="Y77" s="195"/>
      <c r="Z77" s="194"/>
    </row>
    <row r="78" spans="1:26" x14ac:dyDescent="0.25">
      <c r="A78" s="316" t="s">
        <v>1958</v>
      </c>
      <c r="B78" s="334" t="s">
        <v>1959</v>
      </c>
      <c r="C78" s="357">
        <v>0</v>
      </c>
      <c r="D78" s="358">
        <v>0</v>
      </c>
      <c r="E78" s="196"/>
      <c r="F78" s="198"/>
      <c r="G78" s="198"/>
      <c r="H78" s="198"/>
      <c r="I78" s="198"/>
      <c r="J78" s="198"/>
      <c r="K78" s="198"/>
      <c r="L78" s="198"/>
      <c r="M78" s="198"/>
      <c r="N78" s="198"/>
      <c r="O78" s="198"/>
      <c r="P78" s="196"/>
      <c r="Q78" s="192"/>
      <c r="R78" s="193"/>
      <c r="S78" s="193"/>
      <c r="T78" s="193"/>
      <c r="U78" s="296"/>
      <c r="V78" s="192"/>
      <c r="W78" s="192"/>
      <c r="X78" s="192"/>
      <c r="Y78" s="195"/>
      <c r="Z78" s="194"/>
    </row>
    <row r="79" spans="1:26" x14ac:dyDescent="0.25">
      <c r="A79" s="316" t="s">
        <v>1960</v>
      </c>
      <c r="B79" s="334" t="s">
        <v>1961</v>
      </c>
      <c r="C79" s="357">
        <v>0</v>
      </c>
      <c r="D79" s="358">
        <v>0</v>
      </c>
      <c r="E79" s="196"/>
      <c r="F79" s="198"/>
      <c r="G79" s="198"/>
      <c r="H79" s="198"/>
      <c r="I79" s="198"/>
      <c r="J79" s="198"/>
      <c r="K79" s="198"/>
      <c r="L79" s="198"/>
      <c r="M79" s="198"/>
      <c r="N79" s="198"/>
      <c r="O79" s="198"/>
      <c r="P79" s="196"/>
      <c r="Q79" s="192"/>
      <c r="R79" s="193"/>
      <c r="S79" s="193"/>
      <c r="T79" s="193"/>
      <c r="U79" s="296"/>
      <c r="V79" s="192"/>
      <c r="W79" s="192"/>
      <c r="X79" s="192"/>
      <c r="Y79" s="195"/>
      <c r="Z79" s="194"/>
    </row>
    <row r="80" spans="1:26" x14ac:dyDescent="0.25">
      <c r="A80" s="316" t="s">
        <v>1962</v>
      </c>
      <c r="B80" s="334" t="s">
        <v>1963</v>
      </c>
      <c r="C80" s="357">
        <v>0</v>
      </c>
      <c r="D80" s="358">
        <v>0</v>
      </c>
      <c r="E80" s="196"/>
      <c r="F80" s="198"/>
      <c r="G80" s="198"/>
      <c r="H80" s="198"/>
      <c r="I80" s="198"/>
      <c r="J80" s="198"/>
      <c r="K80" s="198"/>
      <c r="L80" s="198"/>
      <c r="M80" s="198"/>
      <c r="N80" s="198"/>
      <c r="O80" s="198"/>
      <c r="P80" s="196"/>
      <c r="Q80" s="192"/>
      <c r="R80" s="193"/>
      <c r="S80" s="193"/>
      <c r="T80" s="193"/>
      <c r="U80" s="296"/>
      <c r="V80" s="192"/>
      <c r="W80" s="192"/>
      <c r="X80" s="192"/>
      <c r="Y80" s="195"/>
      <c r="Z80" s="194"/>
    </row>
    <row r="81" spans="1:28" x14ac:dyDescent="0.25">
      <c r="A81" s="316" t="s">
        <v>1964</v>
      </c>
      <c r="B81" s="334" t="s">
        <v>1965</v>
      </c>
      <c r="C81" s="357">
        <v>0</v>
      </c>
      <c r="D81" s="358">
        <v>0</v>
      </c>
      <c r="E81" s="196"/>
      <c r="F81" s="198"/>
      <c r="G81" s="198"/>
      <c r="H81" s="198"/>
      <c r="I81" s="198"/>
      <c r="J81" s="198"/>
      <c r="K81" s="198"/>
      <c r="L81" s="198"/>
      <c r="M81" s="198"/>
      <c r="N81" s="198"/>
      <c r="O81" s="198"/>
      <c r="P81" s="196"/>
      <c r="Q81" s="192"/>
      <c r="R81" s="193"/>
      <c r="S81" s="193"/>
      <c r="T81" s="193"/>
      <c r="U81" s="296"/>
      <c r="V81" s="192"/>
      <c r="W81" s="192"/>
      <c r="X81" s="192"/>
      <c r="Y81" s="195"/>
      <c r="Z81" s="194"/>
    </row>
    <row r="82" spans="1:28" x14ac:dyDescent="0.25">
      <c r="A82" s="316" t="s">
        <v>1966</v>
      </c>
      <c r="B82" s="334" t="s">
        <v>1967</v>
      </c>
      <c r="C82" s="357">
        <v>0</v>
      </c>
      <c r="D82" s="358">
        <v>0</v>
      </c>
      <c r="E82" s="196"/>
      <c r="F82" s="198"/>
      <c r="G82" s="198"/>
      <c r="H82" s="198"/>
      <c r="I82" s="198"/>
      <c r="J82" s="198"/>
      <c r="K82" s="198"/>
      <c r="L82" s="198"/>
      <c r="M82" s="198"/>
      <c r="N82" s="198"/>
      <c r="O82" s="198"/>
      <c r="P82" s="196"/>
      <c r="Q82" s="192"/>
      <c r="R82" s="193"/>
      <c r="S82" s="193"/>
      <c r="T82" s="193"/>
      <c r="U82" s="296"/>
      <c r="V82" s="192"/>
      <c r="W82" s="192"/>
      <c r="X82" s="192"/>
      <c r="Y82" s="195"/>
      <c r="Z82" s="194"/>
    </row>
    <row r="83" spans="1:28" ht="15.75" thickBot="1" x14ac:dyDescent="0.3">
      <c r="A83" s="317" t="s">
        <v>1968</v>
      </c>
      <c r="B83" s="337" t="s">
        <v>1969</v>
      </c>
      <c r="C83" s="338">
        <v>42850</v>
      </c>
      <c r="D83" s="339">
        <v>42850</v>
      </c>
      <c r="E83" s="196"/>
      <c r="F83" s="198"/>
      <c r="G83" s="198"/>
      <c r="H83" s="198"/>
      <c r="I83" s="198"/>
      <c r="J83" s="198"/>
      <c r="K83" s="198"/>
      <c r="L83" s="198"/>
      <c r="M83" s="198"/>
      <c r="N83" s="198"/>
      <c r="O83" s="198"/>
      <c r="P83" s="196"/>
      <c r="Q83" s="192"/>
      <c r="R83" s="193"/>
      <c r="S83" s="193"/>
      <c r="T83" s="193"/>
      <c r="U83" s="296"/>
      <c r="V83" s="192"/>
      <c r="W83" s="192"/>
      <c r="X83" s="192"/>
      <c r="Y83" s="195"/>
      <c r="Z83" s="194"/>
    </row>
    <row r="84" spans="1:28" x14ac:dyDescent="0.25">
      <c r="A84" s="318" t="s">
        <v>1970</v>
      </c>
      <c r="B84" s="340" t="s">
        <v>1971</v>
      </c>
      <c r="C84" s="341"/>
      <c r="D84" s="342"/>
      <c r="E84" s="196"/>
      <c r="F84" s="198"/>
      <c r="G84" s="198"/>
      <c r="H84" s="198"/>
      <c r="I84" s="198"/>
      <c r="J84" s="198"/>
      <c r="K84" s="198"/>
      <c r="L84" s="198"/>
      <c r="M84" s="198"/>
      <c r="N84" s="198"/>
      <c r="O84" s="198"/>
      <c r="P84" s="196"/>
      <c r="Q84" s="192"/>
      <c r="R84" s="193"/>
      <c r="S84" s="193"/>
      <c r="T84" s="193"/>
      <c r="U84" s="296"/>
      <c r="V84" s="192"/>
      <c r="W84" s="192"/>
      <c r="X84" s="192"/>
      <c r="Y84" s="195"/>
      <c r="Z84" s="194"/>
    </row>
    <row r="85" spans="1:28" x14ac:dyDescent="0.25">
      <c r="A85" s="312" t="s">
        <v>1972</v>
      </c>
      <c r="B85" s="308" t="s">
        <v>1973</v>
      </c>
      <c r="C85" s="305"/>
      <c r="D85" s="302"/>
      <c r="E85" s="196"/>
      <c r="F85" s="198"/>
      <c r="G85" s="198"/>
      <c r="H85" s="198"/>
      <c r="I85" s="198"/>
      <c r="J85" s="198"/>
      <c r="K85" s="198"/>
      <c r="L85" s="198"/>
      <c r="M85" s="198"/>
      <c r="N85" s="198"/>
      <c r="O85" s="198"/>
      <c r="P85" s="196"/>
      <c r="Q85" s="192"/>
      <c r="R85" s="193"/>
      <c r="S85" s="193"/>
      <c r="T85" s="193"/>
      <c r="U85" s="296"/>
      <c r="V85" s="192"/>
      <c r="W85" s="192"/>
      <c r="X85" s="192"/>
      <c r="Y85" s="195"/>
      <c r="Z85" s="194"/>
    </row>
    <row r="86" spans="1:28" x14ac:dyDescent="0.25">
      <c r="A86" s="312" t="s">
        <v>1974</v>
      </c>
      <c r="B86" s="308" t="s">
        <v>1975</v>
      </c>
      <c r="C86" s="305"/>
      <c r="D86" s="302"/>
      <c r="E86" s="196"/>
      <c r="F86" s="198"/>
      <c r="G86" s="198"/>
      <c r="H86" s="198"/>
      <c r="I86" s="198"/>
      <c r="J86" s="198"/>
      <c r="K86" s="198"/>
      <c r="L86" s="198"/>
      <c r="M86" s="198"/>
      <c r="N86" s="198"/>
      <c r="O86" s="198"/>
      <c r="P86" s="196"/>
      <c r="Q86" s="192"/>
      <c r="R86" s="193"/>
      <c r="S86" s="193"/>
      <c r="T86" s="193"/>
      <c r="U86" s="296"/>
      <c r="V86" s="192"/>
      <c r="W86" s="192"/>
      <c r="X86" s="192"/>
      <c r="Y86" s="195"/>
      <c r="Z86" s="194"/>
    </row>
    <row r="87" spans="1:28" x14ac:dyDescent="0.25">
      <c r="A87" s="312" t="s">
        <v>1976</v>
      </c>
      <c r="B87" s="308" t="s">
        <v>1977</v>
      </c>
      <c r="C87" s="305"/>
      <c r="D87" s="302"/>
      <c r="E87" s="196"/>
      <c r="F87" s="198"/>
      <c r="G87" s="198"/>
      <c r="H87" s="198"/>
      <c r="I87" s="198"/>
      <c r="J87" s="198"/>
      <c r="K87" s="198"/>
      <c r="L87" s="198"/>
      <c r="M87" s="198"/>
      <c r="N87" s="198"/>
      <c r="O87" s="198"/>
      <c r="P87" s="196"/>
      <c r="Q87" s="192"/>
      <c r="R87" s="193"/>
      <c r="S87" s="193"/>
      <c r="T87" s="193"/>
      <c r="U87" s="296"/>
      <c r="V87" s="192"/>
      <c r="W87" s="192"/>
      <c r="X87" s="192"/>
      <c r="Y87" s="195"/>
      <c r="Z87" s="194"/>
    </row>
    <row r="88" spans="1:28" x14ac:dyDescent="0.25">
      <c r="A88" s="312" t="s">
        <v>1978</v>
      </c>
      <c r="B88" s="308" t="s">
        <v>1979</v>
      </c>
      <c r="C88" s="305"/>
      <c r="D88" s="302"/>
      <c r="E88" s="196"/>
      <c r="F88" s="198"/>
      <c r="G88" s="198"/>
      <c r="H88" s="198"/>
      <c r="I88" s="198"/>
      <c r="J88" s="198"/>
      <c r="K88" s="198"/>
      <c r="L88" s="198"/>
      <c r="M88" s="198"/>
      <c r="N88" s="198"/>
      <c r="O88" s="198"/>
      <c r="P88" s="196"/>
      <c r="Q88" s="192"/>
      <c r="R88" s="193"/>
      <c r="S88" s="193"/>
      <c r="T88" s="193"/>
      <c r="U88" s="296"/>
      <c r="V88" s="192"/>
      <c r="W88" s="192"/>
      <c r="X88" s="192"/>
      <c r="Y88" s="195"/>
      <c r="Z88" s="194"/>
    </row>
    <row r="89" spans="1:28" x14ac:dyDescent="0.25">
      <c r="A89" s="312" t="s">
        <v>1980</v>
      </c>
      <c r="B89" s="308" t="s">
        <v>1981</v>
      </c>
      <c r="C89" s="305"/>
      <c r="D89" s="302"/>
      <c r="E89" s="196"/>
      <c r="F89" s="198"/>
      <c r="G89" s="198"/>
      <c r="H89" s="198"/>
      <c r="I89" s="198"/>
      <c r="J89" s="198"/>
      <c r="K89" s="198"/>
      <c r="L89" s="198"/>
      <c r="M89" s="198"/>
      <c r="N89" s="198"/>
      <c r="O89" s="198"/>
      <c r="P89" s="196"/>
      <c r="Q89" s="192"/>
      <c r="R89" s="193"/>
      <c r="S89" s="193"/>
      <c r="T89" s="193"/>
      <c r="U89" s="296"/>
      <c r="V89" s="192"/>
      <c r="W89" s="192"/>
      <c r="X89" s="192"/>
      <c r="Y89" s="195"/>
      <c r="Z89" s="194"/>
    </row>
    <row r="90" spans="1:28" x14ac:dyDescent="0.25">
      <c r="A90" s="312" t="s">
        <v>1982</v>
      </c>
      <c r="B90" s="308" t="s">
        <v>1983</v>
      </c>
      <c r="C90" s="305"/>
      <c r="D90" s="302"/>
      <c r="E90" s="196"/>
      <c r="F90" s="198"/>
      <c r="G90" s="198"/>
      <c r="H90" s="198"/>
      <c r="I90" s="198"/>
      <c r="J90" s="198"/>
      <c r="K90" s="198"/>
      <c r="L90" s="198"/>
      <c r="M90" s="198"/>
      <c r="N90" s="198"/>
      <c r="O90" s="198"/>
      <c r="P90" s="196"/>
      <c r="Q90" s="192"/>
      <c r="R90" s="193"/>
      <c r="S90" s="193"/>
      <c r="T90" s="193"/>
      <c r="U90" s="296"/>
      <c r="V90" s="192"/>
      <c r="W90" s="192"/>
      <c r="X90" s="192"/>
      <c r="Y90" s="195"/>
      <c r="Z90" s="194"/>
    </row>
    <row r="91" spans="1:28" x14ac:dyDescent="0.25">
      <c r="A91" s="310">
        <v>3</v>
      </c>
      <c r="B91" s="353" t="s">
        <v>1984</v>
      </c>
      <c r="C91" s="304">
        <v>42857</v>
      </c>
      <c r="D91" s="301">
        <v>42857</v>
      </c>
      <c r="E91" s="196"/>
      <c r="F91" s="198"/>
      <c r="G91" s="198"/>
      <c r="H91" s="198"/>
      <c r="I91" s="198"/>
      <c r="J91" s="198"/>
      <c r="K91" s="198"/>
      <c r="L91" s="198"/>
      <c r="M91" s="198"/>
      <c r="N91" s="198"/>
      <c r="O91" s="198"/>
      <c r="P91" s="196"/>
      <c r="Q91" s="192"/>
      <c r="R91" s="193"/>
      <c r="S91" s="193"/>
      <c r="T91" s="193"/>
      <c r="U91" s="296"/>
      <c r="V91" s="192"/>
      <c r="W91" s="192"/>
      <c r="X91" s="192"/>
      <c r="Y91" s="195"/>
      <c r="Z91" s="194"/>
    </row>
    <row r="92" spans="1:28" x14ac:dyDescent="0.25">
      <c r="A92" s="319"/>
      <c r="B92" s="352" t="s">
        <v>1882</v>
      </c>
      <c r="C92" s="343">
        <v>42858</v>
      </c>
      <c r="D92" s="343">
        <v>42858</v>
      </c>
      <c r="E92" s="196"/>
      <c r="F92" s="198"/>
      <c r="G92" s="198"/>
      <c r="H92" s="198"/>
      <c r="I92" s="198"/>
      <c r="J92" s="198"/>
      <c r="K92" s="198"/>
      <c r="L92" s="198"/>
      <c r="M92" s="198"/>
      <c r="N92" s="198"/>
      <c r="O92" s="198"/>
      <c r="P92" s="196"/>
      <c r="Q92" s="192"/>
      <c r="R92" s="193"/>
      <c r="S92" s="193"/>
      <c r="T92" s="193"/>
      <c r="U92" s="296"/>
      <c r="V92" s="192"/>
      <c r="W92" s="192"/>
      <c r="X92" s="192"/>
      <c r="Y92" s="195"/>
      <c r="Z92" s="194"/>
    </row>
    <row r="93" spans="1:28" x14ac:dyDescent="0.25">
      <c r="A93" s="192"/>
      <c r="B93" s="196"/>
      <c r="C93" s="192"/>
      <c r="D93" s="198"/>
      <c r="E93" s="196"/>
      <c r="F93" s="198"/>
      <c r="G93" s="196"/>
      <c r="H93" s="198"/>
      <c r="I93" s="198"/>
      <c r="J93" s="198"/>
      <c r="K93" s="198"/>
      <c r="L93" s="198"/>
      <c r="M93" s="198"/>
      <c r="N93" s="198"/>
      <c r="O93" s="198"/>
      <c r="P93" s="198"/>
      <c r="Q93" s="198"/>
      <c r="R93" s="196"/>
      <c r="S93" s="192"/>
      <c r="T93" s="193"/>
      <c r="U93" s="193"/>
      <c r="V93" s="193"/>
      <c r="W93" s="296"/>
      <c r="X93" s="192"/>
      <c r="Y93" s="192"/>
      <c r="Z93" s="192"/>
      <c r="AA93" s="195"/>
      <c r="AB93" s="194"/>
    </row>
    <row r="94" spans="1:28" x14ac:dyDescent="0.25">
      <c r="A94" s="192"/>
      <c r="B94" s="196"/>
      <c r="C94" s="192"/>
      <c r="D94" s="198"/>
      <c r="E94" s="196"/>
      <c r="F94" s="198"/>
      <c r="G94" s="196"/>
      <c r="H94" s="198"/>
      <c r="I94" s="198"/>
      <c r="J94" s="198"/>
      <c r="K94" s="198"/>
      <c r="L94" s="198"/>
      <c r="M94" s="198"/>
      <c r="N94" s="198"/>
      <c r="O94" s="198"/>
      <c r="P94" s="198"/>
      <c r="Q94" s="198"/>
      <c r="R94" s="196"/>
      <c r="S94" s="192"/>
      <c r="T94" s="193"/>
      <c r="U94" s="193"/>
      <c r="V94" s="193"/>
      <c r="W94" s="296"/>
      <c r="X94" s="192"/>
      <c r="Y94" s="192"/>
      <c r="Z94" s="192"/>
      <c r="AA94" s="195"/>
      <c r="AB94" s="194"/>
    </row>
    <row r="95" spans="1:28" x14ac:dyDescent="0.25">
      <c r="A95" s="192"/>
      <c r="B95" s="196"/>
      <c r="C95" s="192"/>
      <c r="D95" s="198"/>
      <c r="E95" s="196"/>
      <c r="F95" s="198"/>
      <c r="G95" s="196"/>
      <c r="H95" s="198"/>
      <c r="I95" s="198"/>
      <c r="J95" s="198"/>
      <c r="K95" s="198"/>
      <c r="L95" s="198"/>
      <c r="M95" s="198"/>
      <c r="N95" s="198"/>
      <c r="O95" s="198"/>
      <c r="P95" s="198"/>
      <c r="Q95" s="198"/>
      <c r="R95" s="196"/>
      <c r="S95" s="192"/>
      <c r="T95" s="193"/>
      <c r="U95" s="193"/>
      <c r="V95" s="193"/>
      <c r="W95" s="296"/>
      <c r="X95" s="192"/>
      <c r="Y95" s="192"/>
      <c r="Z95" s="192"/>
      <c r="AA95" s="195"/>
      <c r="AB95" s="194"/>
    </row>
    <row r="96" spans="1:28" x14ac:dyDescent="0.25">
      <c r="A96" s="192"/>
      <c r="B96" s="196"/>
      <c r="C96" s="192"/>
      <c r="D96" s="198"/>
      <c r="E96" s="196"/>
      <c r="F96" s="198"/>
      <c r="G96" s="196"/>
      <c r="H96" s="198"/>
      <c r="I96" s="198"/>
      <c r="J96" s="198"/>
      <c r="K96" s="198"/>
      <c r="L96" s="198"/>
      <c r="M96" s="198"/>
      <c r="N96" s="198"/>
      <c r="O96" s="198"/>
      <c r="P96" s="198"/>
      <c r="Q96" s="198"/>
      <c r="R96" s="196"/>
      <c r="S96" s="192"/>
      <c r="T96" s="193"/>
      <c r="U96" s="193"/>
      <c r="V96" s="193"/>
      <c r="W96" s="296"/>
      <c r="X96" s="192"/>
      <c r="Y96" s="192"/>
      <c r="Z96" s="192"/>
      <c r="AA96" s="195"/>
      <c r="AB96" s="194"/>
    </row>
    <row r="97" spans="1:28" x14ac:dyDescent="0.25">
      <c r="A97" s="192"/>
      <c r="B97" s="196"/>
      <c r="C97" s="192"/>
      <c r="D97" s="198"/>
      <c r="E97" s="196"/>
      <c r="F97" s="198"/>
      <c r="G97" s="196"/>
      <c r="H97" s="198"/>
      <c r="I97" s="198"/>
      <c r="J97" s="198"/>
      <c r="K97" s="198"/>
      <c r="L97" s="198"/>
      <c r="M97" s="198"/>
      <c r="N97" s="198"/>
      <c r="O97" s="198"/>
      <c r="P97" s="198"/>
      <c r="Q97" s="198"/>
      <c r="R97" s="196"/>
      <c r="S97" s="192"/>
      <c r="T97" s="193"/>
      <c r="U97" s="193"/>
      <c r="V97" s="193"/>
      <c r="W97" s="296"/>
      <c r="X97" s="192"/>
      <c r="Y97" s="192"/>
      <c r="Z97" s="192"/>
      <c r="AA97" s="195"/>
      <c r="AB97" s="194"/>
    </row>
    <row r="98" spans="1:28" x14ac:dyDescent="0.25">
      <c r="A98" s="192"/>
      <c r="B98" s="196"/>
      <c r="C98" s="192"/>
      <c r="D98" s="198"/>
      <c r="E98" s="196"/>
      <c r="F98" s="198"/>
      <c r="G98" s="196"/>
      <c r="H98" s="198"/>
      <c r="I98" s="198"/>
      <c r="J98" s="198"/>
      <c r="K98" s="198"/>
      <c r="L98" s="198"/>
      <c r="M98" s="198"/>
      <c r="N98" s="198"/>
      <c r="O98" s="198"/>
      <c r="P98" s="198"/>
      <c r="Q98" s="198"/>
      <c r="R98" s="196"/>
      <c r="S98" s="192"/>
      <c r="T98" s="193"/>
      <c r="U98" s="193"/>
      <c r="V98" s="193"/>
      <c r="W98" s="296"/>
      <c r="X98" s="192"/>
      <c r="Y98" s="192"/>
      <c r="Z98" s="192"/>
      <c r="AA98" s="195"/>
      <c r="AB98" s="194"/>
    </row>
    <row r="99" spans="1:28" x14ac:dyDescent="0.25">
      <c r="A99" s="192"/>
      <c r="B99" s="196"/>
      <c r="C99" s="192"/>
      <c r="D99" s="198"/>
      <c r="E99" s="196"/>
      <c r="F99" s="198"/>
      <c r="G99" s="196"/>
      <c r="H99" s="198"/>
      <c r="I99" s="198"/>
      <c r="J99" s="198"/>
      <c r="K99" s="198"/>
      <c r="L99" s="198"/>
      <c r="M99" s="198"/>
      <c r="N99" s="198"/>
      <c r="O99" s="198"/>
      <c r="P99" s="198"/>
      <c r="Q99" s="198"/>
      <c r="R99" s="196"/>
      <c r="S99" s="192"/>
      <c r="T99" s="193"/>
      <c r="U99" s="193"/>
      <c r="V99" s="193"/>
      <c r="W99" s="296"/>
      <c r="X99" s="192"/>
      <c r="Y99" s="192"/>
      <c r="Z99" s="192"/>
      <c r="AA99" s="195"/>
      <c r="AB99" s="194"/>
    </row>
    <row r="100" spans="1:28" x14ac:dyDescent="0.25">
      <c r="A100" s="192"/>
      <c r="B100" s="196"/>
      <c r="C100" s="192"/>
      <c r="D100" s="198"/>
      <c r="E100" s="196"/>
      <c r="F100" s="198"/>
      <c r="G100" s="196"/>
      <c r="H100" s="198"/>
      <c r="I100" s="198"/>
      <c r="J100" s="198"/>
      <c r="K100" s="198"/>
      <c r="L100" s="198"/>
      <c r="M100" s="198"/>
      <c r="N100" s="198"/>
      <c r="O100" s="198"/>
      <c r="P100" s="198"/>
      <c r="Q100" s="198"/>
      <c r="R100" s="196"/>
      <c r="S100" s="192"/>
      <c r="T100" s="193"/>
      <c r="U100" s="193"/>
      <c r="V100" s="193"/>
      <c r="W100" s="296"/>
      <c r="X100" s="192"/>
      <c r="Y100" s="192"/>
      <c r="Z100" s="192"/>
      <c r="AA100" s="195"/>
      <c r="AB100" s="194"/>
    </row>
    <row r="101" spans="1:28" x14ac:dyDescent="0.25">
      <c r="A101" s="192"/>
      <c r="B101" s="196"/>
      <c r="C101" s="192"/>
      <c r="D101" s="198"/>
      <c r="E101" s="196"/>
      <c r="F101" s="198"/>
      <c r="G101" s="196"/>
      <c r="H101" s="198"/>
      <c r="I101" s="198"/>
      <c r="J101" s="198"/>
      <c r="K101" s="198"/>
      <c r="L101" s="198"/>
      <c r="M101" s="198"/>
      <c r="N101" s="198"/>
      <c r="O101" s="198"/>
      <c r="P101" s="198"/>
      <c r="Q101" s="198"/>
      <c r="R101" s="196"/>
      <c r="S101" s="192"/>
      <c r="T101" s="193"/>
      <c r="U101" s="193"/>
      <c r="V101" s="193"/>
      <c r="W101" s="296"/>
      <c r="X101" s="192"/>
      <c r="Y101" s="192"/>
      <c r="Z101" s="192"/>
      <c r="AA101" s="195"/>
      <c r="AB101" s="194"/>
    </row>
    <row r="102" spans="1:28" x14ac:dyDescent="0.25">
      <c r="A102" s="192"/>
      <c r="B102" s="196"/>
      <c r="C102" s="192"/>
      <c r="D102" s="198"/>
      <c r="E102" s="196"/>
      <c r="F102" s="198"/>
      <c r="G102" s="196"/>
      <c r="H102" s="198"/>
      <c r="I102" s="198"/>
      <c r="J102" s="198"/>
      <c r="K102" s="198"/>
      <c r="L102" s="198"/>
      <c r="M102" s="198"/>
      <c r="N102" s="198"/>
      <c r="O102" s="198"/>
      <c r="P102" s="198"/>
      <c r="Q102" s="198"/>
      <c r="R102" s="196"/>
      <c r="S102" s="192"/>
      <c r="T102" s="193"/>
      <c r="U102" s="193"/>
      <c r="V102" s="193"/>
      <c r="W102" s="296"/>
      <c r="X102" s="192"/>
      <c r="Y102" s="192"/>
      <c r="Z102" s="192"/>
      <c r="AA102" s="195"/>
      <c r="AB102" s="194"/>
    </row>
    <row r="103" spans="1:28" x14ac:dyDescent="0.25">
      <c r="A103" s="192"/>
      <c r="B103" s="196"/>
      <c r="C103" s="192"/>
      <c r="D103" s="198"/>
      <c r="E103" s="196"/>
      <c r="F103" s="198"/>
      <c r="G103" s="196"/>
      <c r="H103" s="198"/>
      <c r="I103" s="198"/>
      <c r="J103" s="198"/>
      <c r="K103" s="198"/>
      <c r="L103" s="198"/>
      <c r="M103" s="198"/>
      <c r="N103" s="198"/>
      <c r="O103" s="198"/>
      <c r="P103" s="198"/>
      <c r="Q103" s="198"/>
      <c r="R103" s="196"/>
      <c r="S103" s="192"/>
      <c r="T103" s="193"/>
      <c r="U103" s="193"/>
      <c r="V103" s="193"/>
      <c r="W103" s="296"/>
      <c r="X103" s="192"/>
      <c r="Y103" s="192"/>
      <c r="Z103" s="192"/>
      <c r="AA103" s="195"/>
      <c r="AB103" s="194"/>
    </row>
    <row r="104" spans="1:28" x14ac:dyDescent="0.25">
      <c r="A104" s="192"/>
      <c r="B104" s="196"/>
      <c r="C104" s="192"/>
      <c r="D104" s="198"/>
      <c r="E104" s="196"/>
      <c r="F104" s="198"/>
      <c r="G104" s="196"/>
      <c r="H104" s="198"/>
      <c r="I104" s="198"/>
      <c r="J104" s="198"/>
      <c r="K104" s="198"/>
      <c r="L104" s="198"/>
      <c r="M104" s="198"/>
      <c r="N104" s="198"/>
      <c r="O104" s="198"/>
      <c r="P104" s="198"/>
      <c r="Q104" s="198"/>
      <c r="R104" s="196"/>
      <c r="S104" s="192"/>
      <c r="T104" s="193"/>
      <c r="U104" s="193"/>
      <c r="V104" s="193"/>
      <c r="W104" s="296"/>
      <c r="X104" s="192"/>
      <c r="Y104" s="192"/>
      <c r="Z104" s="192"/>
      <c r="AA104" s="195"/>
      <c r="AB104" s="194"/>
    </row>
    <row r="105" spans="1:28" x14ac:dyDescent="0.25">
      <c r="A105" s="192"/>
      <c r="B105" s="196"/>
      <c r="C105" s="192"/>
      <c r="D105" s="198"/>
      <c r="E105" s="196"/>
      <c r="F105" s="198"/>
      <c r="G105" s="196"/>
      <c r="H105" s="198"/>
      <c r="I105" s="198"/>
      <c r="J105" s="198"/>
      <c r="K105" s="198"/>
      <c r="L105" s="198"/>
      <c r="M105" s="198"/>
      <c r="N105" s="198"/>
      <c r="O105" s="198"/>
      <c r="P105" s="198"/>
      <c r="Q105" s="198"/>
      <c r="R105" s="196"/>
      <c r="S105" s="192"/>
      <c r="T105" s="193"/>
      <c r="U105" s="193"/>
      <c r="V105" s="193"/>
      <c r="W105" s="296"/>
      <c r="X105" s="192"/>
      <c r="Y105" s="192"/>
      <c r="Z105" s="192"/>
      <c r="AA105" s="195"/>
      <c r="AB105" s="194"/>
    </row>
    <row r="106" spans="1:28" x14ac:dyDescent="0.25">
      <c r="A106" s="192"/>
      <c r="B106" s="196"/>
      <c r="C106" s="192"/>
      <c r="D106" s="198"/>
      <c r="E106" s="196"/>
      <c r="F106" s="198"/>
      <c r="G106" s="196"/>
      <c r="H106" s="198"/>
      <c r="I106" s="198"/>
      <c r="J106" s="198"/>
      <c r="K106" s="198"/>
      <c r="L106" s="198"/>
      <c r="M106" s="198"/>
      <c r="N106" s="198"/>
      <c r="O106" s="198"/>
      <c r="P106" s="198"/>
      <c r="Q106" s="198"/>
      <c r="R106" s="196"/>
      <c r="S106" s="192"/>
      <c r="T106" s="193"/>
      <c r="U106" s="193"/>
      <c r="V106" s="193"/>
      <c r="W106" s="296"/>
      <c r="X106" s="192"/>
      <c r="Y106" s="192"/>
      <c r="Z106" s="192"/>
      <c r="AA106" s="195"/>
      <c r="AB106" s="194"/>
    </row>
    <row r="107" spans="1:28" x14ac:dyDescent="0.25">
      <c r="A107" s="192"/>
      <c r="B107" s="196"/>
      <c r="C107" s="192"/>
      <c r="D107" s="198"/>
      <c r="E107" s="196"/>
      <c r="F107" s="198"/>
      <c r="G107" s="196"/>
      <c r="H107" s="198"/>
      <c r="I107" s="198"/>
      <c r="J107" s="198"/>
      <c r="K107" s="198"/>
      <c r="L107" s="198"/>
      <c r="M107" s="198"/>
      <c r="N107" s="198"/>
      <c r="O107" s="198"/>
      <c r="P107" s="198"/>
      <c r="Q107" s="198"/>
      <c r="R107" s="196"/>
      <c r="S107" s="192"/>
      <c r="T107" s="193"/>
      <c r="U107" s="193"/>
      <c r="V107" s="193"/>
      <c r="W107" s="296"/>
      <c r="X107" s="192"/>
      <c r="Y107" s="192"/>
      <c r="Z107" s="192"/>
      <c r="AA107" s="195"/>
      <c r="AB107" s="194"/>
    </row>
    <row r="108" spans="1:28" x14ac:dyDescent="0.25">
      <c r="A108" s="192"/>
      <c r="B108" s="196"/>
      <c r="C108" s="192"/>
      <c r="D108" s="198"/>
      <c r="E108" s="196"/>
      <c r="F108" s="198"/>
      <c r="G108" s="196"/>
      <c r="H108" s="198"/>
      <c r="I108" s="198"/>
      <c r="J108" s="198"/>
      <c r="K108" s="198"/>
      <c r="L108" s="198"/>
      <c r="M108" s="198"/>
      <c r="N108" s="198"/>
      <c r="O108" s="198"/>
      <c r="P108" s="198"/>
      <c r="Q108" s="198"/>
      <c r="R108" s="196"/>
      <c r="S108" s="192"/>
      <c r="T108" s="193"/>
      <c r="U108" s="193"/>
      <c r="V108" s="193"/>
      <c r="W108" s="296"/>
      <c r="X108" s="192"/>
      <c r="Y108" s="192"/>
      <c r="Z108" s="192"/>
      <c r="AA108" s="195"/>
      <c r="AB108" s="194"/>
    </row>
    <row r="109" spans="1:28" x14ac:dyDescent="0.25">
      <c r="A109" s="192"/>
      <c r="B109" s="196"/>
      <c r="C109" s="192"/>
      <c r="D109" s="198"/>
      <c r="E109" s="196"/>
      <c r="F109" s="198"/>
      <c r="G109" s="196"/>
      <c r="H109" s="198"/>
      <c r="I109" s="198"/>
      <c r="J109" s="198"/>
      <c r="K109" s="198"/>
      <c r="L109" s="198"/>
      <c r="M109" s="198"/>
      <c r="N109" s="198"/>
      <c r="O109" s="198"/>
      <c r="P109" s="198"/>
      <c r="Q109" s="198"/>
      <c r="R109" s="196"/>
      <c r="S109" s="192"/>
      <c r="T109" s="193"/>
      <c r="U109" s="193"/>
      <c r="V109" s="193"/>
      <c r="W109" s="296"/>
      <c r="X109" s="192"/>
      <c r="Y109" s="192"/>
      <c r="Z109" s="192"/>
      <c r="AA109" s="195"/>
      <c r="AB109" s="194"/>
    </row>
    <row r="110" spans="1:28" x14ac:dyDescent="0.25">
      <c r="A110" s="192"/>
      <c r="B110" s="196"/>
      <c r="C110" s="192"/>
      <c r="D110" s="198"/>
      <c r="E110" s="196"/>
      <c r="F110" s="198"/>
      <c r="G110" s="196"/>
      <c r="H110" s="198"/>
      <c r="I110" s="198"/>
      <c r="J110" s="198"/>
      <c r="K110" s="198"/>
      <c r="L110" s="198"/>
      <c r="M110" s="198"/>
      <c r="N110" s="198"/>
      <c r="O110" s="198"/>
      <c r="P110" s="198"/>
      <c r="Q110" s="198"/>
      <c r="R110" s="196"/>
      <c r="S110" s="192"/>
      <c r="T110" s="193"/>
      <c r="U110" s="193"/>
      <c r="V110" s="193"/>
      <c r="W110" s="296"/>
      <c r="X110" s="192"/>
      <c r="Y110" s="192"/>
      <c r="Z110" s="192"/>
      <c r="AA110" s="195"/>
      <c r="AB110" s="194"/>
    </row>
    <row r="111" spans="1:28" x14ac:dyDescent="0.25">
      <c r="A111" s="192"/>
      <c r="B111" s="196"/>
      <c r="C111" s="192"/>
      <c r="D111" s="198"/>
      <c r="E111" s="196"/>
      <c r="F111" s="198"/>
      <c r="G111" s="196"/>
      <c r="H111" s="198"/>
      <c r="I111" s="198"/>
      <c r="J111" s="198"/>
      <c r="K111" s="198"/>
      <c r="L111" s="198"/>
      <c r="M111" s="198"/>
      <c r="N111" s="198"/>
      <c r="O111" s="198"/>
      <c r="P111" s="198"/>
      <c r="Q111" s="198"/>
      <c r="R111" s="196"/>
      <c r="S111" s="192"/>
      <c r="T111" s="193"/>
      <c r="U111" s="193"/>
      <c r="V111" s="193"/>
      <c r="W111" s="296"/>
      <c r="X111" s="192"/>
      <c r="Y111" s="192"/>
      <c r="Z111" s="192"/>
      <c r="AA111" s="195"/>
      <c r="AB111" s="194"/>
    </row>
    <row r="112" spans="1:28" x14ac:dyDescent="0.25">
      <c r="A112" s="192"/>
      <c r="B112" s="196"/>
      <c r="C112" s="192"/>
      <c r="D112" s="198"/>
      <c r="E112" s="196"/>
      <c r="F112" s="198"/>
      <c r="G112" s="196"/>
      <c r="H112" s="198"/>
      <c r="I112" s="198"/>
      <c r="J112" s="198"/>
      <c r="K112" s="198"/>
      <c r="L112" s="198"/>
      <c r="M112" s="198"/>
      <c r="N112" s="198"/>
      <c r="O112" s="198"/>
      <c r="P112" s="198"/>
      <c r="Q112" s="198"/>
      <c r="R112" s="196"/>
      <c r="S112" s="192"/>
      <c r="T112" s="193"/>
      <c r="U112" s="193"/>
      <c r="V112" s="193"/>
      <c r="W112" s="296"/>
      <c r="X112" s="192"/>
      <c r="Y112" s="192"/>
      <c r="Z112" s="192"/>
      <c r="AA112" s="195"/>
      <c r="AB112" s="194"/>
    </row>
    <row r="113" spans="1:28" x14ac:dyDescent="0.25">
      <c r="A113" s="192"/>
      <c r="B113" s="196"/>
      <c r="C113" s="192"/>
      <c r="D113" s="198"/>
      <c r="E113" s="196"/>
      <c r="F113" s="198"/>
      <c r="G113" s="196"/>
      <c r="H113" s="198"/>
      <c r="I113" s="198"/>
      <c r="J113" s="198"/>
      <c r="K113" s="198"/>
      <c r="L113" s="198"/>
      <c r="M113" s="198"/>
      <c r="N113" s="198"/>
      <c r="O113" s="198"/>
      <c r="P113" s="198"/>
      <c r="Q113" s="198"/>
      <c r="R113" s="196"/>
      <c r="S113" s="192"/>
      <c r="T113" s="193"/>
      <c r="U113" s="193"/>
      <c r="V113" s="193"/>
      <c r="W113" s="296"/>
      <c r="X113" s="192"/>
      <c r="Y113" s="192"/>
      <c r="Z113" s="192"/>
      <c r="AA113" s="195"/>
      <c r="AB113" s="194"/>
    </row>
    <row r="114" spans="1:28" x14ac:dyDescent="0.25">
      <c r="A114" s="192"/>
      <c r="B114" s="196"/>
      <c r="C114" s="192"/>
      <c r="D114" s="198"/>
      <c r="E114" s="196"/>
      <c r="F114" s="198"/>
      <c r="G114" s="196"/>
      <c r="H114" s="198"/>
      <c r="I114" s="198"/>
      <c r="J114" s="198"/>
      <c r="K114" s="198"/>
      <c r="L114" s="198"/>
      <c r="M114" s="198"/>
      <c r="N114" s="198"/>
      <c r="O114" s="198"/>
      <c r="P114" s="198"/>
      <c r="Q114" s="198"/>
      <c r="R114" s="196"/>
      <c r="S114" s="192"/>
      <c r="T114" s="193"/>
      <c r="U114" s="193"/>
      <c r="V114" s="193"/>
      <c r="W114" s="296"/>
      <c r="X114" s="192"/>
      <c r="Y114" s="192"/>
      <c r="Z114" s="192"/>
      <c r="AA114" s="195"/>
      <c r="AB114" s="194"/>
    </row>
    <row r="115" spans="1:28" x14ac:dyDescent="0.25">
      <c r="A115" s="192"/>
      <c r="B115" s="196"/>
      <c r="C115" s="192"/>
      <c r="D115" s="198"/>
      <c r="E115" s="196"/>
      <c r="F115" s="198"/>
      <c r="G115" s="196"/>
      <c r="H115" s="198"/>
      <c r="I115" s="198"/>
      <c r="J115" s="198"/>
      <c r="K115" s="198"/>
      <c r="L115" s="198"/>
      <c r="M115" s="198"/>
      <c r="N115" s="198"/>
      <c r="O115" s="198"/>
      <c r="P115" s="198"/>
      <c r="Q115" s="198"/>
      <c r="R115" s="196"/>
      <c r="S115" s="192"/>
      <c r="T115" s="193"/>
      <c r="U115" s="193"/>
      <c r="V115" s="193"/>
      <c r="W115" s="296"/>
      <c r="X115" s="192"/>
      <c r="Y115" s="192"/>
      <c r="Z115" s="192"/>
      <c r="AA115" s="195"/>
      <c r="AB115" s="194"/>
    </row>
    <row r="116" spans="1:28" x14ac:dyDescent="0.25">
      <c r="A116" s="192"/>
      <c r="B116" s="196"/>
      <c r="C116" s="192"/>
      <c r="D116" s="198"/>
      <c r="E116" s="196"/>
      <c r="F116" s="198"/>
      <c r="G116" s="196"/>
      <c r="H116" s="198"/>
      <c r="I116" s="198"/>
      <c r="J116" s="198"/>
      <c r="K116" s="198"/>
      <c r="L116" s="198"/>
      <c r="M116" s="198"/>
      <c r="N116" s="198"/>
      <c r="O116" s="198"/>
      <c r="P116" s="198"/>
      <c r="Q116" s="198"/>
      <c r="R116" s="196"/>
      <c r="S116" s="192"/>
      <c r="T116" s="193"/>
      <c r="U116" s="193"/>
      <c r="V116" s="193"/>
      <c r="W116" s="296"/>
      <c r="X116" s="192"/>
      <c r="Y116" s="192"/>
      <c r="Z116" s="192"/>
      <c r="AA116" s="195"/>
      <c r="AB116" s="194"/>
    </row>
    <row r="117" spans="1:28" x14ac:dyDescent="0.25">
      <c r="A117" s="192"/>
      <c r="B117" s="196"/>
      <c r="C117" s="192"/>
      <c r="D117" s="198"/>
      <c r="E117" s="196"/>
      <c r="F117" s="198"/>
      <c r="G117" s="196"/>
      <c r="H117" s="198"/>
      <c r="I117" s="198"/>
      <c r="J117" s="198"/>
      <c r="K117" s="198"/>
      <c r="L117" s="198"/>
      <c r="M117" s="198"/>
      <c r="N117" s="198"/>
      <c r="O117" s="198"/>
      <c r="P117" s="198"/>
      <c r="Q117" s="198"/>
      <c r="R117" s="196"/>
      <c r="S117" s="192"/>
      <c r="T117" s="193"/>
      <c r="U117" s="193"/>
      <c r="V117" s="193"/>
      <c r="W117" s="296"/>
      <c r="X117" s="192"/>
      <c r="Y117" s="192"/>
      <c r="Z117" s="192"/>
      <c r="AA117" s="195"/>
      <c r="AB117" s="194"/>
    </row>
    <row r="118" spans="1:28" x14ac:dyDescent="0.25">
      <c r="A118" s="192"/>
      <c r="B118" s="196"/>
      <c r="C118" s="192"/>
      <c r="D118" s="198"/>
      <c r="E118" s="196"/>
      <c r="F118" s="198"/>
      <c r="G118" s="196"/>
      <c r="H118" s="198"/>
      <c r="I118" s="198"/>
      <c r="J118" s="198"/>
      <c r="K118" s="198"/>
      <c r="L118" s="198"/>
      <c r="M118" s="198"/>
      <c r="N118" s="198"/>
      <c r="O118" s="198"/>
      <c r="P118" s="198"/>
      <c r="Q118" s="198"/>
      <c r="R118" s="196"/>
      <c r="S118" s="192"/>
      <c r="T118" s="193"/>
      <c r="U118" s="193"/>
      <c r="V118" s="193"/>
      <c r="W118" s="296"/>
      <c r="X118" s="192"/>
      <c r="Y118" s="192"/>
      <c r="Z118" s="192"/>
      <c r="AA118" s="195"/>
      <c r="AB118" s="194"/>
    </row>
    <row r="119" spans="1:28" x14ac:dyDescent="0.25">
      <c r="A119" s="192"/>
      <c r="B119" s="196"/>
      <c r="C119" s="192"/>
      <c r="D119" s="198"/>
      <c r="E119" s="196"/>
      <c r="F119" s="198"/>
      <c r="G119" s="196"/>
      <c r="H119" s="198"/>
      <c r="I119" s="198"/>
      <c r="J119" s="198"/>
      <c r="K119" s="198"/>
      <c r="L119" s="198"/>
      <c r="M119" s="198"/>
      <c r="N119" s="198"/>
      <c r="O119" s="198"/>
      <c r="P119" s="198"/>
      <c r="Q119" s="198"/>
      <c r="R119" s="196"/>
      <c r="S119" s="192"/>
      <c r="T119" s="193"/>
      <c r="U119" s="193"/>
      <c r="V119" s="193"/>
      <c r="W119" s="296"/>
      <c r="X119" s="192"/>
      <c r="Y119" s="192"/>
      <c r="Z119" s="192"/>
      <c r="AA119" s="195"/>
      <c r="AB119" s="194"/>
    </row>
    <row r="120" spans="1:28" x14ac:dyDescent="0.25">
      <c r="A120" s="192"/>
      <c r="B120" s="196"/>
      <c r="C120" s="192"/>
      <c r="D120" s="198"/>
      <c r="E120" s="196"/>
      <c r="F120" s="198"/>
      <c r="G120" s="196"/>
      <c r="H120" s="198"/>
      <c r="I120" s="198"/>
      <c r="J120" s="198"/>
      <c r="K120" s="198"/>
      <c r="L120" s="198"/>
      <c r="M120" s="198"/>
      <c r="N120" s="198"/>
      <c r="O120" s="198"/>
      <c r="P120" s="198"/>
      <c r="Q120" s="198"/>
      <c r="R120" s="196"/>
      <c r="S120" s="192"/>
      <c r="T120" s="193"/>
      <c r="U120" s="193"/>
      <c r="V120" s="193"/>
      <c r="W120" s="296"/>
      <c r="X120" s="192"/>
      <c r="Y120" s="192"/>
      <c r="Z120" s="192"/>
      <c r="AA120" s="195"/>
      <c r="AB120" s="194"/>
    </row>
    <row r="121" spans="1:28" x14ac:dyDescent="0.25">
      <c r="A121" s="192"/>
      <c r="B121" s="196"/>
      <c r="C121" s="192"/>
      <c r="D121" s="198"/>
      <c r="E121" s="196"/>
      <c r="F121" s="198"/>
      <c r="G121" s="196"/>
      <c r="H121" s="198"/>
      <c r="I121" s="198"/>
      <c r="J121" s="198"/>
      <c r="K121" s="198"/>
      <c r="L121" s="198"/>
      <c r="M121" s="198"/>
      <c r="N121" s="198"/>
      <c r="O121" s="198"/>
      <c r="P121" s="198"/>
      <c r="Q121" s="198"/>
      <c r="R121" s="196"/>
      <c r="S121" s="192"/>
      <c r="T121" s="193"/>
      <c r="U121" s="193"/>
      <c r="V121" s="193"/>
      <c r="W121" s="296"/>
      <c r="X121" s="192"/>
      <c r="Y121" s="192"/>
      <c r="Z121" s="192"/>
      <c r="AA121" s="195"/>
      <c r="AB121" s="194"/>
    </row>
    <row r="122" spans="1:28" x14ac:dyDescent="0.25">
      <c r="A122" s="192"/>
      <c r="B122" s="196"/>
      <c r="C122" s="192"/>
      <c r="D122" s="198"/>
      <c r="E122" s="196"/>
      <c r="F122" s="198"/>
      <c r="G122" s="196"/>
      <c r="H122" s="198"/>
      <c r="I122" s="198"/>
      <c r="J122" s="198"/>
      <c r="K122" s="198"/>
      <c r="L122" s="198"/>
      <c r="M122" s="198"/>
      <c r="N122" s="198"/>
      <c r="O122" s="198"/>
      <c r="P122" s="198"/>
      <c r="Q122" s="198"/>
      <c r="R122" s="196"/>
      <c r="S122" s="192"/>
      <c r="T122" s="193"/>
      <c r="U122" s="193"/>
      <c r="V122" s="193"/>
      <c r="W122" s="296"/>
      <c r="X122" s="192"/>
      <c r="Y122" s="192"/>
      <c r="Z122" s="192"/>
      <c r="AA122" s="195"/>
      <c r="AB122" s="194"/>
    </row>
    <row r="123" spans="1:28" x14ac:dyDescent="0.25">
      <c r="A123" s="192"/>
      <c r="B123" s="196"/>
      <c r="C123" s="192"/>
      <c r="D123" s="198"/>
      <c r="E123" s="196"/>
      <c r="F123" s="198"/>
      <c r="G123" s="196"/>
      <c r="H123" s="198"/>
      <c r="I123" s="198"/>
      <c r="J123" s="198"/>
      <c r="K123" s="198"/>
      <c r="L123" s="198"/>
      <c r="M123" s="198"/>
      <c r="N123" s="198"/>
      <c r="O123" s="198"/>
      <c r="P123" s="198"/>
      <c r="Q123" s="198"/>
      <c r="R123" s="196"/>
      <c r="S123" s="192"/>
      <c r="T123" s="193"/>
      <c r="U123" s="193"/>
      <c r="V123" s="193"/>
      <c r="W123" s="296"/>
      <c r="X123" s="192"/>
      <c r="Y123" s="192"/>
      <c r="Z123" s="192"/>
      <c r="AA123" s="195"/>
      <c r="AB123" s="194"/>
    </row>
    <row r="124" spans="1:28" x14ac:dyDescent="0.25">
      <c r="A124" s="192"/>
      <c r="B124" s="196"/>
      <c r="C124" s="192"/>
      <c r="D124" s="198"/>
      <c r="E124" s="196"/>
      <c r="F124" s="198"/>
      <c r="G124" s="196"/>
      <c r="H124" s="198"/>
      <c r="I124" s="198"/>
      <c r="J124" s="198"/>
      <c r="K124" s="198"/>
      <c r="L124" s="198"/>
      <c r="M124" s="198"/>
      <c r="N124" s="198"/>
      <c r="O124" s="198"/>
      <c r="P124" s="198"/>
      <c r="Q124" s="198"/>
      <c r="R124" s="196"/>
      <c r="S124" s="192"/>
      <c r="T124" s="193"/>
      <c r="U124" s="193"/>
      <c r="V124" s="193"/>
      <c r="W124" s="296"/>
      <c r="X124" s="192"/>
      <c r="Y124" s="192"/>
      <c r="Z124" s="192"/>
      <c r="AA124" s="195"/>
      <c r="AB124" s="194"/>
    </row>
    <row r="125" spans="1:28" x14ac:dyDescent="0.25">
      <c r="A125" s="192"/>
      <c r="B125" s="196"/>
      <c r="C125" s="192"/>
      <c r="D125" s="198"/>
      <c r="E125" s="196"/>
      <c r="F125" s="198"/>
      <c r="G125" s="196"/>
      <c r="H125" s="198"/>
      <c r="I125" s="198"/>
      <c r="J125" s="198"/>
      <c r="K125" s="198"/>
      <c r="L125" s="198"/>
      <c r="M125" s="198"/>
      <c r="N125" s="198"/>
      <c r="O125" s="198"/>
      <c r="P125" s="198"/>
      <c r="Q125" s="198"/>
      <c r="R125" s="196"/>
      <c r="S125" s="192"/>
      <c r="T125" s="193"/>
      <c r="U125" s="193"/>
      <c r="V125" s="193"/>
      <c r="W125" s="296"/>
      <c r="X125" s="192"/>
      <c r="Y125" s="192"/>
      <c r="Z125" s="192"/>
      <c r="AA125" s="195"/>
      <c r="AB125" s="194"/>
    </row>
    <row r="126" spans="1:28" x14ac:dyDescent="0.25">
      <c r="A126" s="192"/>
      <c r="B126" s="196"/>
      <c r="C126" s="192"/>
      <c r="D126" s="198"/>
      <c r="E126" s="196"/>
      <c r="F126" s="198"/>
      <c r="G126" s="196"/>
      <c r="H126" s="198"/>
      <c r="I126" s="198"/>
      <c r="J126" s="198"/>
      <c r="K126" s="198"/>
      <c r="L126" s="198"/>
      <c r="M126" s="198"/>
      <c r="N126" s="198"/>
      <c r="O126" s="198"/>
      <c r="P126" s="198"/>
      <c r="Q126" s="198"/>
      <c r="R126" s="196"/>
      <c r="S126" s="192"/>
      <c r="T126" s="193"/>
      <c r="U126" s="193"/>
      <c r="V126" s="193"/>
      <c r="W126" s="296"/>
      <c r="X126" s="192"/>
      <c r="Y126" s="192"/>
      <c r="Z126" s="192"/>
      <c r="AA126" s="195"/>
      <c r="AB126" s="194"/>
    </row>
    <row r="127" spans="1:28" x14ac:dyDescent="0.25">
      <c r="A127" s="192"/>
      <c r="B127" s="196"/>
      <c r="C127" s="192"/>
      <c r="D127" s="198"/>
      <c r="E127" s="196"/>
      <c r="F127" s="198"/>
      <c r="G127" s="196"/>
      <c r="H127" s="198"/>
      <c r="I127" s="198"/>
      <c r="J127" s="198"/>
      <c r="K127" s="198"/>
      <c r="L127" s="198"/>
      <c r="M127" s="198"/>
      <c r="N127" s="198"/>
      <c r="O127" s="198"/>
      <c r="P127" s="198"/>
      <c r="Q127" s="198"/>
      <c r="R127" s="196"/>
      <c r="S127" s="192"/>
      <c r="T127" s="193"/>
      <c r="U127" s="193"/>
      <c r="V127" s="193"/>
      <c r="W127" s="296"/>
      <c r="X127" s="192"/>
      <c r="Y127" s="192"/>
      <c r="Z127" s="192"/>
      <c r="AA127" s="195"/>
      <c r="AB127" s="194"/>
    </row>
    <row r="128" spans="1:28" x14ac:dyDescent="0.25">
      <c r="A128" s="192"/>
      <c r="B128" s="196"/>
      <c r="C128" s="192"/>
      <c r="D128" s="198"/>
      <c r="E128" s="196"/>
      <c r="F128" s="198"/>
      <c r="G128" s="196"/>
      <c r="H128" s="198"/>
      <c r="I128" s="198"/>
      <c r="J128" s="198"/>
      <c r="K128" s="198"/>
      <c r="L128" s="198"/>
      <c r="M128" s="198"/>
      <c r="N128" s="198"/>
      <c r="O128" s="198"/>
      <c r="P128" s="198"/>
      <c r="Q128" s="198"/>
      <c r="R128" s="196"/>
      <c r="S128" s="192"/>
      <c r="T128" s="193"/>
      <c r="U128" s="193"/>
      <c r="V128" s="193"/>
      <c r="W128" s="296"/>
      <c r="X128" s="192"/>
      <c r="Y128" s="192"/>
      <c r="Z128" s="192"/>
      <c r="AA128" s="195"/>
      <c r="AB128" s="194"/>
    </row>
    <row r="129" spans="1:28" x14ac:dyDescent="0.25">
      <c r="A129" s="192"/>
      <c r="B129" s="196"/>
      <c r="C129" s="192"/>
      <c r="D129" s="198"/>
      <c r="E129" s="196"/>
      <c r="F129" s="198"/>
      <c r="G129" s="196"/>
      <c r="H129" s="198"/>
      <c r="I129" s="198"/>
      <c r="J129" s="198"/>
      <c r="K129" s="198"/>
      <c r="L129" s="198"/>
      <c r="M129" s="198"/>
      <c r="N129" s="198"/>
      <c r="O129" s="198"/>
      <c r="P129" s="198"/>
      <c r="Q129" s="198"/>
      <c r="R129" s="196"/>
      <c r="S129" s="192"/>
      <c r="T129" s="193"/>
      <c r="U129" s="193"/>
      <c r="V129" s="193"/>
      <c r="W129" s="296"/>
      <c r="X129" s="192"/>
      <c r="Y129" s="192"/>
      <c r="Z129" s="192"/>
      <c r="AA129" s="195"/>
      <c r="AB129" s="194"/>
    </row>
    <row r="130" spans="1:28" x14ac:dyDescent="0.25">
      <c r="A130" s="192"/>
      <c r="B130" s="196"/>
      <c r="C130" s="192"/>
      <c r="D130" s="198"/>
      <c r="E130" s="196"/>
      <c r="F130" s="198"/>
      <c r="G130" s="196"/>
      <c r="H130" s="198"/>
      <c r="I130" s="198"/>
      <c r="J130" s="198"/>
      <c r="K130" s="198"/>
      <c r="L130" s="198"/>
      <c r="M130" s="198"/>
      <c r="N130" s="198"/>
      <c r="O130" s="198"/>
      <c r="P130" s="198"/>
      <c r="Q130" s="198"/>
      <c r="R130" s="196"/>
      <c r="S130" s="192"/>
      <c r="T130" s="193"/>
      <c r="U130" s="193"/>
      <c r="V130" s="193"/>
      <c r="W130" s="296"/>
      <c r="X130" s="192"/>
      <c r="Y130" s="192"/>
      <c r="Z130" s="192"/>
      <c r="AA130" s="195"/>
      <c r="AB130" s="194"/>
    </row>
    <row r="131" spans="1:28" x14ac:dyDescent="0.25">
      <c r="A131" s="192"/>
      <c r="B131" s="196"/>
      <c r="C131" s="192"/>
      <c r="D131" s="198"/>
      <c r="E131" s="196"/>
      <c r="F131" s="198"/>
      <c r="G131" s="196"/>
      <c r="H131" s="198"/>
      <c r="I131" s="198"/>
      <c r="J131" s="198"/>
      <c r="K131" s="198"/>
      <c r="L131" s="198"/>
      <c r="M131" s="198"/>
      <c r="N131" s="198"/>
      <c r="O131" s="198"/>
      <c r="P131" s="198"/>
      <c r="Q131" s="198"/>
      <c r="R131" s="196"/>
      <c r="S131" s="192"/>
      <c r="T131" s="193"/>
      <c r="U131" s="193"/>
      <c r="V131" s="193"/>
      <c r="W131" s="296"/>
      <c r="X131" s="192"/>
      <c r="Y131" s="192"/>
      <c r="Z131" s="192"/>
      <c r="AA131" s="195"/>
      <c r="AB131" s="194"/>
    </row>
    <row r="132" spans="1:28" x14ac:dyDescent="0.25">
      <c r="A132" s="192"/>
      <c r="B132" s="196"/>
      <c r="C132" s="192"/>
      <c r="D132" s="198"/>
      <c r="E132" s="196"/>
      <c r="F132" s="198"/>
      <c r="G132" s="196"/>
      <c r="H132" s="198"/>
      <c r="I132" s="198"/>
      <c r="J132" s="198"/>
      <c r="K132" s="198"/>
      <c r="L132" s="198"/>
      <c r="M132" s="198"/>
      <c r="N132" s="198"/>
      <c r="O132" s="198"/>
      <c r="P132" s="198"/>
      <c r="Q132" s="198"/>
      <c r="R132" s="196"/>
      <c r="S132" s="192"/>
      <c r="T132" s="193"/>
      <c r="U132" s="193"/>
      <c r="V132" s="193"/>
      <c r="W132" s="296"/>
      <c r="X132" s="192"/>
      <c r="Y132" s="192"/>
      <c r="Z132" s="192"/>
      <c r="AA132" s="195"/>
      <c r="AB132" s="194"/>
    </row>
    <row r="133" spans="1:28" x14ac:dyDescent="0.25">
      <c r="A133" s="192"/>
      <c r="B133" s="196"/>
      <c r="C133" s="192"/>
      <c r="D133" s="198"/>
      <c r="E133" s="196"/>
      <c r="F133" s="198"/>
      <c r="G133" s="196"/>
      <c r="H133" s="198"/>
      <c r="I133" s="198"/>
      <c r="J133" s="198"/>
      <c r="K133" s="198"/>
      <c r="L133" s="198"/>
      <c r="M133" s="198"/>
      <c r="N133" s="198"/>
      <c r="O133" s="198"/>
      <c r="P133" s="198"/>
      <c r="Q133" s="198"/>
      <c r="R133" s="196"/>
      <c r="S133" s="192"/>
      <c r="T133" s="193"/>
      <c r="U133" s="193"/>
      <c r="V133" s="193"/>
      <c r="W133" s="296"/>
      <c r="X133" s="192"/>
      <c r="Y133" s="192"/>
      <c r="Z133" s="192"/>
      <c r="AA133" s="195"/>
      <c r="AB133" s="194"/>
    </row>
    <row r="134" spans="1:28" x14ac:dyDescent="0.25">
      <c r="A134" s="192"/>
      <c r="B134" s="196"/>
      <c r="C134" s="192"/>
      <c r="D134" s="198"/>
      <c r="E134" s="196"/>
      <c r="F134" s="198"/>
      <c r="G134" s="196"/>
      <c r="H134" s="198"/>
      <c r="I134" s="198"/>
      <c r="J134" s="198"/>
      <c r="K134" s="198"/>
      <c r="L134" s="198"/>
      <c r="M134" s="198"/>
      <c r="N134" s="198"/>
      <c r="O134" s="198"/>
      <c r="P134" s="198"/>
      <c r="Q134" s="198"/>
      <c r="R134" s="196"/>
      <c r="S134" s="192"/>
      <c r="T134" s="193"/>
      <c r="U134" s="193"/>
      <c r="V134" s="193"/>
      <c r="W134" s="296"/>
      <c r="X134" s="192"/>
      <c r="Y134" s="192"/>
      <c r="Z134" s="192"/>
      <c r="AA134" s="195"/>
      <c r="AB134" s="194"/>
    </row>
    <row r="135" spans="1:28" x14ac:dyDescent="0.25">
      <c r="A135" s="192"/>
      <c r="B135" s="196"/>
      <c r="C135" s="192"/>
      <c r="D135" s="198"/>
      <c r="E135" s="196"/>
      <c r="F135" s="198"/>
      <c r="G135" s="196"/>
      <c r="H135" s="198"/>
      <c r="I135" s="198"/>
      <c r="J135" s="198"/>
      <c r="K135" s="198"/>
      <c r="L135" s="198"/>
      <c r="M135" s="198"/>
      <c r="N135" s="198"/>
      <c r="O135" s="198"/>
      <c r="P135" s="198"/>
      <c r="Q135" s="198"/>
      <c r="R135" s="196"/>
      <c r="S135" s="192"/>
      <c r="T135" s="193"/>
      <c r="U135" s="193"/>
      <c r="V135" s="193"/>
      <c r="W135" s="296"/>
      <c r="X135" s="192"/>
      <c r="Y135" s="192"/>
      <c r="Z135" s="192"/>
      <c r="AA135" s="195"/>
      <c r="AB135" s="194"/>
    </row>
    <row r="136" spans="1:28" x14ac:dyDescent="0.25">
      <c r="A136" s="192"/>
      <c r="B136" s="196"/>
      <c r="C136" s="192"/>
      <c r="D136" s="198"/>
      <c r="E136" s="196"/>
      <c r="F136" s="198"/>
      <c r="G136" s="196"/>
      <c r="H136" s="198"/>
      <c r="I136" s="198"/>
      <c r="J136" s="198"/>
      <c r="K136" s="198"/>
      <c r="L136" s="198"/>
      <c r="M136" s="198"/>
      <c r="N136" s="198"/>
      <c r="O136" s="198"/>
      <c r="P136" s="198"/>
      <c r="Q136" s="198"/>
      <c r="R136" s="196"/>
      <c r="S136" s="192"/>
      <c r="T136" s="193"/>
      <c r="U136" s="193"/>
      <c r="V136" s="193"/>
      <c r="W136" s="296"/>
      <c r="X136" s="192"/>
      <c r="Y136" s="192"/>
      <c r="Z136" s="192"/>
      <c r="AA136" s="195"/>
      <c r="AB136" s="194"/>
    </row>
    <row r="137" spans="1:28" x14ac:dyDescent="0.25">
      <c r="A137" s="192"/>
      <c r="B137" s="196"/>
      <c r="C137" s="192"/>
      <c r="D137" s="198"/>
      <c r="E137" s="196"/>
      <c r="F137" s="198"/>
      <c r="G137" s="196"/>
      <c r="H137" s="198"/>
      <c r="I137" s="198"/>
      <c r="J137" s="198"/>
      <c r="K137" s="198"/>
      <c r="L137" s="198"/>
      <c r="M137" s="198"/>
      <c r="N137" s="198"/>
      <c r="O137" s="198"/>
      <c r="P137" s="198"/>
      <c r="Q137" s="198"/>
      <c r="R137" s="196"/>
      <c r="S137" s="192"/>
      <c r="T137" s="193"/>
      <c r="U137" s="193"/>
      <c r="V137" s="193"/>
      <c r="W137" s="296"/>
      <c r="X137" s="192"/>
      <c r="Y137" s="192"/>
      <c r="Z137" s="192"/>
      <c r="AA137" s="195"/>
      <c r="AB137" s="194"/>
    </row>
    <row r="138" spans="1:28" x14ac:dyDescent="0.25">
      <c r="A138" s="192"/>
      <c r="B138" s="196"/>
      <c r="C138" s="192"/>
      <c r="D138" s="198"/>
      <c r="E138" s="196"/>
      <c r="F138" s="198"/>
      <c r="G138" s="196"/>
      <c r="H138" s="198"/>
      <c r="I138" s="198"/>
      <c r="J138" s="198"/>
      <c r="K138" s="198"/>
      <c r="L138" s="198"/>
      <c r="M138" s="198"/>
      <c r="N138" s="198"/>
      <c r="O138" s="198"/>
      <c r="P138" s="198"/>
      <c r="Q138" s="198"/>
      <c r="R138" s="196"/>
      <c r="S138" s="192"/>
      <c r="T138" s="193"/>
      <c r="U138" s="193"/>
      <c r="V138" s="193"/>
      <c r="W138" s="296"/>
      <c r="X138" s="192"/>
      <c r="Y138" s="192"/>
      <c r="Z138" s="192"/>
      <c r="AA138" s="195"/>
      <c r="AB138" s="194"/>
    </row>
    <row r="139" spans="1:28" x14ac:dyDescent="0.25">
      <c r="A139" s="192"/>
      <c r="B139" s="196"/>
      <c r="C139" s="192"/>
      <c r="D139" s="198"/>
      <c r="E139" s="196"/>
      <c r="F139" s="198"/>
      <c r="G139" s="196"/>
      <c r="H139" s="198"/>
      <c r="I139" s="198"/>
      <c r="J139" s="198"/>
      <c r="K139" s="198"/>
      <c r="L139" s="198"/>
      <c r="M139" s="198"/>
      <c r="N139" s="198"/>
      <c r="O139" s="198"/>
      <c r="P139" s="198"/>
      <c r="Q139" s="198"/>
      <c r="R139" s="196"/>
      <c r="S139" s="192"/>
      <c r="T139" s="193"/>
      <c r="U139" s="193"/>
      <c r="V139" s="193"/>
      <c r="W139" s="296"/>
      <c r="X139" s="192"/>
      <c r="Y139" s="192"/>
      <c r="Z139" s="192"/>
      <c r="AA139" s="195"/>
      <c r="AB139" s="194"/>
    </row>
    <row r="140" spans="1:28" x14ac:dyDescent="0.25">
      <c r="A140" s="192"/>
      <c r="B140" s="196"/>
      <c r="C140" s="192"/>
      <c r="D140" s="198"/>
      <c r="E140" s="196"/>
      <c r="F140" s="198"/>
      <c r="G140" s="196"/>
      <c r="H140" s="198"/>
      <c r="I140" s="198"/>
      <c r="J140" s="198"/>
      <c r="K140" s="198"/>
      <c r="L140" s="198"/>
      <c r="M140" s="198"/>
      <c r="N140" s="198"/>
      <c r="O140" s="198"/>
      <c r="P140" s="198"/>
      <c r="Q140" s="198"/>
      <c r="R140" s="196"/>
      <c r="S140" s="192"/>
      <c r="T140" s="193"/>
      <c r="U140" s="193"/>
      <c r="V140" s="193"/>
      <c r="W140" s="296"/>
      <c r="X140" s="192"/>
      <c r="Y140" s="192"/>
      <c r="Z140" s="192"/>
      <c r="AA140" s="195"/>
      <c r="AB140" s="194"/>
    </row>
    <row r="141" spans="1:28" x14ac:dyDescent="0.25">
      <c r="A141" s="192"/>
      <c r="B141" s="196"/>
      <c r="C141" s="192"/>
      <c r="D141" s="198"/>
      <c r="E141" s="196"/>
      <c r="F141" s="198"/>
      <c r="G141" s="196"/>
      <c r="H141" s="198"/>
      <c r="I141" s="198"/>
      <c r="J141" s="198"/>
      <c r="K141" s="198"/>
      <c r="L141" s="198"/>
      <c r="M141" s="198"/>
      <c r="N141" s="198"/>
      <c r="O141" s="198"/>
      <c r="P141" s="198"/>
      <c r="Q141" s="198"/>
      <c r="R141" s="196"/>
      <c r="S141" s="192"/>
      <c r="T141" s="193"/>
      <c r="U141" s="193"/>
      <c r="V141" s="193"/>
      <c r="W141" s="296"/>
      <c r="X141" s="192"/>
      <c r="Y141" s="192"/>
      <c r="Z141" s="192"/>
      <c r="AA141" s="195"/>
      <c r="AB141" s="194"/>
    </row>
    <row r="142" spans="1:28" x14ac:dyDescent="0.25">
      <c r="A142" s="192"/>
      <c r="B142" s="196"/>
      <c r="C142" s="192"/>
      <c r="D142" s="198"/>
      <c r="E142" s="196"/>
      <c r="F142" s="198"/>
      <c r="G142" s="196"/>
      <c r="H142" s="198"/>
      <c r="I142" s="198"/>
      <c r="J142" s="198"/>
      <c r="K142" s="198"/>
      <c r="L142" s="198"/>
      <c r="M142" s="198"/>
      <c r="N142" s="198"/>
      <c r="O142" s="198"/>
      <c r="P142" s="198"/>
      <c r="Q142" s="198"/>
      <c r="R142" s="196"/>
      <c r="S142" s="192"/>
      <c r="T142" s="193"/>
      <c r="U142" s="193"/>
      <c r="V142" s="193"/>
      <c r="W142" s="296"/>
      <c r="X142" s="192"/>
      <c r="Y142" s="192"/>
      <c r="Z142" s="192"/>
      <c r="AA142" s="195"/>
      <c r="AB142" s="194"/>
    </row>
    <row r="143" spans="1:28" x14ac:dyDescent="0.25">
      <c r="A143" s="192"/>
      <c r="B143" s="196"/>
      <c r="C143" s="192"/>
      <c r="D143" s="198"/>
      <c r="E143" s="196"/>
      <c r="F143" s="198"/>
      <c r="G143" s="196"/>
      <c r="H143" s="198"/>
      <c r="I143" s="198"/>
      <c r="J143" s="198"/>
      <c r="K143" s="198"/>
      <c r="L143" s="198"/>
      <c r="M143" s="198"/>
      <c r="N143" s="198"/>
      <c r="O143" s="198"/>
      <c r="P143" s="198"/>
      <c r="Q143" s="198"/>
      <c r="R143" s="196"/>
      <c r="S143" s="192"/>
      <c r="T143" s="193"/>
      <c r="U143" s="193"/>
      <c r="V143" s="193"/>
      <c r="W143" s="296"/>
      <c r="X143" s="192"/>
      <c r="Y143" s="192"/>
      <c r="Z143" s="192"/>
      <c r="AA143" s="195"/>
      <c r="AB143" s="194"/>
    </row>
    <row r="144" spans="1:28" x14ac:dyDescent="0.25">
      <c r="A144" s="192"/>
      <c r="B144" s="196"/>
      <c r="C144" s="192"/>
      <c r="D144" s="198"/>
      <c r="E144" s="196"/>
      <c r="F144" s="198"/>
      <c r="G144" s="196"/>
      <c r="H144" s="198"/>
      <c r="I144" s="198"/>
      <c r="J144" s="198"/>
      <c r="K144" s="198"/>
      <c r="L144" s="198"/>
      <c r="M144" s="198"/>
      <c r="N144" s="198"/>
      <c r="O144" s="198"/>
      <c r="P144" s="198"/>
      <c r="Q144" s="198"/>
      <c r="R144" s="196"/>
      <c r="S144" s="192"/>
      <c r="T144" s="193"/>
      <c r="U144" s="193"/>
      <c r="V144" s="193"/>
      <c r="W144" s="296"/>
      <c r="X144" s="192"/>
      <c r="Y144" s="192"/>
      <c r="Z144" s="192"/>
      <c r="AA144" s="195"/>
      <c r="AB144" s="194"/>
    </row>
    <row r="145" spans="1:28" x14ac:dyDescent="0.25">
      <c r="A145" s="192"/>
      <c r="B145" s="196"/>
      <c r="C145" s="192"/>
      <c r="D145" s="198"/>
      <c r="E145" s="196"/>
      <c r="F145" s="198"/>
      <c r="G145" s="196"/>
      <c r="H145" s="198"/>
      <c r="I145" s="198"/>
      <c r="J145" s="198"/>
      <c r="K145" s="198"/>
      <c r="L145" s="198"/>
      <c r="M145" s="198"/>
      <c r="N145" s="198"/>
      <c r="O145" s="198"/>
      <c r="P145" s="198"/>
      <c r="Q145" s="198"/>
      <c r="R145" s="196"/>
      <c r="S145" s="192"/>
      <c r="T145" s="193"/>
      <c r="U145" s="193"/>
      <c r="V145" s="193"/>
      <c r="W145" s="296"/>
      <c r="X145" s="192"/>
      <c r="Y145" s="192"/>
      <c r="Z145" s="192"/>
      <c r="AA145" s="195"/>
      <c r="AB145" s="194"/>
    </row>
    <row r="146" spans="1:28" x14ac:dyDescent="0.25">
      <c r="A146" s="192"/>
      <c r="B146" s="196"/>
      <c r="C146" s="192"/>
      <c r="D146" s="198"/>
      <c r="E146" s="196"/>
      <c r="F146" s="198"/>
      <c r="G146" s="196"/>
      <c r="H146" s="198"/>
      <c r="I146" s="198"/>
      <c r="J146" s="198"/>
      <c r="K146" s="198"/>
      <c r="L146" s="198"/>
      <c r="M146" s="198"/>
      <c r="N146" s="198"/>
      <c r="O146" s="198"/>
      <c r="P146" s="198"/>
      <c r="Q146" s="198"/>
      <c r="R146" s="196"/>
      <c r="S146" s="192"/>
      <c r="T146" s="193"/>
      <c r="U146" s="193"/>
      <c r="V146" s="193"/>
      <c r="W146" s="296"/>
      <c r="X146" s="192"/>
      <c r="Y146" s="192"/>
      <c r="Z146" s="192"/>
      <c r="AA146" s="195"/>
      <c r="AB146" s="194"/>
    </row>
    <row r="147" spans="1:28" x14ac:dyDescent="0.25">
      <c r="A147" s="192"/>
      <c r="B147" s="196"/>
      <c r="C147" s="192"/>
      <c r="D147" s="198"/>
      <c r="E147" s="196"/>
      <c r="F147" s="198"/>
      <c r="G147" s="196"/>
      <c r="H147" s="198"/>
      <c r="I147" s="198"/>
      <c r="J147" s="198"/>
      <c r="K147" s="198"/>
      <c r="L147" s="198"/>
      <c r="M147" s="198"/>
      <c r="N147" s="198"/>
      <c r="O147" s="198"/>
      <c r="P147" s="198"/>
      <c r="Q147" s="198"/>
      <c r="R147" s="196"/>
      <c r="S147" s="192"/>
      <c r="T147" s="193"/>
      <c r="U147" s="193"/>
      <c r="V147" s="193"/>
      <c r="W147" s="296"/>
      <c r="X147" s="192"/>
      <c r="Y147" s="192"/>
      <c r="Z147" s="192"/>
      <c r="AA147" s="195"/>
      <c r="AB147" s="194"/>
    </row>
    <row r="148" spans="1:28" x14ac:dyDescent="0.25">
      <c r="A148" s="192"/>
      <c r="B148" s="196"/>
      <c r="C148" s="192"/>
      <c r="D148" s="198"/>
      <c r="E148" s="196"/>
      <c r="F148" s="198"/>
      <c r="G148" s="196"/>
      <c r="H148" s="198"/>
      <c r="I148" s="198"/>
      <c r="J148" s="198"/>
      <c r="K148" s="198"/>
      <c r="L148" s="198"/>
      <c r="M148" s="198"/>
      <c r="N148" s="198"/>
      <c r="O148" s="198"/>
      <c r="P148" s="198"/>
      <c r="Q148" s="198"/>
      <c r="R148" s="196"/>
      <c r="S148" s="192"/>
      <c r="T148" s="193"/>
      <c r="U148" s="193"/>
      <c r="V148" s="193"/>
      <c r="W148" s="296"/>
      <c r="X148" s="192"/>
      <c r="Y148" s="192"/>
      <c r="Z148" s="192"/>
      <c r="AA148" s="195"/>
      <c r="AB148" s="194"/>
    </row>
    <row r="149" spans="1:28" x14ac:dyDescent="0.25">
      <c r="A149" s="192"/>
      <c r="B149" s="196"/>
      <c r="C149" s="192"/>
      <c r="D149" s="198"/>
      <c r="E149" s="196"/>
      <c r="F149" s="198"/>
      <c r="G149" s="196"/>
      <c r="H149" s="198"/>
      <c r="I149" s="198"/>
      <c r="J149" s="198"/>
      <c r="K149" s="198"/>
      <c r="L149" s="198"/>
      <c r="M149" s="198"/>
      <c r="N149" s="198"/>
      <c r="O149" s="198"/>
      <c r="P149" s="198"/>
      <c r="Q149" s="198"/>
      <c r="R149" s="196"/>
      <c r="S149" s="192"/>
      <c r="T149" s="193"/>
      <c r="U149" s="193"/>
      <c r="V149" s="193"/>
      <c r="W149" s="296"/>
      <c r="X149" s="192"/>
      <c r="Y149" s="192"/>
      <c r="Z149" s="192"/>
      <c r="AA149" s="195"/>
      <c r="AB149" s="194"/>
    </row>
    <row r="150" spans="1:28" x14ac:dyDescent="0.25">
      <c r="A150" s="192"/>
      <c r="B150" s="196"/>
      <c r="C150" s="192"/>
      <c r="D150" s="198"/>
      <c r="E150" s="196"/>
      <c r="F150" s="198"/>
      <c r="G150" s="196"/>
      <c r="H150" s="198"/>
      <c r="I150" s="198"/>
      <c r="J150" s="198"/>
      <c r="K150" s="198"/>
      <c r="L150" s="198"/>
      <c r="M150" s="198"/>
      <c r="N150" s="198"/>
      <c r="O150" s="198"/>
      <c r="P150" s="198"/>
      <c r="Q150" s="198"/>
      <c r="R150" s="196"/>
      <c r="S150" s="192"/>
      <c r="T150" s="193"/>
      <c r="U150" s="193"/>
      <c r="V150" s="193"/>
      <c r="W150" s="296"/>
      <c r="X150" s="192"/>
      <c r="Y150" s="192"/>
      <c r="Z150" s="192"/>
      <c r="AA150" s="195"/>
      <c r="AB150" s="194"/>
    </row>
    <row r="151" spans="1:28" x14ac:dyDescent="0.25">
      <c r="A151" s="192"/>
      <c r="B151" s="196"/>
      <c r="C151" s="192"/>
      <c r="D151" s="198"/>
      <c r="E151" s="196"/>
      <c r="F151" s="198"/>
      <c r="G151" s="196"/>
      <c r="H151" s="198"/>
      <c r="I151" s="198"/>
      <c r="J151" s="198"/>
      <c r="K151" s="198"/>
      <c r="L151" s="198"/>
      <c r="M151" s="198"/>
      <c r="N151" s="198"/>
      <c r="O151" s="198"/>
      <c r="P151" s="198"/>
      <c r="Q151" s="198"/>
      <c r="R151" s="196"/>
      <c r="S151" s="192"/>
      <c r="T151" s="193"/>
      <c r="U151" s="193"/>
      <c r="V151" s="193"/>
      <c r="W151" s="296"/>
      <c r="X151" s="192"/>
      <c r="Y151" s="192"/>
      <c r="Z151" s="192"/>
      <c r="AA151" s="195"/>
      <c r="AB151" s="194"/>
    </row>
    <row r="152" spans="1:28" x14ac:dyDescent="0.25">
      <c r="A152" s="192"/>
      <c r="B152" s="196"/>
      <c r="C152" s="192"/>
      <c r="D152" s="198"/>
      <c r="E152" s="196"/>
      <c r="F152" s="198"/>
      <c r="G152" s="196"/>
      <c r="H152" s="198"/>
      <c r="I152" s="198"/>
      <c r="J152" s="198"/>
      <c r="K152" s="198"/>
      <c r="L152" s="198"/>
      <c r="M152" s="198"/>
      <c r="N152" s="198"/>
      <c r="O152" s="198"/>
      <c r="P152" s="198"/>
      <c r="Q152" s="198"/>
      <c r="R152" s="196"/>
      <c r="S152" s="192"/>
      <c r="T152" s="193"/>
      <c r="U152" s="193"/>
      <c r="V152" s="193"/>
      <c r="W152" s="296"/>
      <c r="X152" s="192"/>
      <c r="Y152" s="192"/>
      <c r="Z152" s="192"/>
      <c r="AA152" s="195"/>
      <c r="AB152" s="194"/>
    </row>
    <row r="153" spans="1:28" x14ac:dyDescent="0.25">
      <c r="A153" s="192"/>
      <c r="B153" s="196"/>
      <c r="C153" s="192"/>
      <c r="D153" s="198"/>
      <c r="E153" s="196"/>
      <c r="F153" s="198"/>
      <c r="G153" s="196"/>
      <c r="H153" s="198"/>
      <c r="I153" s="198"/>
      <c r="J153" s="198"/>
      <c r="K153" s="198"/>
      <c r="L153" s="198"/>
      <c r="M153" s="198"/>
      <c r="N153" s="198"/>
      <c r="O153" s="198"/>
      <c r="P153" s="198"/>
      <c r="Q153" s="198"/>
      <c r="R153" s="196"/>
      <c r="S153" s="192"/>
      <c r="T153" s="193"/>
      <c r="U153" s="193"/>
      <c r="V153" s="193"/>
      <c r="W153" s="296"/>
      <c r="X153" s="192"/>
      <c r="Y153" s="192"/>
      <c r="Z153" s="192"/>
      <c r="AA153" s="195"/>
      <c r="AB153" s="194"/>
    </row>
    <row r="154" spans="1:28" x14ac:dyDescent="0.25">
      <c r="A154" s="192"/>
      <c r="B154" s="196"/>
      <c r="C154" s="192"/>
      <c r="D154" s="198"/>
      <c r="E154" s="196"/>
      <c r="F154" s="198"/>
      <c r="G154" s="196"/>
      <c r="H154" s="198"/>
      <c r="I154" s="198"/>
      <c r="J154" s="198"/>
      <c r="K154" s="198"/>
      <c r="L154" s="198"/>
      <c r="M154" s="198"/>
      <c r="N154" s="198"/>
      <c r="O154" s="198"/>
      <c r="P154" s="198"/>
      <c r="Q154" s="198"/>
      <c r="R154" s="196"/>
      <c r="S154" s="192"/>
      <c r="T154" s="193"/>
      <c r="U154" s="193"/>
      <c r="V154" s="193"/>
      <c r="W154" s="296"/>
      <c r="X154" s="192"/>
      <c r="Y154" s="192"/>
      <c r="Z154" s="192"/>
      <c r="AA154" s="195"/>
      <c r="AB154" s="194"/>
    </row>
    <row r="155" spans="1:28" x14ac:dyDescent="0.25">
      <c r="A155" s="192"/>
      <c r="B155" s="196"/>
      <c r="C155" s="192"/>
      <c r="D155" s="198"/>
      <c r="E155" s="196"/>
      <c r="F155" s="198"/>
      <c r="G155" s="196"/>
      <c r="H155" s="198"/>
      <c r="I155" s="198"/>
      <c r="J155" s="198"/>
      <c r="K155" s="198"/>
      <c r="L155" s="198"/>
      <c r="M155" s="198"/>
      <c r="N155" s="198"/>
      <c r="O155" s="198"/>
      <c r="P155" s="198"/>
      <c r="Q155" s="198"/>
      <c r="R155" s="196"/>
      <c r="S155" s="192"/>
      <c r="T155" s="193"/>
      <c r="U155" s="193"/>
      <c r="V155" s="193"/>
      <c r="W155" s="296"/>
      <c r="X155" s="192"/>
      <c r="Y155" s="192"/>
      <c r="Z155" s="192"/>
      <c r="AA155" s="195"/>
      <c r="AB155" s="194"/>
    </row>
    <row r="156" spans="1:28" x14ac:dyDescent="0.25">
      <c r="A156" s="192"/>
      <c r="B156" s="196"/>
      <c r="C156" s="192"/>
      <c r="D156" s="198"/>
      <c r="E156" s="196"/>
      <c r="F156" s="198"/>
      <c r="G156" s="196"/>
      <c r="H156" s="198"/>
      <c r="I156" s="198"/>
      <c r="J156" s="198"/>
      <c r="K156" s="198"/>
      <c r="L156" s="198"/>
      <c r="M156" s="198"/>
      <c r="N156" s="198"/>
      <c r="O156" s="198"/>
      <c r="P156" s="198"/>
      <c r="Q156" s="198"/>
      <c r="R156" s="196"/>
      <c r="S156" s="192"/>
      <c r="T156" s="193"/>
      <c r="U156" s="193"/>
      <c r="V156" s="193"/>
      <c r="W156" s="296"/>
      <c r="X156" s="192"/>
      <c r="Y156" s="192"/>
      <c r="Z156" s="192"/>
      <c r="AA156" s="195"/>
      <c r="AB156" s="194"/>
    </row>
    <row r="157" spans="1:28" x14ac:dyDescent="0.25">
      <c r="A157" s="192"/>
      <c r="B157" s="196"/>
      <c r="C157" s="192"/>
      <c r="D157" s="198"/>
      <c r="E157" s="196"/>
      <c r="F157" s="198"/>
      <c r="G157" s="196"/>
      <c r="H157" s="198"/>
      <c r="I157" s="198"/>
      <c r="J157" s="198"/>
      <c r="K157" s="198"/>
      <c r="L157" s="198"/>
      <c r="M157" s="198"/>
      <c r="N157" s="198"/>
      <c r="O157" s="198"/>
      <c r="P157" s="198"/>
      <c r="Q157" s="198"/>
      <c r="R157" s="196"/>
      <c r="S157" s="192"/>
      <c r="T157" s="193"/>
      <c r="U157" s="193"/>
      <c r="V157" s="193"/>
      <c r="W157" s="296"/>
      <c r="X157" s="192"/>
      <c r="Y157" s="192"/>
      <c r="Z157" s="192"/>
      <c r="AA157" s="195"/>
      <c r="AB157" s="194"/>
    </row>
    <row r="158" spans="1:28" x14ac:dyDescent="0.25">
      <c r="A158" s="192"/>
      <c r="B158" s="196"/>
      <c r="C158" s="192"/>
      <c r="D158" s="198"/>
      <c r="E158" s="196"/>
      <c r="F158" s="198"/>
      <c r="G158" s="196"/>
      <c r="H158" s="198"/>
      <c r="I158" s="198"/>
      <c r="J158" s="198"/>
      <c r="K158" s="198"/>
      <c r="L158" s="198"/>
      <c r="M158" s="198"/>
      <c r="N158" s="198"/>
      <c r="O158" s="198"/>
      <c r="P158" s="198"/>
      <c r="Q158" s="198"/>
      <c r="R158" s="196"/>
      <c r="S158" s="192"/>
      <c r="T158" s="193"/>
      <c r="U158" s="193"/>
      <c r="V158" s="193"/>
      <c r="W158" s="296"/>
      <c r="X158" s="192"/>
      <c r="Y158" s="192"/>
      <c r="Z158" s="192"/>
      <c r="AA158" s="195"/>
      <c r="AB158" s="194"/>
    </row>
    <row r="159" spans="1:28" x14ac:dyDescent="0.25">
      <c r="A159" s="192"/>
      <c r="B159" s="196"/>
      <c r="C159" s="192"/>
      <c r="D159" s="198"/>
      <c r="E159" s="196"/>
      <c r="F159" s="198"/>
      <c r="G159" s="196"/>
      <c r="H159" s="198"/>
      <c r="I159" s="198"/>
      <c r="J159" s="198"/>
      <c r="K159" s="198"/>
      <c r="L159" s="198"/>
      <c r="M159" s="198"/>
      <c r="N159" s="198"/>
      <c r="O159" s="198"/>
      <c r="P159" s="198"/>
      <c r="Q159" s="198"/>
      <c r="R159" s="196"/>
      <c r="S159" s="192"/>
      <c r="T159" s="193"/>
      <c r="U159" s="193"/>
      <c r="V159" s="193"/>
      <c r="W159" s="296"/>
      <c r="X159" s="192"/>
      <c r="Y159" s="192"/>
      <c r="Z159" s="192"/>
      <c r="AA159" s="195"/>
      <c r="AB159" s="194"/>
    </row>
    <row r="160" spans="1:28" x14ac:dyDescent="0.25">
      <c r="A160" s="192"/>
      <c r="B160" s="196"/>
      <c r="C160" s="192"/>
      <c r="D160" s="198"/>
      <c r="E160" s="196"/>
      <c r="F160" s="198"/>
      <c r="G160" s="196"/>
      <c r="H160" s="198"/>
      <c r="I160" s="198"/>
      <c r="J160" s="198"/>
      <c r="K160" s="198"/>
      <c r="L160" s="198"/>
      <c r="M160" s="198"/>
      <c r="N160" s="198"/>
      <c r="O160" s="198"/>
      <c r="P160" s="198"/>
      <c r="Q160" s="198"/>
      <c r="R160" s="196"/>
      <c r="S160" s="192"/>
      <c r="T160" s="193"/>
      <c r="U160" s="193"/>
      <c r="V160" s="193"/>
      <c r="W160" s="296"/>
      <c r="X160" s="192"/>
      <c r="Y160" s="192"/>
      <c r="Z160" s="192"/>
      <c r="AA160" s="195"/>
      <c r="AB160" s="194"/>
    </row>
    <row r="161" spans="1:28" x14ac:dyDescent="0.25">
      <c r="A161" s="192"/>
      <c r="B161" s="196"/>
      <c r="C161" s="192"/>
      <c r="D161" s="198"/>
      <c r="E161" s="196"/>
      <c r="F161" s="198"/>
      <c r="G161" s="196"/>
      <c r="H161" s="198"/>
      <c r="I161" s="198"/>
      <c r="J161" s="198"/>
      <c r="K161" s="198"/>
      <c r="L161" s="198"/>
      <c r="M161" s="198"/>
      <c r="N161" s="198"/>
      <c r="O161" s="198"/>
      <c r="P161" s="198"/>
      <c r="Q161" s="198"/>
      <c r="R161" s="196"/>
      <c r="S161" s="192"/>
      <c r="T161" s="193"/>
      <c r="U161" s="193"/>
      <c r="V161" s="193"/>
      <c r="W161" s="296"/>
      <c r="X161" s="192"/>
      <c r="Y161" s="192"/>
      <c r="Z161" s="192"/>
      <c r="AA161" s="195"/>
      <c r="AB161" s="194"/>
    </row>
    <row r="162" spans="1:28" x14ac:dyDescent="0.25">
      <c r="A162" s="192"/>
      <c r="B162" s="196"/>
      <c r="C162" s="192"/>
      <c r="D162" s="198"/>
      <c r="E162" s="196"/>
      <c r="F162" s="198"/>
      <c r="G162" s="196"/>
      <c r="H162" s="198"/>
      <c r="I162" s="198"/>
      <c r="J162" s="198"/>
      <c r="K162" s="198"/>
      <c r="L162" s="198"/>
      <c r="M162" s="198"/>
      <c r="N162" s="198"/>
      <c r="O162" s="198"/>
      <c r="P162" s="198"/>
      <c r="Q162" s="198"/>
      <c r="R162" s="196"/>
      <c r="S162" s="192"/>
      <c r="T162" s="193"/>
      <c r="U162" s="193"/>
      <c r="V162" s="193"/>
      <c r="W162" s="296"/>
      <c r="X162" s="192"/>
      <c r="Y162" s="192"/>
      <c r="Z162" s="192"/>
      <c r="AA162" s="195"/>
      <c r="AB162" s="194"/>
    </row>
    <row r="163" spans="1:28" x14ac:dyDescent="0.25">
      <c r="A163" s="192"/>
      <c r="B163" s="196"/>
      <c r="C163" s="192"/>
      <c r="D163" s="198"/>
      <c r="E163" s="196"/>
      <c r="F163" s="198"/>
      <c r="G163" s="196"/>
      <c r="H163" s="198"/>
      <c r="I163" s="198"/>
      <c r="J163" s="198"/>
      <c r="K163" s="198"/>
      <c r="L163" s="198"/>
      <c r="M163" s="198"/>
      <c r="N163" s="198"/>
      <c r="O163" s="198"/>
      <c r="P163" s="198"/>
      <c r="Q163" s="198"/>
      <c r="R163" s="196"/>
      <c r="S163" s="192"/>
      <c r="T163" s="193"/>
      <c r="U163" s="193"/>
      <c r="V163" s="193"/>
      <c r="W163" s="296"/>
      <c r="X163" s="192"/>
      <c r="Y163" s="192"/>
      <c r="Z163" s="192"/>
      <c r="AA163" s="195"/>
      <c r="AB163" s="194"/>
    </row>
    <row r="164" spans="1:28" x14ac:dyDescent="0.25">
      <c r="A164" s="192"/>
      <c r="B164" s="196"/>
      <c r="C164" s="192"/>
      <c r="D164" s="198"/>
      <c r="E164" s="196"/>
      <c r="F164" s="198"/>
      <c r="G164" s="196"/>
      <c r="H164" s="198"/>
      <c r="I164" s="198"/>
      <c r="J164" s="198"/>
      <c r="K164" s="198"/>
      <c r="L164" s="198"/>
      <c r="M164" s="198"/>
      <c r="N164" s="198"/>
      <c r="O164" s="198"/>
      <c r="P164" s="198"/>
      <c r="Q164" s="198"/>
      <c r="R164" s="196"/>
      <c r="S164" s="192"/>
      <c r="T164" s="193"/>
      <c r="U164" s="193"/>
      <c r="V164" s="193"/>
      <c r="W164" s="296"/>
      <c r="X164" s="192"/>
      <c r="Y164" s="192"/>
      <c r="Z164" s="192"/>
      <c r="AA164" s="195"/>
      <c r="AB164" s="194"/>
    </row>
    <row r="165" spans="1:28" x14ac:dyDescent="0.25">
      <c r="A165" s="192"/>
      <c r="B165" s="196"/>
      <c r="C165" s="192"/>
      <c r="D165" s="198"/>
      <c r="E165" s="196"/>
      <c r="F165" s="198"/>
      <c r="G165" s="196"/>
      <c r="H165" s="198"/>
      <c r="I165" s="198"/>
      <c r="J165" s="198"/>
      <c r="K165" s="198"/>
      <c r="L165" s="198"/>
      <c r="M165" s="198"/>
      <c r="N165" s="198"/>
      <c r="O165" s="198"/>
      <c r="P165" s="198"/>
      <c r="Q165" s="198"/>
      <c r="R165" s="196"/>
      <c r="S165" s="192"/>
      <c r="T165" s="193"/>
      <c r="U165" s="193"/>
      <c r="V165" s="193"/>
      <c r="W165" s="296"/>
      <c r="X165" s="192"/>
      <c r="Y165" s="192"/>
      <c r="Z165" s="192"/>
      <c r="AA165" s="195"/>
      <c r="AB165" s="194"/>
    </row>
    <row r="166" spans="1:28" x14ac:dyDescent="0.25">
      <c r="A166" s="192"/>
      <c r="B166" s="196"/>
      <c r="C166" s="192"/>
      <c r="D166" s="198"/>
      <c r="E166" s="196"/>
      <c r="F166" s="198"/>
      <c r="G166" s="196"/>
      <c r="H166" s="198"/>
      <c r="I166" s="198"/>
      <c r="J166" s="198"/>
      <c r="K166" s="198"/>
      <c r="L166" s="198"/>
      <c r="M166" s="198"/>
      <c r="N166" s="198"/>
      <c r="O166" s="198"/>
      <c r="P166" s="198"/>
      <c r="Q166" s="198"/>
      <c r="R166" s="196"/>
      <c r="S166" s="192"/>
      <c r="T166" s="193"/>
      <c r="U166" s="193"/>
      <c r="V166" s="193"/>
      <c r="W166" s="296"/>
      <c r="X166" s="192"/>
      <c r="Y166" s="192"/>
      <c r="Z166" s="192"/>
      <c r="AA166" s="195"/>
      <c r="AB166" s="194"/>
    </row>
    <row r="167" spans="1:28" x14ac:dyDescent="0.25">
      <c r="A167" s="192"/>
      <c r="B167" s="196"/>
      <c r="C167" s="192"/>
      <c r="D167" s="198"/>
      <c r="E167" s="196"/>
      <c r="F167" s="198"/>
      <c r="G167" s="196"/>
      <c r="H167" s="198"/>
      <c r="I167" s="198"/>
      <c r="J167" s="198"/>
      <c r="K167" s="198"/>
      <c r="L167" s="198"/>
      <c r="M167" s="198"/>
      <c r="N167" s="198"/>
      <c r="O167" s="198"/>
      <c r="P167" s="198"/>
      <c r="Q167" s="198"/>
      <c r="R167" s="196"/>
      <c r="S167" s="192"/>
      <c r="T167" s="193"/>
      <c r="U167" s="193"/>
      <c r="V167" s="193"/>
      <c r="W167" s="296"/>
      <c r="X167" s="192"/>
      <c r="Y167" s="192"/>
      <c r="Z167" s="192"/>
      <c r="AA167" s="195"/>
      <c r="AB167" s="194"/>
    </row>
    <row r="168" spans="1:28" x14ac:dyDescent="0.25">
      <c r="A168" s="192"/>
      <c r="B168" s="196"/>
      <c r="C168" s="192"/>
      <c r="D168" s="198"/>
      <c r="E168" s="196"/>
      <c r="F168" s="198"/>
      <c r="G168" s="196"/>
      <c r="H168" s="198"/>
      <c r="I168" s="198"/>
      <c r="J168" s="198"/>
      <c r="K168" s="198"/>
      <c r="L168" s="198"/>
      <c r="M168" s="198"/>
      <c r="N168" s="198"/>
      <c r="O168" s="198"/>
      <c r="P168" s="198"/>
      <c r="Q168" s="198"/>
      <c r="R168" s="196"/>
      <c r="S168" s="192"/>
      <c r="T168" s="193"/>
      <c r="U168" s="193"/>
      <c r="V168" s="193"/>
      <c r="W168" s="296"/>
      <c r="X168" s="192"/>
      <c r="Y168" s="192"/>
      <c r="Z168" s="192"/>
      <c r="AA168" s="195"/>
      <c r="AB168" s="194"/>
    </row>
    <row r="169" spans="1:28" x14ac:dyDescent="0.25">
      <c r="A169" s="192"/>
      <c r="B169" s="196"/>
      <c r="C169" s="192"/>
      <c r="D169" s="198"/>
      <c r="E169" s="196"/>
      <c r="F169" s="198"/>
      <c r="G169" s="196"/>
      <c r="H169" s="198"/>
      <c r="I169" s="198"/>
      <c r="J169" s="198"/>
      <c r="K169" s="198"/>
      <c r="L169" s="198"/>
      <c r="M169" s="198"/>
      <c r="N169" s="198"/>
      <c r="O169" s="198"/>
      <c r="P169" s="198"/>
      <c r="Q169" s="198"/>
      <c r="R169" s="196"/>
      <c r="S169" s="192"/>
      <c r="T169" s="193"/>
      <c r="U169" s="193"/>
      <c r="V169" s="193"/>
      <c r="W169" s="296"/>
      <c r="X169" s="192"/>
      <c r="Y169" s="192"/>
      <c r="Z169" s="192"/>
      <c r="AA169" s="195"/>
      <c r="AB169" s="194"/>
    </row>
    <row r="170" spans="1:28" x14ac:dyDescent="0.25">
      <c r="A170" s="192"/>
      <c r="B170" s="196"/>
      <c r="C170" s="192"/>
      <c r="D170" s="198"/>
      <c r="E170" s="196"/>
      <c r="F170" s="198"/>
      <c r="G170" s="196"/>
      <c r="H170" s="198"/>
      <c r="I170" s="198"/>
      <c r="J170" s="198"/>
      <c r="K170" s="198"/>
      <c r="L170" s="198"/>
      <c r="M170" s="198"/>
      <c r="N170" s="198"/>
      <c r="O170" s="198"/>
      <c r="P170" s="198"/>
      <c r="Q170" s="198"/>
      <c r="R170" s="196"/>
      <c r="S170" s="192"/>
      <c r="T170" s="193"/>
      <c r="U170" s="193"/>
      <c r="V170" s="193"/>
      <c r="W170" s="296"/>
      <c r="X170" s="192"/>
      <c r="Y170" s="192"/>
      <c r="Z170" s="192"/>
      <c r="AA170" s="195"/>
      <c r="AB170" s="194"/>
    </row>
    <row r="171" spans="1:28" x14ac:dyDescent="0.25">
      <c r="A171" s="192"/>
      <c r="B171" s="196"/>
      <c r="C171" s="192"/>
      <c r="D171" s="198"/>
      <c r="E171" s="196"/>
      <c r="F171" s="198"/>
      <c r="G171" s="196"/>
      <c r="H171" s="198"/>
      <c r="I171" s="198"/>
      <c r="J171" s="198"/>
      <c r="K171" s="198"/>
      <c r="L171" s="198"/>
      <c r="M171" s="198"/>
      <c r="N171" s="198"/>
      <c r="O171" s="198"/>
      <c r="P171" s="198"/>
      <c r="Q171" s="198"/>
      <c r="R171" s="196"/>
      <c r="S171" s="192"/>
      <c r="T171" s="193"/>
      <c r="U171" s="193"/>
      <c r="V171" s="193"/>
      <c r="W171" s="296"/>
      <c r="X171" s="192"/>
      <c r="Y171" s="192"/>
      <c r="Z171" s="192"/>
      <c r="AA171" s="195"/>
      <c r="AB171" s="194"/>
    </row>
    <row r="172" spans="1:28" x14ac:dyDescent="0.25">
      <c r="A172" s="192"/>
      <c r="B172" s="196"/>
      <c r="C172" s="192"/>
      <c r="D172" s="198"/>
      <c r="E172" s="196"/>
      <c r="F172" s="198"/>
      <c r="G172" s="196"/>
      <c r="H172" s="198"/>
      <c r="I172" s="198"/>
      <c r="J172" s="198"/>
      <c r="K172" s="198"/>
      <c r="L172" s="198"/>
      <c r="M172" s="198"/>
      <c r="N172" s="198"/>
      <c r="O172" s="198"/>
      <c r="P172" s="198"/>
      <c r="Q172" s="198"/>
      <c r="R172" s="196"/>
      <c r="S172" s="192"/>
      <c r="T172" s="193"/>
      <c r="U172" s="193"/>
      <c r="V172" s="193"/>
      <c r="W172" s="296"/>
      <c r="X172" s="192"/>
      <c r="Y172" s="192"/>
      <c r="Z172" s="192"/>
      <c r="AA172" s="195"/>
      <c r="AB172" s="194"/>
    </row>
    <row r="173" spans="1:28" x14ac:dyDescent="0.25">
      <c r="A173" s="192"/>
      <c r="B173" s="196"/>
      <c r="C173" s="192"/>
      <c r="D173" s="198"/>
      <c r="E173" s="196"/>
      <c r="F173" s="198"/>
      <c r="G173" s="196"/>
      <c r="H173" s="198"/>
      <c r="I173" s="198"/>
      <c r="J173" s="198"/>
      <c r="K173" s="198"/>
      <c r="L173" s="198"/>
      <c r="M173" s="198"/>
      <c r="N173" s="198"/>
      <c r="O173" s="198"/>
      <c r="P173" s="198"/>
      <c r="Q173" s="198"/>
      <c r="R173" s="196"/>
      <c r="S173" s="192"/>
      <c r="T173" s="193"/>
      <c r="U173" s="193"/>
      <c r="V173" s="193"/>
      <c r="W173" s="296"/>
      <c r="X173" s="192"/>
      <c r="Y173" s="192"/>
      <c r="Z173" s="192"/>
      <c r="AA173" s="195"/>
      <c r="AB173" s="194"/>
    </row>
    <row r="174" spans="1:28" x14ac:dyDescent="0.25">
      <c r="A174" s="192"/>
      <c r="B174" s="196"/>
      <c r="C174" s="192"/>
      <c r="D174" s="198"/>
      <c r="E174" s="196"/>
      <c r="F174" s="198"/>
      <c r="G174" s="196"/>
      <c r="H174" s="198"/>
      <c r="I174" s="198"/>
      <c r="J174" s="198"/>
      <c r="K174" s="198"/>
      <c r="L174" s="198"/>
      <c r="M174" s="198"/>
      <c r="N174" s="198"/>
      <c r="O174" s="198"/>
      <c r="P174" s="198"/>
      <c r="Q174" s="198"/>
      <c r="R174" s="196"/>
      <c r="S174" s="192"/>
      <c r="T174" s="193"/>
      <c r="U174" s="193"/>
      <c r="V174" s="193"/>
      <c r="W174" s="296"/>
      <c r="X174" s="192"/>
      <c r="Y174" s="192"/>
      <c r="Z174" s="192"/>
      <c r="AA174" s="195"/>
      <c r="AB174" s="194"/>
    </row>
    <row r="175" spans="1:28" x14ac:dyDescent="0.25">
      <c r="A175" s="192"/>
      <c r="B175" s="196"/>
      <c r="C175" s="192"/>
      <c r="D175" s="198"/>
      <c r="E175" s="196"/>
      <c r="F175" s="198"/>
      <c r="G175" s="196"/>
      <c r="H175" s="198"/>
      <c r="I175" s="198"/>
      <c r="J175" s="198"/>
      <c r="K175" s="198"/>
      <c r="L175" s="198"/>
      <c r="M175" s="198"/>
      <c r="N175" s="198"/>
      <c r="O175" s="198"/>
      <c r="P175" s="198"/>
      <c r="Q175" s="198"/>
      <c r="R175" s="196"/>
      <c r="S175" s="192"/>
      <c r="T175" s="193"/>
      <c r="U175" s="193"/>
      <c r="V175" s="193"/>
      <c r="W175" s="296"/>
      <c r="X175" s="192"/>
      <c r="Y175" s="192"/>
      <c r="Z175" s="192"/>
      <c r="AA175" s="195"/>
      <c r="AB175" s="194"/>
    </row>
    <row r="176" spans="1:28" x14ac:dyDescent="0.25">
      <c r="A176" s="192"/>
      <c r="B176" s="196"/>
      <c r="C176" s="192"/>
      <c r="D176" s="198"/>
      <c r="E176" s="196"/>
      <c r="F176" s="198"/>
      <c r="G176" s="196"/>
      <c r="H176" s="198"/>
      <c r="I176" s="198"/>
      <c r="J176" s="198"/>
      <c r="K176" s="198"/>
      <c r="L176" s="198"/>
      <c r="M176" s="198"/>
      <c r="N176" s="198"/>
      <c r="O176" s="198"/>
      <c r="P176" s="198"/>
      <c r="Q176" s="198"/>
      <c r="R176" s="196"/>
      <c r="S176" s="192"/>
      <c r="T176" s="193"/>
      <c r="U176" s="193"/>
      <c r="V176" s="193"/>
      <c r="W176" s="296"/>
      <c r="X176" s="192"/>
      <c r="Y176" s="192"/>
      <c r="Z176" s="192"/>
      <c r="AA176" s="195"/>
      <c r="AB176" s="194"/>
    </row>
    <row r="177" spans="1:28" x14ac:dyDescent="0.25">
      <c r="A177" s="192"/>
      <c r="B177" s="196"/>
      <c r="C177" s="192"/>
      <c r="D177" s="198"/>
      <c r="E177" s="196"/>
      <c r="F177" s="198"/>
      <c r="G177" s="196"/>
      <c r="H177" s="198"/>
      <c r="I177" s="198"/>
      <c r="J177" s="198"/>
      <c r="K177" s="198"/>
      <c r="L177" s="198"/>
      <c r="M177" s="198"/>
      <c r="N177" s="198"/>
      <c r="O177" s="198"/>
      <c r="P177" s="198"/>
      <c r="Q177" s="198"/>
      <c r="R177" s="196"/>
      <c r="S177" s="192"/>
      <c r="T177" s="193"/>
      <c r="U177" s="193"/>
      <c r="V177" s="193"/>
      <c r="W177" s="296"/>
      <c r="X177" s="192"/>
      <c r="Y177" s="192"/>
      <c r="Z177" s="192"/>
      <c r="AA177" s="195"/>
      <c r="AB177" s="194"/>
    </row>
    <row r="178" spans="1:28" x14ac:dyDescent="0.25">
      <c r="A178" s="192"/>
      <c r="B178" s="196"/>
      <c r="C178" s="192"/>
      <c r="D178" s="198"/>
      <c r="E178" s="196"/>
      <c r="F178" s="198"/>
      <c r="G178" s="196"/>
      <c r="H178" s="198"/>
      <c r="I178" s="198"/>
      <c r="J178" s="198"/>
      <c r="K178" s="198"/>
      <c r="L178" s="198"/>
      <c r="M178" s="198"/>
      <c r="N178" s="198"/>
      <c r="O178" s="198"/>
      <c r="P178" s="198"/>
      <c r="Q178" s="198"/>
      <c r="R178" s="196"/>
      <c r="S178" s="192"/>
      <c r="T178" s="193"/>
      <c r="U178" s="193"/>
      <c r="V178" s="193"/>
      <c r="W178" s="296"/>
      <c r="X178" s="192"/>
      <c r="Y178" s="192"/>
      <c r="Z178" s="192"/>
      <c r="AA178" s="195"/>
      <c r="AB178" s="194"/>
    </row>
    <row r="179" spans="1:28" x14ac:dyDescent="0.25">
      <c r="A179" s="192"/>
      <c r="B179" s="196"/>
      <c r="C179" s="192"/>
      <c r="D179" s="198"/>
      <c r="E179" s="196"/>
      <c r="F179" s="198"/>
      <c r="G179" s="196"/>
      <c r="H179" s="198"/>
      <c r="I179" s="198"/>
      <c r="J179" s="198"/>
      <c r="K179" s="198"/>
      <c r="L179" s="198"/>
      <c r="M179" s="198"/>
      <c r="N179" s="198"/>
      <c r="O179" s="198"/>
      <c r="P179" s="198"/>
      <c r="Q179" s="198"/>
      <c r="R179" s="196"/>
      <c r="S179" s="192"/>
      <c r="T179" s="193"/>
      <c r="U179" s="193"/>
      <c r="V179" s="193"/>
      <c r="W179" s="296"/>
      <c r="X179" s="192"/>
      <c r="Y179" s="192"/>
      <c r="Z179" s="192"/>
      <c r="AA179" s="195"/>
      <c r="AB179" s="194"/>
    </row>
    <row r="180" spans="1:28" x14ac:dyDescent="0.25">
      <c r="A180" s="192"/>
      <c r="B180" s="196"/>
      <c r="C180" s="192"/>
      <c r="D180" s="198"/>
      <c r="E180" s="196"/>
      <c r="F180" s="198"/>
      <c r="G180" s="196"/>
      <c r="H180" s="198"/>
      <c r="I180" s="198"/>
      <c r="J180" s="198"/>
      <c r="K180" s="198"/>
      <c r="L180" s="198"/>
      <c r="M180" s="198"/>
      <c r="N180" s="198"/>
      <c r="O180" s="198"/>
      <c r="P180" s="198"/>
      <c r="Q180" s="198"/>
      <c r="R180" s="196"/>
      <c r="S180" s="192"/>
      <c r="T180" s="193"/>
      <c r="U180" s="193"/>
      <c r="V180" s="193"/>
      <c r="W180" s="296"/>
      <c r="X180" s="192"/>
      <c r="Y180" s="192"/>
      <c r="Z180" s="192"/>
      <c r="AA180" s="195"/>
      <c r="AB180" s="194"/>
    </row>
    <row r="181" spans="1:28" x14ac:dyDescent="0.25">
      <c r="A181" s="192"/>
      <c r="B181" s="196"/>
      <c r="C181" s="192"/>
      <c r="D181" s="198"/>
      <c r="E181" s="196"/>
      <c r="F181" s="198"/>
      <c r="G181" s="196"/>
      <c r="H181" s="198"/>
      <c r="I181" s="198"/>
      <c r="J181" s="198"/>
      <c r="K181" s="198"/>
      <c r="L181" s="198"/>
      <c r="M181" s="198"/>
      <c r="N181" s="198"/>
      <c r="O181" s="198"/>
      <c r="P181" s="198"/>
      <c r="Q181" s="198"/>
      <c r="R181" s="196"/>
      <c r="S181" s="192"/>
      <c r="T181" s="193"/>
      <c r="U181" s="193"/>
      <c r="V181" s="193"/>
      <c r="W181" s="296"/>
      <c r="X181" s="192"/>
      <c r="Y181" s="192"/>
      <c r="Z181" s="192"/>
      <c r="AA181" s="195"/>
      <c r="AB181" s="194"/>
    </row>
    <row r="182" spans="1:28" x14ac:dyDescent="0.25">
      <c r="A182" s="192"/>
      <c r="B182" s="196"/>
      <c r="C182" s="192"/>
      <c r="D182" s="198"/>
      <c r="E182" s="196"/>
      <c r="F182" s="198"/>
      <c r="G182" s="196"/>
      <c r="H182" s="198"/>
      <c r="I182" s="198"/>
      <c r="J182" s="198"/>
      <c r="K182" s="198"/>
      <c r="L182" s="198"/>
      <c r="M182" s="198"/>
      <c r="N182" s="198"/>
      <c r="O182" s="198"/>
      <c r="P182" s="198"/>
      <c r="Q182" s="198"/>
      <c r="R182" s="196"/>
      <c r="S182" s="192"/>
      <c r="T182" s="193"/>
      <c r="U182" s="193"/>
      <c r="V182" s="193"/>
      <c r="W182" s="296"/>
      <c r="X182" s="192"/>
      <c r="Y182" s="192"/>
      <c r="Z182" s="192"/>
      <c r="AA182" s="195"/>
      <c r="AB182" s="194"/>
    </row>
    <row r="183" spans="1:28" x14ac:dyDescent="0.25">
      <c r="A183" s="192"/>
      <c r="B183" s="196"/>
      <c r="C183" s="192"/>
      <c r="D183" s="198"/>
      <c r="E183" s="196"/>
      <c r="F183" s="198"/>
      <c r="G183" s="196"/>
      <c r="H183" s="198"/>
      <c r="I183" s="198"/>
      <c r="J183" s="198"/>
      <c r="K183" s="198"/>
      <c r="L183" s="198"/>
      <c r="M183" s="198"/>
      <c r="N183" s="198"/>
      <c r="O183" s="198"/>
      <c r="P183" s="198"/>
      <c r="Q183" s="198"/>
      <c r="R183" s="196"/>
      <c r="S183" s="192"/>
      <c r="T183" s="193"/>
      <c r="U183" s="193"/>
      <c r="V183" s="193"/>
      <c r="W183" s="296"/>
      <c r="X183" s="192"/>
      <c r="Y183" s="192"/>
      <c r="Z183" s="192"/>
      <c r="AA183" s="195"/>
      <c r="AB183" s="194"/>
    </row>
    <row r="184" spans="1:28" x14ac:dyDescent="0.25">
      <c r="A184" s="192"/>
      <c r="B184" s="196"/>
      <c r="C184" s="192"/>
      <c r="D184" s="198"/>
      <c r="E184" s="196"/>
      <c r="F184" s="198"/>
      <c r="G184" s="196"/>
      <c r="H184" s="198"/>
      <c r="I184" s="198"/>
      <c r="J184" s="198"/>
      <c r="K184" s="198"/>
      <c r="L184" s="198"/>
      <c r="M184" s="198"/>
      <c r="N184" s="198"/>
      <c r="O184" s="198"/>
      <c r="P184" s="198"/>
      <c r="Q184" s="198"/>
      <c r="R184" s="196"/>
      <c r="S184" s="192"/>
      <c r="T184" s="193"/>
      <c r="U184" s="193"/>
      <c r="V184" s="193"/>
      <c r="W184" s="296"/>
      <c r="X184" s="192"/>
      <c r="Y184" s="192"/>
      <c r="Z184" s="192"/>
      <c r="AA184" s="195"/>
      <c r="AB184" s="194"/>
    </row>
    <row r="185" spans="1:28" x14ac:dyDescent="0.25">
      <c r="A185" s="192"/>
      <c r="B185" s="196"/>
      <c r="C185" s="192"/>
      <c r="D185" s="198"/>
      <c r="E185" s="196"/>
      <c r="F185" s="198"/>
      <c r="G185" s="196"/>
      <c r="H185" s="198"/>
      <c r="I185" s="198"/>
      <c r="J185" s="198"/>
      <c r="K185" s="198"/>
      <c r="L185" s="198"/>
      <c r="M185" s="198"/>
      <c r="N185" s="198"/>
      <c r="O185" s="198"/>
      <c r="P185" s="198"/>
      <c r="Q185" s="198"/>
      <c r="R185" s="196"/>
      <c r="S185" s="192"/>
      <c r="T185" s="193"/>
      <c r="U185" s="193"/>
      <c r="V185" s="193"/>
      <c r="W185" s="296"/>
      <c r="X185" s="192"/>
      <c r="Y185" s="192"/>
      <c r="Z185" s="192"/>
      <c r="AA185" s="195"/>
      <c r="AB185" s="194"/>
    </row>
    <row r="186" spans="1:28" x14ac:dyDescent="0.25">
      <c r="A186" s="192"/>
      <c r="B186" s="196"/>
      <c r="C186" s="192"/>
      <c r="D186" s="198"/>
      <c r="E186" s="196"/>
      <c r="F186" s="198"/>
      <c r="G186" s="196"/>
      <c r="H186" s="198"/>
      <c r="I186" s="198"/>
      <c r="J186" s="198"/>
      <c r="K186" s="198"/>
      <c r="L186" s="198"/>
      <c r="M186" s="198"/>
      <c r="N186" s="198"/>
      <c r="O186" s="198"/>
      <c r="P186" s="198"/>
      <c r="Q186" s="198"/>
      <c r="R186" s="196"/>
      <c r="S186" s="192"/>
      <c r="T186" s="193"/>
      <c r="U186" s="193"/>
      <c r="V186" s="193"/>
      <c r="W186" s="296"/>
      <c r="X186" s="192"/>
      <c r="Y186" s="192"/>
      <c r="Z186" s="192"/>
      <c r="AA186" s="195"/>
      <c r="AB186" s="194"/>
    </row>
    <row r="187" spans="1:28" x14ac:dyDescent="0.25">
      <c r="A187" s="192"/>
      <c r="B187" s="196"/>
      <c r="C187" s="192"/>
      <c r="D187" s="198"/>
      <c r="E187" s="196"/>
      <c r="F187" s="198"/>
      <c r="G187" s="196"/>
      <c r="H187" s="198"/>
      <c r="I187" s="198"/>
      <c r="J187" s="198"/>
      <c r="K187" s="198"/>
      <c r="L187" s="198"/>
      <c r="M187" s="198"/>
      <c r="N187" s="198"/>
      <c r="O187" s="198"/>
      <c r="P187" s="198"/>
      <c r="Q187" s="198"/>
      <c r="R187" s="196"/>
      <c r="S187" s="192"/>
      <c r="T187" s="193"/>
      <c r="U187" s="193"/>
      <c r="V187" s="193"/>
      <c r="W187" s="296"/>
      <c r="X187" s="192"/>
      <c r="Y187" s="192"/>
      <c r="Z187" s="192"/>
      <c r="AA187" s="195"/>
      <c r="AB187" s="194"/>
    </row>
    <row r="188" spans="1:28" x14ac:dyDescent="0.25">
      <c r="A188" s="192"/>
      <c r="B188" s="196"/>
      <c r="C188" s="192"/>
      <c r="D188" s="198"/>
      <c r="E188" s="196"/>
      <c r="F188" s="198"/>
      <c r="G188" s="196"/>
      <c r="H188" s="198"/>
      <c r="I188" s="198"/>
      <c r="J188" s="198"/>
      <c r="K188" s="198"/>
      <c r="L188" s="198"/>
      <c r="M188" s="198"/>
      <c r="N188" s="198"/>
      <c r="O188" s="198"/>
      <c r="P188" s="198"/>
      <c r="Q188" s="198"/>
      <c r="R188" s="196"/>
      <c r="S188" s="192"/>
      <c r="T188" s="193"/>
      <c r="U188" s="193"/>
      <c r="V188" s="193"/>
      <c r="W188" s="296"/>
      <c r="X188" s="192"/>
      <c r="Y188" s="192"/>
      <c r="Z188" s="192"/>
      <c r="AA188" s="195"/>
      <c r="AB188" s="194"/>
    </row>
    <row r="189" spans="1:28" x14ac:dyDescent="0.25">
      <c r="A189" s="192"/>
      <c r="B189" s="196"/>
      <c r="C189" s="192"/>
      <c r="D189" s="198"/>
      <c r="E189" s="196"/>
      <c r="F189" s="198"/>
      <c r="G189" s="196"/>
      <c r="H189" s="198"/>
      <c r="I189" s="198"/>
      <c r="J189" s="198"/>
      <c r="K189" s="198"/>
      <c r="L189" s="198"/>
      <c r="M189" s="198"/>
      <c r="N189" s="198"/>
      <c r="O189" s="198"/>
      <c r="P189" s="198"/>
      <c r="Q189" s="198"/>
      <c r="R189" s="196"/>
      <c r="S189" s="192"/>
      <c r="T189" s="193"/>
      <c r="U189" s="193"/>
      <c r="V189" s="193"/>
      <c r="W189" s="296"/>
      <c r="X189" s="192"/>
      <c r="Y189" s="192"/>
      <c r="Z189" s="192"/>
      <c r="AA189" s="195"/>
      <c r="AB189" s="194"/>
    </row>
    <row r="190" spans="1:28" x14ac:dyDescent="0.25">
      <c r="A190" s="192"/>
      <c r="B190" s="196"/>
      <c r="C190" s="192"/>
      <c r="D190" s="198"/>
      <c r="E190" s="196"/>
      <c r="F190" s="198"/>
      <c r="G190" s="196"/>
      <c r="H190" s="198"/>
      <c r="I190" s="198"/>
      <c r="J190" s="198"/>
      <c r="K190" s="198"/>
      <c r="L190" s="198"/>
      <c r="M190" s="198"/>
      <c r="N190" s="198"/>
      <c r="O190" s="198"/>
      <c r="P190" s="198"/>
      <c r="Q190" s="198"/>
      <c r="R190" s="196"/>
      <c r="S190" s="192"/>
      <c r="T190" s="193"/>
      <c r="U190" s="193"/>
      <c r="V190" s="193"/>
      <c r="W190" s="296"/>
      <c r="X190" s="192"/>
      <c r="Y190" s="192"/>
      <c r="Z190" s="192"/>
      <c r="AA190" s="195"/>
      <c r="AB190" s="194"/>
    </row>
    <row r="191" spans="1:28" x14ac:dyDescent="0.25">
      <c r="A191" s="192"/>
      <c r="B191" s="196"/>
      <c r="C191" s="192"/>
      <c r="D191" s="198"/>
      <c r="E191" s="196"/>
      <c r="F191" s="198"/>
      <c r="G191" s="196"/>
      <c r="H191" s="198"/>
      <c r="I191" s="198"/>
      <c r="J191" s="198"/>
      <c r="K191" s="198"/>
      <c r="L191" s="198"/>
      <c r="M191" s="198"/>
      <c r="N191" s="198"/>
      <c r="O191" s="198"/>
      <c r="P191" s="198"/>
      <c r="Q191" s="198"/>
      <c r="R191" s="196"/>
      <c r="S191" s="192"/>
      <c r="T191" s="193"/>
      <c r="U191" s="193"/>
      <c r="V191" s="193"/>
      <c r="W191" s="296"/>
      <c r="X191" s="192"/>
      <c r="Y191" s="192"/>
      <c r="Z191" s="192"/>
      <c r="AA191" s="195"/>
      <c r="AB191" s="194"/>
    </row>
    <row r="192" spans="1:28" x14ac:dyDescent="0.25">
      <c r="A192" s="192"/>
      <c r="B192" s="196"/>
      <c r="C192" s="192"/>
      <c r="D192" s="198"/>
      <c r="E192" s="196"/>
      <c r="F192" s="198"/>
      <c r="G192" s="196"/>
      <c r="H192" s="198"/>
      <c r="I192" s="198"/>
      <c r="J192" s="198"/>
      <c r="K192" s="198"/>
      <c r="L192" s="198"/>
      <c r="M192" s="198"/>
      <c r="N192" s="198"/>
      <c r="O192" s="198"/>
      <c r="P192" s="198"/>
      <c r="Q192" s="198"/>
      <c r="R192" s="196"/>
      <c r="S192" s="192"/>
      <c r="T192" s="193"/>
      <c r="U192" s="193"/>
      <c r="V192" s="193"/>
      <c r="W192" s="296"/>
      <c r="X192" s="192"/>
      <c r="Y192" s="192"/>
      <c r="Z192" s="192"/>
      <c r="AA192" s="195"/>
      <c r="AB192" s="194"/>
    </row>
    <row r="193" spans="1:28" x14ac:dyDescent="0.25">
      <c r="A193" s="192"/>
      <c r="B193" s="196"/>
      <c r="C193" s="192"/>
      <c r="D193" s="198"/>
      <c r="E193" s="196"/>
      <c r="F193" s="198"/>
      <c r="G193" s="196"/>
      <c r="H193" s="198"/>
      <c r="I193" s="198"/>
      <c r="J193" s="198"/>
      <c r="K193" s="198"/>
      <c r="L193" s="198"/>
      <c r="M193" s="198"/>
      <c r="N193" s="198"/>
      <c r="O193" s="198"/>
      <c r="P193" s="198"/>
      <c r="Q193" s="198"/>
      <c r="R193" s="196"/>
      <c r="S193" s="192"/>
      <c r="T193" s="193"/>
      <c r="U193" s="193"/>
      <c r="V193" s="193"/>
      <c r="W193" s="296"/>
      <c r="X193" s="192"/>
      <c r="Y193" s="192"/>
      <c r="Z193" s="192"/>
      <c r="AA193" s="195"/>
      <c r="AB193" s="194"/>
    </row>
    <row r="194" spans="1:28" x14ac:dyDescent="0.25">
      <c r="A194" s="192"/>
      <c r="B194" s="196"/>
      <c r="C194" s="192"/>
      <c r="D194" s="198"/>
      <c r="E194" s="196"/>
      <c r="F194" s="198"/>
      <c r="G194" s="196"/>
      <c r="H194" s="198"/>
      <c r="I194" s="198"/>
      <c r="J194" s="198"/>
      <c r="K194" s="198"/>
      <c r="L194" s="198"/>
      <c r="M194" s="198"/>
      <c r="N194" s="198"/>
      <c r="O194" s="198"/>
      <c r="P194" s="198"/>
      <c r="Q194" s="198"/>
      <c r="R194" s="196"/>
      <c r="S194" s="192"/>
      <c r="T194" s="193"/>
      <c r="U194" s="193"/>
      <c r="V194" s="193"/>
      <c r="W194" s="296"/>
      <c r="X194" s="192"/>
      <c r="Y194" s="192"/>
      <c r="Z194" s="192"/>
      <c r="AA194" s="195"/>
      <c r="AB194" s="194"/>
    </row>
    <row r="195" spans="1:28" x14ac:dyDescent="0.25">
      <c r="A195" s="192"/>
      <c r="B195" s="196"/>
      <c r="C195" s="192"/>
      <c r="D195" s="198"/>
      <c r="E195" s="196"/>
      <c r="F195" s="198"/>
      <c r="G195" s="196"/>
      <c r="H195" s="198"/>
      <c r="I195" s="198"/>
      <c r="J195" s="198"/>
      <c r="K195" s="198"/>
      <c r="L195" s="198"/>
      <c r="M195" s="198"/>
      <c r="N195" s="198"/>
      <c r="O195" s="198"/>
      <c r="P195" s="198"/>
      <c r="Q195" s="198"/>
      <c r="R195" s="196"/>
      <c r="S195" s="192"/>
      <c r="T195" s="193"/>
      <c r="U195" s="193"/>
      <c r="V195" s="193"/>
      <c r="W195" s="296"/>
      <c r="X195" s="192"/>
      <c r="Y195" s="192"/>
      <c r="Z195" s="192"/>
      <c r="AA195" s="195"/>
      <c r="AB195" s="194"/>
    </row>
    <row r="196" spans="1:28" x14ac:dyDescent="0.25">
      <c r="A196" s="192"/>
      <c r="B196" s="196"/>
      <c r="C196" s="192"/>
      <c r="D196" s="198"/>
      <c r="E196" s="196"/>
      <c r="F196" s="198"/>
      <c r="G196" s="196"/>
      <c r="H196" s="198"/>
      <c r="I196" s="198"/>
      <c r="J196" s="198"/>
      <c r="K196" s="198"/>
      <c r="L196" s="198"/>
      <c r="M196" s="198"/>
      <c r="N196" s="198"/>
      <c r="O196" s="198"/>
      <c r="P196" s="198"/>
      <c r="Q196" s="198"/>
      <c r="R196" s="196"/>
      <c r="S196" s="192"/>
      <c r="T196" s="193"/>
      <c r="U196" s="193"/>
      <c r="V196" s="193"/>
      <c r="W196" s="296"/>
      <c r="X196" s="192"/>
      <c r="Y196" s="192"/>
      <c r="Z196" s="192"/>
      <c r="AA196" s="195"/>
      <c r="AB196" s="194"/>
    </row>
    <row r="197" spans="1:28" x14ac:dyDescent="0.25">
      <c r="A197" s="192"/>
      <c r="B197" s="196"/>
      <c r="C197" s="192"/>
      <c r="D197" s="198"/>
      <c r="E197" s="196"/>
      <c r="F197" s="198"/>
      <c r="G197" s="196"/>
      <c r="H197" s="198"/>
      <c r="I197" s="198"/>
      <c r="J197" s="198"/>
      <c r="K197" s="198"/>
      <c r="L197" s="198"/>
      <c r="M197" s="198"/>
      <c r="N197" s="198"/>
      <c r="O197" s="198"/>
      <c r="P197" s="198"/>
      <c r="Q197" s="198"/>
      <c r="R197" s="196"/>
      <c r="S197" s="192"/>
      <c r="T197" s="193"/>
      <c r="U197" s="193"/>
      <c r="V197" s="193"/>
      <c r="W197" s="296"/>
      <c r="X197" s="192"/>
      <c r="Y197" s="192"/>
      <c r="Z197" s="192"/>
      <c r="AA197" s="195"/>
      <c r="AB197" s="194"/>
    </row>
    <row r="198" spans="1:28" x14ac:dyDescent="0.25">
      <c r="A198" s="192"/>
      <c r="B198" s="196"/>
      <c r="C198" s="192"/>
      <c r="D198" s="198"/>
      <c r="E198" s="196"/>
      <c r="F198" s="198"/>
      <c r="G198" s="196"/>
      <c r="H198" s="198"/>
      <c r="I198" s="198"/>
      <c r="J198" s="198"/>
      <c r="K198" s="198"/>
      <c r="L198" s="198"/>
      <c r="M198" s="198"/>
      <c r="N198" s="198"/>
      <c r="O198" s="198"/>
      <c r="P198" s="198"/>
      <c r="Q198" s="198"/>
      <c r="R198" s="196"/>
      <c r="S198" s="192"/>
      <c r="T198" s="193"/>
      <c r="U198" s="193"/>
      <c r="V198" s="193"/>
      <c r="W198" s="296"/>
      <c r="X198" s="192"/>
      <c r="Y198" s="192"/>
      <c r="Z198" s="192"/>
      <c r="AA198" s="195"/>
      <c r="AB198" s="194"/>
    </row>
    <row r="199" spans="1:28" x14ac:dyDescent="0.25">
      <c r="A199" s="192"/>
      <c r="B199" s="196"/>
      <c r="C199" s="192"/>
      <c r="D199" s="198"/>
      <c r="E199" s="196"/>
      <c r="F199" s="198"/>
      <c r="G199" s="196"/>
      <c r="H199" s="198"/>
      <c r="I199" s="198"/>
      <c r="J199" s="198"/>
      <c r="K199" s="198"/>
      <c r="L199" s="198"/>
      <c r="M199" s="198"/>
      <c r="N199" s="198"/>
      <c r="O199" s="198"/>
      <c r="P199" s="198"/>
      <c r="Q199" s="198"/>
      <c r="R199" s="196"/>
      <c r="S199" s="192"/>
      <c r="T199" s="193"/>
      <c r="U199" s="193"/>
      <c r="V199" s="193"/>
      <c r="W199" s="296"/>
      <c r="X199" s="192"/>
      <c r="Y199" s="192"/>
      <c r="Z199" s="192"/>
      <c r="AA199" s="195"/>
      <c r="AB199" s="194"/>
    </row>
    <row r="200" spans="1:28" x14ac:dyDescent="0.25">
      <c r="A200" s="192"/>
      <c r="B200" s="196"/>
      <c r="C200" s="192"/>
      <c r="D200" s="198"/>
      <c r="E200" s="196"/>
      <c r="F200" s="198"/>
      <c r="G200" s="196"/>
      <c r="H200" s="198"/>
      <c r="I200" s="198"/>
      <c r="J200" s="198"/>
      <c r="K200" s="198"/>
      <c r="L200" s="198"/>
      <c r="M200" s="198"/>
      <c r="N200" s="198"/>
      <c r="O200" s="198"/>
      <c r="P200" s="198"/>
      <c r="Q200" s="198"/>
      <c r="R200" s="196"/>
      <c r="S200" s="192"/>
      <c r="T200" s="193"/>
      <c r="U200" s="193"/>
      <c r="V200" s="193"/>
      <c r="W200" s="296"/>
      <c r="X200" s="192"/>
      <c r="Y200" s="192"/>
      <c r="Z200" s="192"/>
      <c r="AA200" s="195"/>
      <c r="AB200" s="194"/>
    </row>
    <row r="201" spans="1:28" x14ac:dyDescent="0.25">
      <c r="A201" s="192"/>
      <c r="B201" s="196"/>
      <c r="C201" s="192"/>
      <c r="D201" s="198"/>
      <c r="E201" s="196"/>
      <c r="F201" s="198"/>
      <c r="G201" s="196"/>
      <c r="H201" s="198"/>
      <c r="I201" s="198"/>
      <c r="J201" s="198"/>
      <c r="K201" s="198"/>
      <c r="L201" s="198"/>
      <c r="M201" s="198"/>
      <c r="N201" s="198"/>
      <c r="O201" s="198"/>
      <c r="P201" s="198"/>
      <c r="Q201" s="198"/>
      <c r="R201" s="196"/>
      <c r="S201" s="192"/>
      <c r="T201" s="193"/>
      <c r="U201" s="193"/>
      <c r="V201" s="193"/>
      <c r="W201" s="296"/>
      <c r="X201" s="192"/>
      <c r="Y201" s="192"/>
      <c r="Z201" s="192"/>
      <c r="AA201" s="195"/>
      <c r="AB201" s="194"/>
    </row>
    <row r="202" spans="1:28" x14ac:dyDescent="0.25">
      <c r="A202" s="192"/>
      <c r="B202" s="196"/>
      <c r="C202" s="192"/>
      <c r="D202" s="198"/>
      <c r="E202" s="196"/>
      <c r="F202" s="198"/>
      <c r="G202" s="196"/>
      <c r="H202" s="198"/>
      <c r="I202" s="198"/>
      <c r="J202" s="198"/>
      <c r="K202" s="198"/>
      <c r="L202" s="198"/>
      <c r="M202" s="198"/>
      <c r="N202" s="198"/>
      <c r="O202" s="198"/>
      <c r="P202" s="198"/>
      <c r="Q202" s="198"/>
      <c r="R202" s="196"/>
      <c r="S202" s="192"/>
      <c r="T202" s="193"/>
      <c r="U202" s="193"/>
      <c r="V202" s="193"/>
      <c r="W202" s="296"/>
      <c r="X202" s="192"/>
      <c r="Y202" s="192"/>
      <c r="Z202" s="192"/>
      <c r="AA202" s="195"/>
      <c r="AB202" s="194"/>
    </row>
    <row r="203" spans="1:28" x14ac:dyDescent="0.25">
      <c r="A203" s="192"/>
      <c r="B203" s="196"/>
      <c r="C203" s="192"/>
      <c r="D203" s="198"/>
      <c r="E203" s="196"/>
      <c r="F203" s="198"/>
      <c r="G203" s="196"/>
      <c r="H203" s="198"/>
      <c r="I203" s="198"/>
      <c r="J203" s="198"/>
      <c r="K203" s="198"/>
      <c r="L203" s="198"/>
      <c r="M203" s="198"/>
      <c r="N203" s="198"/>
      <c r="O203" s="198"/>
      <c r="P203" s="198"/>
      <c r="Q203" s="198"/>
      <c r="R203" s="196"/>
      <c r="S203" s="192"/>
      <c r="T203" s="193"/>
      <c r="U203" s="193"/>
      <c r="V203" s="193"/>
      <c r="W203" s="296"/>
      <c r="X203" s="192"/>
      <c r="Y203" s="192"/>
      <c r="Z203" s="192"/>
      <c r="AA203" s="195"/>
      <c r="AB203" s="194"/>
    </row>
    <row r="204" spans="1:28" x14ac:dyDescent="0.25">
      <c r="A204" s="192"/>
      <c r="B204" s="196"/>
      <c r="C204" s="192"/>
      <c r="D204" s="198"/>
      <c r="E204" s="196"/>
      <c r="F204" s="198"/>
      <c r="G204" s="196"/>
      <c r="H204" s="198"/>
      <c r="I204" s="198"/>
      <c r="J204" s="198"/>
      <c r="K204" s="198"/>
      <c r="L204" s="198"/>
      <c r="M204" s="198"/>
      <c r="N204" s="198"/>
      <c r="O204" s="198"/>
      <c r="P204" s="198"/>
      <c r="Q204" s="198"/>
      <c r="R204" s="196"/>
      <c r="S204" s="192"/>
      <c r="T204" s="193"/>
      <c r="U204" s="193"/>
      <c r="V204" s="193"/>
      <c r="W204" s="296"/>
      <c r="X204" s="192"/>
      <c r="Y204" s="192"/>
      <c r="Z204" s="192"/>
      <c r="AA204" s="195"/>
      <c r="AB204" s="194"/>
    </row>
    <row r="205" spans="1:28" x14ac:dyDescent="0.25">
      <c r="A205" s="192"/>
      <c r="B205" s="196"/>
      <c r="C205" s="192"/>
      <c r="D205" s="198"/>
      <c r="E205" s="196"/>
      <c r="F205" s="198"/>
      <c r="G205" s="196"/>
      <c r="H205" s="198"/>
      <c r="I205" s="198"/>
      <c r="J205" s="198"/>
      <c r="K205" s="198"/>
      <c r="L205" s="198"/>
      <c r="M205" s="198"/>
      <c r="N205" s="198"/>
      <c r="O205" s="198"/>
      <c r="P205" s="198"/>
      <c r="Q205" s="198"/>
      <c r="R205" s="196"/>
      <c r="S205" s="192"/>
      <c r="T205" s="193"/>
      <c r="U205" s="193"/>
      <c r="V205" s="193"/>
      <c r="W205" s="296"/>
      <c r="X205" s="192"/>
      <c r="Y205" s="192"/>
      <c r="Z205" s="192"/>
      <c r="AA205" s="195"/>
      <c r="AB205" s="194"/>
    </row>
    <row r="206" spans="1:28" x14ac:dyDescent="0.25">
      <c r="A206" s="192"/>
      <c r="B206" s="196"/>
      <c r="C206" s="192"/>
      <c r="D206" s="198"/>
      <c r="E206" s="196"/>
      <c r="F206" s="198"/>
      <c r="G206" s="196"/>
      <c r="H206" s="198"/>
      <c r="I206" s="198"/>
      <c r="J206" s="198"/>
      <c r="K206" s="198"/>
      <c r="L206" s="198"/>
      <c r="M206" s="198"/>
      <c r="N206" s="198"/>
      <c r="O206" s="198"/>
      <c r="P206" s="198"/>
      <c r="Q206" s="198"/>
      <c r="R206" s="196"/>
      <c r="S206" s="192"/>
      <c r="T206" s="193"/>
      <c r="U206" s="193"/>
      <c r="V206" s="193"/>
      <c r="W206" s="296"/>
      <c r="X206" s="192"/>
      <c r="Y206" s="192"/>
      <c r="Z206" s="192"/>
      <c r="AA206" s="195"/>
      <c r="AB206" s="194"/>
    </row>
    <row r="207" spans="1:28" x14ac:dyDescent="0.25">
      <c r="A207" s="192"/>
      <c r="B207" s="196"/>
      <c r="C207" s="192"/>
      <c r="D207" s="198"/>
      <c r="E207" s="196"/>
      <c r="F207" s="198"/>
      <c r="G207" s="196"/>
      <c r="H207" s="198"/>
      <c r="I207" s="198"/>
      <c r="J207" s="198"/>
      <c r="K207" s="198"/>
      <c r="L207" s="198"/>
      <c r="M207" s="198"/>
      <c r="N207" s="198"/>
      <c r="O207" s="198"/>
      <c r="P207" s="198"/>
      <c r="Q207" s="198"/>
      <c r="R207" s="196"/>
      <c r="S207" s="192"/>
      <c r="T207" s="193"/>
      <c r="U207" s="193"/>
      <c r="V207" s="193"/>
      <c r="W207" s="296"/>
      <c r="X207" s="192"/>
      <c r="Y207" s="192"/>
      <c r="Z207" s="192"/>
      <c r="AA207" s="195"/>
      <c r="AB207" s="194"/>
    </row>
    <row r="208" spans="1:28" x14ac:dyDescent="0.25">
      <c r="A208" s="192"/>
      <c r="B208" s="196"/>
      <c r="C208" s="192"/>
      <c r="D208" s="198"/>
      <c r="E208" s="196"/>
      <c r="F208" s="198"/>
      <c r="G208" s="196"/>
      <c r="H208" s="198"/>
      <c r="I208" s="198"/>
      <c r="J208" s="198"/>
      <c r="K208" s="198"/>
      <c r="L208" s="198"/>
      <c r="M208" s="198"/>
      <c r="N208" s="198"/>
      <c r="O208" s="198"/>
      <c r="P208" s="198"/>
      <c r="Q208" s="198"/>
      <c r="R208" s="196"/>
      <c r="S208" s="192"/>
      <c r="T208" s="193"/>
      <c r="U208" s="193"/>
      <c r="V208" s="193"/>
      <c r="W208" s="296"/>
      <c r="X208" s="192"/>
      <c r="Y208" s="192"/>
      <c r="Z208" s="192"/>
      <c r="AA208" s="195"/>
      <c r="AB208" s="194"/>
    </row>
    <row r="209" spans="1:28" x14ac:dyDescent="0.25">
      <c r="A209" s="192"/>
      <c r="B209" s="196"/>
      <c r="C209" s="192"/>
      <c r="D209" s="198"/>
      <c r="E209" s="196"/>
      <c r="F209" s="198"/>
      <c r="G209" s="196"/>
      <c r="H209" s="198"/>
      <c r="I209" s="198"/>
      <c r="J209" s="198"/>
      <c r="K209" s="198"/>
      <c r="L209" s="198"/>
      <c r="M209" s="198"/>
      <c r="N209" s="198"/>
      <c r="O209" s="198"/>
      <c r="P209" s="198"/>
      <c r="Q209" s="198"/>
      <c r="R209" s="196"/>
      <c r="S209" s="192"/>
      <c r="T209" s="193"/>
      <c r="U209" s="193"/>
      <c r="V209" s="193"/>
      <c r="W209" s="296"/>
      <c r="X209" s="192"/>
      <c r="Y209" s="192"/>
      <c r="Z209" s="192"/>
      <c r="AA209" s="195"/>
      <c r="AB209" s="194"/>
    </row>
    <row r="210" spans="1:28" x14ac:dyDescent="0.25">
      <c r="A210" s="192"/>
      <c r="B210" s="196"/>
      <c r="C210" s="192"/>
      <c r="D210" s="198"/>
      <c r="E210" s="196"/>
      <c r="F210" s="198"/>
      <c r="G210" s="196"/>
      <c r="H210" s="198"/>
      <c r="I210" s="198"/>
      <c r="J210" s="198"/>
      <c r="K210" s="198"/>
      <c r="L210" s="198"/>
      <c r="M210" s="198"/>
      <c r="N210" s="198"/>
      <c r="O210" s="198"/>
      <c r="P210" s="198"/>
      <c r="Q210" s="198"/>
      <c r="R210" s="196"/>
      <c r="S210" s="192"/>
      <c r="T210" s="193"/>
      <c r="U210" s="193"/>
      <c r="V210" s="193"/>
      <c r="W210" s="296"/>
      <c r="X210" s="192"/>
      <c r="Y210" s="192"/>
      <c r="Z210" s="192"/>
      <c r="AA210" s="195"/>
      <c r="AB210" s="194"/>
    </row>
    <row r="211" spans="1:28" x14ac:dyDescent="0.25">
      <c r="A211" s="192"/>
      <c r="B211" s="196"/>
      <c r="C211" s="192"/>
      <c r="D211" s="198"/>
      <c r="E211" s="196"/>
      <c r="F211" s="198"/>
      <c r="G211" s="196"/>
      <c r="H211" s="198"/>
      <c r="I211" s="198"/>
      <c r="J211" s="198"/>
      <c r="K211" s="198"/>
      <c r="L211" s="198"/>
      <c r="M211" s="198"/>
      <c r="N211" s="198"/>
      <c r="O211" s="198"/>
      <c r="P211" s="198"/>
      <c r="Q211" s="198"/>
      <c r="R211" s="196"/>
      <c r="S211" s="192"/>
      <c r="T211" s="193"/>
      <c r="U211" s="193"/>
      <c r="V211" s="193"/>
      <c r="W211" s="296"/>
      <c r="X211" s="192"/>
      <c r="Y211" s="192"/>
      <c r="Z211" s="192"/>
      <c r="AA211" s="195"/>
      <c r="AB211" s="194"/>
    </row>
    <row r="212" spans="1:28" x14ac:dyDescent="0.25">
      <c r="A212" s="192"/>
      <c r="B212" s="196"/>
      <c r="C212" s="192"/>
      <c r="D212" s="198"/>
      <c r="E212" s="196"/>
      <c r="F212" s="198"/>
      <c r="G212" s="196"/>
      <c r="H212" s="198"/>
      <c r="I212" s="198"/>
      <c r="J212" s="198"/>
      <c r="K212" s="198"/>
      <c r="L212" s="198"/>
      <c r="M212" s="198"/>
      <c r="N212" s="198"/>
      <c r="O212" s="198"/>
      <c r="P212" s="198"/>
      <c r="Q212" s="198"/>
      <c r="R212" s="196"/>
      <c r="S212" s="192"/>
      <c r="T212" s="193"/>
      <c r="U212" s="193"/>
      <c r="V212" s="193"/>
      <c r="W212" s="296"/>
      <c r="X212" s="192"/>
      <c r="Y212" s="192"/>
      <c r="Z212" s="192"/>
      <c r="AA212" s="195"/>
      <c r="AB212" s="194"/>
    </row>
    <row r="213" spans="1:28" x14ac:dyDescent="0.25">
      <c r="A213" s="192"/>
      <c r="B213" s="196"/>
      <c r="C213" s="192"/>
      <c r="D213" s="198"/>
      <c r="E213" s="196"/>
      <c r="F213" s="198"/>
      <c r="G213" s="196"/>
      <c r="H213" s="198"/>
      <c r="I213" s="198"/>
      <c r="J213" s="198"/>
      <c r="K213" s="198"/>
      <c r="L213" s="198"/>
      <c r="M213" s="198"/>
      <c r="N213" s="198"/>
      <c r="O213" s="198"/>
      <c r="P213" s="198"/>
      <c r="Q213" s="198"/>
      <c r="R213" s="196"/>
      <c r="S213" s="192"/>
      <c r="T213" s="193"/>
      <c r="U213" s="193"/>
      <c r="V213" s="193"/>
      <c r="W213" s="296"/>
      <c r="X213" s="192"/>
      <c r="Y213" s="192"/>
      <c r="Z213" s="192"/>
      <c r="AA213" s="195"/>
      <c r="AB213" s="194"/>
    </row>
    <row r="214" spans="1:28" x14ac:dyDescent="0.25">
      <c r="A214" s="192"/>
      <c r="B214" s="196"/>
      <c r="C214" s="192"/>
      <c r="D214" s="198"/>
      <c r="E214" s="196"/>
      <c r="F214" s="198"/>
      <c r="G214" s="196"/>
      <c r="H214" s="198"/>
      <c r="I214" s="198"/>
      <c r="J214" s="198"/>
      <c r="K214" s="198"/>
      <c r="L214" s="198"/>
      <c r="M214" s="198"/>
      <c r="N214" s="198"/>
      <c r="O214" s="198"/>
      <c r="P214" s="198"/>
      <c r="Q214" s="198"/>
      <c r="R214" s="196"/>
      <c r="S214" s="192"/>
      <c r="T214" s="193"/>
      <c r="U214" s="193"/>
      <c r="V214" s="193"/>
      <c r="W214" s="296"/>
      <c r="X214" s="192"/>
      <c r="Y214" s="192"/>
      <c r="Z214" s="192"/>
      <c r="AA214" s="195"/>
      <c r="AB214" s="194"/>
    </row>
    <row r="215" spans="1:28" x14ac:dyDescent="0.25">
      <c r="A215" s="192"/>
      <c r="B215" s="196"/>
      <c r="C215" s="192"/>
      <c r="D215" s="198"/>
      <c r="E215" s="196"/>
      <c r="F215" s="198"/>
      <c r="G215" s="196"/>
      <c r="H215" s="198"/>
      <c r="I215" s="198"/>
      <c r="J215" s="198"/>
      <c r="K215" s="198"/>
      <c r="L215" s="198"/>
      <c r="M215" s="198"/>
      <c r="N215" s="198"/>
      <c r="O215" s="198"/>
      <c r="P215" s="198"/>
      <c r="Q215" s="198"/>
      <c r="R215" s="196"/>
      <c r="S215" s="192"/>
      <c r="T215" s="193"/>
      <c r="U215" s="193"/>
      <c r="V215" s="193"/>
      <c r="W215" s="296"/>
      <c r="X215" s="192"/>
      <c r="Y215" s="192"/>
      <c r="Z215" s="192"/>
      <c r="AA215" s="195"/>
      <c r="AB215" s="194"/>
    </row>
    <row r="216" spans="1:28" x14ac:dyDescent="0.25">
      <c r="A216" s="192"/>
      <c r="B216" s="196"/>
      <c r="C216" s="192"/>
      <c r="D216" s="198"/>
      <c r="E216" s="196"/>
      <c r="F216" s="198"/>
      <c r="G216" s="196"/>
      <c r="H216" s="198"/>
      <c r="I216" s="198"/>
      <c r="J216" s="198"/>
      <c r="K216" s="198"/>
      <c r="L216" s="198"/>
      <c r="M216" s="198"/>
      <c r="N216" s="198"/>
      <c r="O216" s="198"/>
      <c r="P216" s="198"/>
      <c r="Q216" s="198"/>
      <c r="R216" s="196"/>
      <c r="S216" s="192"/>
      <c r="T216" s="193"/>
      <c r="U216" s="193"/>
      <c r="V216" s="193"/>
      <c r="W216" s="296"/>
      <c r="X216" s="192"/>
      <c r="Y216" s="192"/>
      <c r="Z216" s="192"/>
      <c r="AA216" s="195"/>
      <c r="AB216" s="194"/>
    </row>
    <row r="217" spans="1:28" x14ac:dyDescent="0.25">
      <c r="A217" s="192"/>
      <c r="B217" s="196"/>
      <c r="C217" s="192"/>
      <c r="D217" s="198"/>
      <c r="E217" s="196"/>
      <c r="F217" s="198"/>
      <c r="G217" s="196"/>
      <c r="H217" s="198"/>
      <c r="I217" s="198"/>
      <c r="J217" s="198"/>
      <c r="K217" s="198"/>
      <c r="L217" s="198"/>
      <c r="M217" s="198"/>
      <c r="N217" s="198"/>
      <c r="O217" s="198"/>
      <c r="P217" s="198"/>
      <c r="Q217" s="198"/>
      <c r="R217" s="196"/>
      <c r="S217" s="192"/>
      <c r="T217" s="193"/>
      <c r="U217" s="193"/>
      <c r="V217" s="193"/>
      <c r="W217" s="296"/>
      <c r="X217" s="192"/>
      <c r="Y217" s="192"/>
      <c r="Z217" s="192"/>
      <c r="AA217" s="195"/>
      <c r="AB217" s="194"/>
    </row>
    <row r="218" spans="1:28" x14ac:dyDescent="0.25">
      <c r="A218" s="192"/>
      <c r="B218" s="196"/>
      <c r="C218" s="192"/>
      <c r="D218" s="198"/>
      <c r="E218" s="196"/>
      <c r="F218" s="198"/>
      <c r="G218" s="196"/>
      <c r="H218" s="198"/>
      <c r="I218" s="198"/>
      <c r="J218" s="198"/>
      <c r="K218" s="198"/>
      <c r="L218" s="198"/>
      <c r="M218" s="198"/>
      <c r="N218" s="198"/>
      <c r="O218" s="198"/>
      <c r="P218" s="198"/>
      <c r="Q218" s="198"/>
      <c r="R218" s="196"/>
      <c r="S218" s="192"/>
      <c r="T218" s="193"/>
      <c r="U218" s="193"/>
      <c r="V218" s="193"/>
      <c r="W218" s="296"/>
      <c r="X218" s="192"/>
      <c r="Y218" s="192"/>
      <c r="Z218" s="192"/>
      <c r="AA218" s="195"/>
      <c r="AB218" s="194"/>
    </row>
    <row r="219" spans="1:28" x14ac:dyDescent="0.25">
      <c r="A219" s="192"/>
      <c r="B219" s="196"/>
      <c r="C219" s="192"/>
      <c r="D219" s="198"/>
      <c r="E219" s="196"/>
      <c r="F219" s="198"/>
      <c r="G219" s="196"/>
      <c r="H219" s="198"/>
      <c r="I219" s="198"/>
      <c r="J219" s="198"/>
      <c r="K219" s="198"/>
      <c r="L219" s="198"/>
      <c r="M219" s="198"/>
      <c r="N219" s="198"/>
      <c r="O219" s="198"/>
      <c r="P219" s="198"/>
      <c r="Q219" s="198"/>
      <c r="R219" s="196"/>
      <c r="S219" s="192"/>
      <c r="T219" s="193"/>
      <c r="U219" s="193"/>
      <c r="V219" s="193"/>
      <c r="W219" s="296"/>
      <c r="X219" s="192"/>
      <c r="Y219" s="192"/>
      <c r="Z219" s="192"/>
      <c r="AA219" s="195"/>
      <c r="AB219" s="194"/>
    </row>
    <row r="220" spans="1:28" x14ac:dyDescent="0.25">
      <c r="A220" s="192"/>
      <c r="B220" s="196"/>
      <c r="C220" s="192"/>
      <c r="D220" s="198"/>
      <c r="E220" s="196"/>
      <c r="F220" s="198"/>
      <c r="G220" s="196"/>
      <c r="H220" s="198"/>
      <c r="I220" s="198"/>
      <c r="J220" s="198"/>
      <c r="K220" s="198"/>
      <c r="L220" s="198"/>
      <c r="M220" s="198"/>
      <c r="N220" s="198"/>
      <c r="O220" s="198"/>
      <c r="P220" s="198"/>
      <c r="Q220" s="198"/>
      <c r="R220" s="196"/>
      <c r="S220" s="192"/>
      <c r="T220" s="193"/>
      <c r="U220" s="193"/>
      <c r="V220" s="193"/>
      <c r="W220" s="296"/>
      <c r="X220" s="192"/>
      <c r="Y220" s="192"/>
      <c r="Z220" s="192"/>
      <c r="AA220" s="195"/>
      <c r="AB220" s="194"/>
    </row>
    <row r="221" spans="1:28" x14ac:dyDescent="0.25">
      <c r="A221" s="192"/>
      <c r="B221" s="196"/>
      <c r="C221" s="192"/>
      <c r="D221" s="198"/>
      <c r="E221" s="196"/>
      <c r="F221" s="198"/>
      <c r="G221" s="196"/>
      <c r="H221" s="198"/>
      <c r="I221" s="198"/>
      <c r="J221" s="198"/>
      <c r="K221" s="198"/>
      <c r="L221" s="198"/>
      <c r="M221" s="198"/>
      <c r="N221" s="198"/>
      <c r="O221" s="198"/>
      <c r="P221" s="198"/>
      <c r="Q221" s="198"/>
      <c r="R221" s="196"/>
      <c r="S221" s="192"/>
      <c r="T221" s="193"/>
      <c r="U221" s="193"/>
      <c r="V221" s="193"/>
      <c r="W221" s="296"/>
      <c r="X221" s="192"/>
      <c r="Y221" s="192"/>
      <c r="Z221" s="192"/>
      <c r="AA221" s="195"/>
      <c r="AB221" s="194"/>
    </row>
    <row r="222" spans="1:28" x14ac:dyDescent="0.25">
      <c r="A222" s="192"/>
      <c r="B222" s="196"/>
      <c r="C222" s="192"/>
      <c r="D222" s="198"/>
      <c r="E222" s="196"/>
      <c r="F222" s="198"/>
      <c r="G222" s="196"/>
      <c r="H222" s="198"/>
      <c r="I222" s="198"/>
      <c r="J222" s="198"/>
      <c r="K222" s="198"/>
      <c r="L222" s="198"/>
      <c r="M222" s="198"/>
      <c r="N222" s="198"/>
      <c r="O222" s="198"/>
      <c r="P222" s="198"/>
      <c r="Q222" s="198"/>
      <c r="R222" s="196"/>
      <c r="S222" s="192"/>
      <c r="T222" s="193"/>
      <c r="U222" s="193"/>
      <c r="V222" s="193"/>
      <c r="W222" s="296"/>
      <c r="X222" s="192"/>
      <c r="Y222" s="192"/>
      <c r="Z222" s="192"/>
      <c r="AA222" s="195"/>
      <c r="AB222" s="194"/>
    </row>
    <row r="223" spans="1:28" x14ac:dyDescent="0.25">
      <c r="A223" s="192"/>
      <c r="B223" s="196"/>
      <c r="C223" s="192"/>
      <c r="D223" s="198"/>
      <c r="E223" s="196"/>
      <c r="F223" s="198"/>
      <c r="G223" s="196"/>
      <c r="H223" s="198"/>
      <c r="I223" s="198"/>
      <c r="J223" s="198"/>
      <c r="K223" s="198"/>
      <c r="L223" s="198"/>
      <c r="M223" s="198"/>
      <c r="N223" s="198"/>
      <c r="O223" s="198"/>
      <c r="P223" s="198"/>
      <c r="Q223" s="198"/>
      <c r="R223" s="196"/>
      <c r="S223" s="192"/>
      <c r="T223" s="193"/>
      <c r="U223" s="193"/>
      <c r="V223" s="193"/>
      <c r="W223" s="296"/>
      <c r="X223" s="192"/>
      <c r="Y223" s="192"/>
      <c r="Z223" s="192"/>
      <c r="AA223" s="195"/>
      <c r="AB223" s="194"/>
    </row>
    <row r="224" spans="1:28" x14ac:dyDescent="0.25">
      <c r="A224" s="192"/>
      <c r="B224" s="196"/>
      <c r="C224" s="192"/>
      <c r="D224" s="198"/>
      <c r="E224" s="196"/>
      <c r="F224" s="198"/>
      <c r="G224" s="196"/>
      <c r="H224" s="198"/>
      <c r="I224" s="198"/>
      <c r="J224" s="198"/>
      <c r="K224" s="198"/>
      <c r="L224" s="198"/>
      <c r="M224" s="198"/>
      <c r="N224" s="198"/>
      <c r="O224" s="198"/>
      <c r="P224" s="198"/>
      <c r="Q224" s="198"/>
      <c r="R224" s="196"/>
      <c r="S224" s="192"/>
      <c r="T224" s="193"/>
      <c r="U224" s="193"/>
      <c r="V224" s="193"/>
      <c r="W224" s="296"/>
      <c r="X224" s="192"/>
      <c r="Y224" s="192"/>
      <c r="Z224" s="192"/>
      <c r="AA224" s="195"/>
      <c r="AB224" s="194"/>
    </row>
    <row r="225" spans="1:28" x14ac:dyDescent="0.25">
      <c r="A225" s="192"/>
      <c r="B225" s="196"/>
      <c r="C225" s="192"/>
      <c r="D225" s="198"/>
      <c r="E225" s="196"/>
      <c r="F225" s="198"/>
      <c r="G225" s="196"/>
      <c r="H225" s="198"/>
      <c r="I225" s="198"/>
      <c r="J225" s="198"/>
      <c r="K225" s="198"/>
      <c r="L225" s="198"/>
      <c r="M225" s="198"/>
      <c r="N225" s="198"/>
      <c r="O225" s="198"/>
      <c r="P225" s="198"/>
      <c r="Q225" s="198"/>
      <c r="R225" s="196"/>
      <c r="S225" s="192"/>
      <c r="T225" s="193"/>
      <c r="U225" s="193"/>
      <c r="V225" s="193"/>
      <c r="W225" s="296"/>
      <c r="X225" s="192"/>
      <c r="Y225" s="192"/>
      <c r="Z225" s="192"/>
      <c r="AA225" s="195"/>
      <c r="AB225" s="194"/>
    </row>
    <row r="226" spans="1:28" x14ac:dyDescent="0.25">
      <c r="A226" s="192"/>
      <c r="B226" s="196"/>
      <c r="C226" s="192"/>
      <c r="D226" s="198"/>
      <c r="E226" s="196"/>
      <c r="F226" s="198"/>
      <c r="G226" s="196"/>
      <c r="H226" s="198"/>
      <c r="I226" s="198"/>
      <c r="J226" s="198"/>
      <c r="K226" s="198"/>
      <c r="L226" s="198"/>
      <c r="M226" s="198"/>
      <c r="N226" s="198"/>
      <c r="O226" s="198"/>
      <c r="P226" s="198"/>
      <c r="Q226" s="198"/>
      <c r="R226" s="196"/>
      <c r="S226" s="192"/>
      <c r="T226" s="193"/>
      <c r="U226" s="193"/>
      <c r="V226" s="193"/>
      <c r="W226" s="296"/>
      <c r="X226" s="192"/>
      <c r="Y226" s="192"/>
      <c r="Z226" s="192"/>
      <c r="AA226" s="195"/>
      <c r="AB226" s="194"/>
    </row>
    <row r="227" spans="1:28" x14ac:dyDescent="0.25">
      <c r="A227" s="192"/>
      <c r="B227" s="196"/>
      <c r="C227" s="192"/>
      <c r="D227" s="198"/>
      <c r="E227" s="196"/>
      <c r="F227" s="198"/>
      <c r="G227" s="196"/>
      <c r="H227" s="198"/>
      <c r="I227" s="198"/>
      <c r="J227" s="198"/>
      <c r="K227" s="198"/>
      <c r="L227" s="198"/>
      <c r="M227" s="198"/>
      <c r="N227" s="198"/>
      <c r="O227" s="198"/>
      <c r="P227" s="198"/>
      <c r="Q227" s="198"/>
      <c r="R227" s="196"/>
      <c r="S227" s="192"/>
      <c r="T227" s="193"/>
      <c r="U227" s="193"/>
      <c r="V227" s="193"/>
      <c r="W227" s="296"/>
      <c r="X227" s="192"/>
      <c r="Y227" s="192"/>
      <c r="Z227" s="192"/>
      <c r="AA227" s="195"/>
      <c r="AB227" s="194"/>
    </row>
    <row r="228" spans="1:28" x14ac:dyDescent="0.25">
      <c r="A228" s="192"/>
      <c r="B228" s="196"/>
      <c r="C228" s="192"/>
      <c r="D228" s="198"/>
      <c r="E228" s="196"/>
      <c r="F228" s="198"/>
      <c r="G228" s="196"/>
      <c r="H228" s="198"/>
      <c r="I228" s="198"/>
      <c r="J228" s="198"/>
      <c r="K228" s="198"/>
      <c r="L228" s="198"/>
      <c r="M228" s="198"/>
      <c r="N228" s="198"/>
      <c r="O228" s="198"/>
      <c r="P228" s="198"/>
      <c r="Q228" s="198"/>
      <c r="R228" s="196"/>
      <c r="S228" s="192"/>
      <c r="T228" s="193"/>
      <c r="U228" s="193"/>
      <c r="V228" s="193"/>
      <c r="W228" s="296"/>
      <c r="X228" s="192"/>
      <c r="Y228" s="192"/>
      <c r="Z228" s="192"/>
      <c r="AA228" s="195"/>
      <c r="AB228" s="194"/>
    </row>
    <row r="229" spans="1:28" x14ac:dyDescent="0.25">
      <c r="A229" s="192"/>
      <c r="B229" s="196"/>
      <c r="C229" s="192"/>
      <c r="D229" s="198"/>
      <c r="E229" s="196"/>
      <c r="F229" s="198"/>
      <c r="G229" s="196"/>
      <c r="H229" s="198"/>
      <c r="I229" s="198"/>
      <c r="J229" s="198"/>
      <c r="K229" s="198"/>
      <c r="L229" s="198"/>
      <c r="M229" s="198"/>
      <c r="N229" s="198"/>
      <c r="O229" s="198"/>
      <c r="P229" s="198"/>
      <c r="Q229" s="198"/>
      <c r="R229" s="196"/>
      <c r="S229" s="192"/>
      <c r="T229" s="193"/>
      <c r="U229" s="193"/>
      <c r="V229" s="193"/>
      <c r="W229" s="296"/>
      <c r="X229" s="192"/>
      <c r="Y229" s="192"/>
      <c r="Z229" s="192"/>
      <c r="AA229" s="195"/>
      <c r="AB229" s="194"/>
    </row>
    <row r="230" spans="1:28" x14ac:dyDescent="0.25">
      <c r="A230" s="192"/>
      <c r="B230" s="196"/>
      <c r="C230" s="192"/>
      <c r="D230" s="198"/>
      <c r="E230" s="196"/>
      <c r="F230" s="198"/>
      <c r="G230" s="196"/>
      <c r="H230" s="198"/>
      <c r="I230" s="198"/>
      <c r="J230" s="198"/>
      <c r="K230" s="198"/>
      <c r="L230" s="198"/>
      <c r="M230" s="198"/>
      <c r="N230" s="198"/>
      <c r="O230" s="198"/>
      <c r="P230" s="198"/>
      <c r="Q230" s="198"/>
      <c r="R230" s="196"/>
      <c r="S230" s="192"/>
      <c r="T230" s="193"/>
      <c r="U230" s="193"/>
      <c r="V230" s="193"/>
      <c r="W230" s="296"/>
      <c r="X230" s="192"/>
      <c r="Y230" s="192"/>
      <c r="Z230" s="192"/>
      <c r="AA230" s="195"/>
      <c r="AB230" s="194"/>
    </row>
    <row r="231" spans="1:28" x14ac:dyDescent="0.25">
      <c r="A231" s="192"/>
      <c r="B231" s="196"/>
      <c r="C231" s="192"/>
      <c r="D231" s="198"/>
      <c r="E231" s="196"/>
      <c r="F231" s="198"/>
      <c r="G231" s="196"/>
      <c r="H231" s="198"/>
      <c r="I231" s="198"/>
      <c r="J231" s="198"/>
      <c r="K231" s="198"/>
      <c r="L231" s="198"/>
      <c r="M231" s="198"/>
      <c r="N231" s="198"/>
      <c r="O231" s="198"/>
      <c r="P231" s="198"/>
      <c r="Q231" s="198"/>
      <c r="R231" s="196"/>
      <c r="S231" s="192"/>
      <c r="T231" s="193"/>
      <c r="U231" s="193"/>
      <c r="V231" s="193"/>
      <c r="W231" s="296"/>
      <c r="X231" s="192"/>
      <c r="Y231" s="192"/>
      <c r="Z231" s="192"/>
      <c r="AA231" s="195"/>
      <c r="AB231" s="194"/>
    </row>
    <row r="232" spans="1:28" x14ac:dyDescent="0.25">
      <c r="A232" s="192"/>
      <c r="B232" s="196"/>
      <c r="C232" s="192"/>
      <c r="D232" s="198"/>
      <c r="E232" s="196"/>
      <c r="F232" s="198"/>
      <c r="G232" s="196"/>
      <c r="H232" s="198"/>
      <c r="I232" s="198"/>
      <c r="J232" s="198"/>
      <c r="K232" s="198"/>
      <c r="L232" s="198"/>
      <c r="M232" s="198"/>
      <c r="N232" s="198"/>
      <c r="O232" s="198"/>
      <c r="P232" s="198"/>
      <c r="Q232" s="198"/>
      <c r="R232" s="196"/>
      <c r="S232" s="192"/>
      <c r="T232" s="193"/>
      <c r="U232" s="193"/>
      <c r="V232" s="193"/>
      <c r="W232" s="296"/>
      <c r="X232" s="192"/>
      <c r="Y232" s="192"/>
      <c r="Z232" s="192"/>
      <c r="AA232" s="195"/>
      <c r="AB232" s="194"/>
    </row>
    <row r="233" spans="1:28" x14ac:dyDescent="0.25">
      <c r="A233" s="192"/>
      <c r="B233" s="196"/>
      <c r="C233" s="192"/>
      <c r="D233" s="198"/>
      <c r="E233" s="196"/>
      <c r="F233" s="198"/>
      <c r="G233" s="196"/>
      <c r="H233" s="198"/>
      <c r="I233" s="198"/>
      <c r="J233" s="198"/>
      <c r="K233" s="198"/>
      <c r="L233" s="198"/>
      <c r="M233" s="198"/>
      <c r="N233" s="198"/>
      <c r="O233" s="198"/>
      <c r="P233" s="198"/>
      <c r="Q233" s="198"/>
      <c r="R233" s="196"/>
      <c r="S233" s="192"/>
      <c r="T233" s="193"/>
      <c r="U233" s="193"/>
      <c r="V233" s="193"/>
      <c r="W233" s="296"/>
      <c r="X233" s="192"/>
      <c r="Y233" s="192"/>
      <c r="Z233" s="192"/>
      <c r="AA233" s="195"/>
      <c r="AB233" s="194"/>
    </row>
    <row r="234" spans="1:28" x14ac:dyDescent="0.25">
      <c r="A234" s="192"/>
      <c r="B234" s="196"/>
      <c r="C234" s="192"/>
      <c r="D234" s="198"/>
      <c r="E234" s="196"/>
      <c r="F234" s="198"/>
      <c r="G234" s="196"/>
      <c r="H234" s="198"/>
      <c r="I234" s="198"/>
      <c r="J234" s="198"/>
      <c r="K234" s="198"/>
      <c r="L234" s="198"/>
      <c r="M234" s="198"/>
      <c r="N234" s="198"/>
      <c r="O234" s="198"/>
      <c r="P234" s="198"/>
      <c r="Q234" s="198"/>
      <c r="R234" s="196"/>
      <c r="S234" s="192"/>
      <c r="T234" s="193"/>
      <c r="U234" s="193"/>
      <c r="V234" s="193"/>
      <c r="W234" s="296"/>
      <c r="X234" s="192"/>
      <c r="Y234" s="192"/>
      <c r="Z234" s="192"/>
      <c r="AA234" s="195"/>
      <c r="AB234" s="194"/>
    </row>
    <row r="235" spans="1:28" x14ac:dyDescent="0.25">
      <c r="A235" s="192"/>
      <c r="B235" s="196"/>
      <c r="C235" s="192"/>
      <c r="D235" s="198"/>
      <c r="E235" s="196"/>
      <c r="F235" s="198"/>
      <c r="G235" s="196"/>
      <c r="H235" s="198"/>
      <c r="I235" s="198"/>
      <c r="J235" s="198"/>
      <c r="K235" s="198"/>
      <c r="L235" s="198"/>
      <c r="M235" s="198"/>
      <c r="N235" s="198"/>
      <c r="O235" s="198"/>
      <c r="P235" s="198"/>
      <c r="Q235" s="198"/>
      <c r="R235" s="196"/>
      <c r="S235" s="192"/>
      <c r="T235" s="193"/>
      <c r="U235" s="193"/>
      <c r="V235" s="193"/>
      <c r="W235" s="296"/>
      <c r="X235" s="192"/>
      <c r="Y235" s="192"/>
      <c r="Z235" s="192"/>
      <c r="AA235" s="195"/>
      <c r="AB235" s="194"/>
    </row>
    <row r="236" spans="1:28" x14ac:dyDescent="0.25">
      <c r="A236" s="192"/>
      <c r="B236" s="196"/>
      <c r="C236" s="192"/>
      <c r="D236" s="198"/>
      <c r="E236" s="196"/>
      <c r="F236" s="198"/>
      <c r="G236" s="196"/>
      <c r="H236" s="198"/>
      <c r="I236" s="198"/>
      <c r="J236" s="198"/>
      <c r="K236" s="198"/>
      <c r="L236" s="198"/>
      <c r="M236" s="198"/>
      <c r="N236" s="198"/>
      <c r="O236" s="198"/>
      <c r="P236" s="198"/>
      <c r="Q236" s="198"/>
      <c r="R236" s="196"/>
      <c r="S236" s="192"/>
      <c r="T236" s="193"/>
      <c r="U236" s="193"/>
      <c r="V236" s="193"/>
      <c r="W236" s="296"/>
      <c r="X236" s="192"/>
      <c r="Y236" s="192"/>
      <c r="Z236" s="192"/>
      <c r="AA236" s="195"/>
      <c r="AB236" s="194"/>
    </row>
    <row r="237" spans="1:28" x14ac:dyDescent="0.25">
      <c r="A237" s="192"/>
      <c r="B237" s="196"/>
      <c r="C237" s="192"/>
      <c r="D237" s="198"/>
      <c r="E237" s="196"/>
      <c r="F237" s="198"/>
      <c r="G237" s="196"/>
      <c r="H237" s="198"/>
      <c r="I237" s="198"/>
      <c r="J237" s="198"/>
      <c r="K237" s="198"/>
      <c r="L237" s="198"/>
      <c r="M237" s="198"/>
      <c r="N237" s="198"/>
      <c r="O237" s="198"/>
      <c r="P237" s="198"/>
      <c r="Q237" s="198"/>
      <c r="R237" s="196"/>
      <c r="S237" s="192"/>
      <c r="T237" s="193"/>
      <c r="U237" s="193"/>
      <c r="V237" s="193"/>
      <c r="W237" s="296"/>
      <c r="X237" s="192"/>
      <c r="Y237" s="192"/>
      <c r="Z237" s="192"/>
      <c r="AA237" s="195"/>
      <c r="AB237" s="194"/>
    </row>
    <row r="238" spans="1:28" x14ac:dyDescent="0.25">
      <c r="A238" s="192"/>
      <c r="B238" s="196"/>
      <c r="C238" s="192"/>
      <c r="D238" s="198"/>
      <c r="E238" s="196"/>
      <c r="F238" s="198"/>
      <c r="G238" s="196"/>
      <c r="H238" s="198"/>
      <c r="I238" s="198"/>
      <c r="J238" s="198"/>
      <c r="K238" s="198"/>
      <c r="L238" s="198"/>
      <c r="M238" s="198"/>
      <c r="N238" s="198"/>
      <c r="O238" s="198"/>
      <c r="P238" s="198"/>
      <c r="Q238" s="198"/>
      <c r="R238" s="196"/>
      <c r="S238" s="192"/>
      <c r="T238" s="193"/>
      <c r="U238" s="193"/>
      <c r="V238" s="193"/>
      <c r="W238" s="296"/>
      <c r="X238" s="192"/>
      <c r="Y238" s="192"/>
      <c r="Z238" s="192"/>
      <c r="AA238" s="195"/>
      <c r="AB238" s="194"/>
    </row>
    <row r="239" spans="1:28" x14ac:dyDescent="0.25">
      <c r="A239" s="192"/>
      <c r="B239" s="196"/>
      <c r="C239" s="192"/>
      <c r="D239" s="198"/>
      <c r="E239" s="196"/>
      <c r="F239" s="198"/>
      <c r="G239" s="196"/>
      <c r="H239" s="198"/>
      <c r="I239" s="198"/>
      <c r="J239" s="198"/>
      <c r="K239" s="198"/>
      <c r="L239" s="198"/>
      <c r="M239" s="198"/>
      <c r="N239" s="198"/>
      <c r="O239" s="198"/>
      <c r="P239" s="198"/>
      <c r="Q239" s="198"/>
      <c r="R239" s="196"/>
      <c r="S239" s="192"/>
      <c r="T239" s="193"/>
      <c r="U239" s="193"/>
      <c r="V239" s="193"/>
      <c r="W239" s="296"/>
      <c r="X239" s="192"/>
      <c r="Y239" s="192"/>
      <c r="Z239" s="192"/>
      <c r="AA239" s="195"/>
      <c r="AB239" s="194"/>
    </row>
    <row r="240" spans="1:28" x14ac:dyDescent="0.25">
      <c r="A240" s="192"/>
      <c r="B240" s="196"/>
      <c r="C240" s="192"/>
      <c r="D240" s="198"/>
      <c r="E240" s="196"/>
      <c r="F240" s="198"/>
      <c r="G240" s="196"/>
      <c r="H240" s="198"/>
      <c r="I240" s="198"/>
      <c r="J240" s="198"/>
      <c r="K240" s="198"/>
      <c r="L240" s="198"/>
      <c r="M240" s="198"/>
      <c r="N240" s="198"/>
      <c r="O240" s="198"/>
      <c r="P240" s="198"/>
      <c r="Q240" s="198"/>
      <c r="R240" s="196"/>
      <c r="S240" s="192"/>
      <c r="T240" s="193"/>
      <c r="U240" s="193"/>
      <c r="V240" s="193"/>
      <c r="W240" s="296"/>
      <c r="X240" s="192"/>
      <c r="Y240" s="192"/>
      <c r="Z240" s="192"/>
      <c r="AA240" s="195"/>
      <c r="AB240" s="194"/>
    </row>
    <row r="241" spans="1:28" x14ac:dyDescent="0.25">
      <c r="A241" s="192"/>
      <c r="B241" s="196"/>
      <c r="C241" s="192"/>
      <c r="D241" s="198"/>
      <c r="E241" s="196"/>
      <c r="F241" s="198"/>
      <c r="G241" s="196"/>
      <c r="H241" s="198"/>
      <c r="I241" s="198"/>
      <c r="J241" s="198"/>
      <c r="K241" s="198"/>
      <c r="L241" s="198"/>
      <c r="M241" s="198"/>
      <c r="N241" s="198"/>
      <c r="O241" s="198"/>
      <c r="P241" s="198"/>
      <c r="Q241" s="198"/>
      <c r="R241" s="196"/>
      <c r="S241" s="192"/>
      <c r="T241" s="193"/>
      <c r="U241" s="193"/>
      <c r="V241" s="193"/>
      <c r="W241" s="296"/>
      <c r="X241" s="192"/>
      <c r="Y241" s="192"/>
      <c r="Z241" s="192"/>
      <c r="AA241" s="195"/>
      <c r="AB241" s="194"/>
    </row>
    <row r="242" spans="1:28" x14ac:dyDescent="0.25">
      <c r="A242" s="192"/>
      <c r="B242" s="196"/>
      <c r="C242" s="192"/>
      <c r="D242" s="198"/>
      <c r="E242" s="196"/>
      <c r="F242" s="198"/>
      <c r="G242" s="196"/>
      <c r="H242" s="198"/>
      <c r="I242" s="198"/>
      <c r="J242" s="198"/>
      <c r="K242" s="198"/>
      <c r="L242" s="198"/>
      <c r="M242" s="198"/>
      <c r="N242" s="198"/>
      <c r="O242" s="198"/>
      <c r="P242" s="198"/>
      <c r="Q242" s="198"/>
      <c r="R242" s="196"/>
      <c r="S242" s="192"/>
      <c r="T242" s="193"/>
      <c r="U242" s="193"/>
      <c r="V242" s="193"/>
      <c r="W242" s="296"/>
      <c r="X242" s="192"/>
      <c r="Y242" s="192"/>
      <c r="Z242" s="192"/>
      <c r="AA242" s="195"/>
      <c r="AB242" s="194"/>
    </row>
    <row r="243" spans="1:28" x14ac:dyDescent="0.25">
      <c r="A243" s="192"/>
      <c r="B243" s="196"/>
      <c r="C243" s="192"/>
      <c r="D243" s="198"/>
      <c r="E243" s="196"/>
      <c r="F243" s="198"/>
      <c r="G243" s="196"/>
      <c r="H243" s="198"/>
      <c r="I243" s="198"/>
      <c r="J243" s="198"/>
      <c r="K243" s="198"/>
      <c r="L243" s="198"/>
      <c r="M243" s="198"/>
      <c r="N243" s="198"/>
      <c r="O243" s="198"/>
      <c r="P243" s="198"/>
      <c r="Q243" s="198"/>
      <c r="R243" s="196"/>
      <c r="S243" s="192"/>
      <c r="T243" s="193"/>
      <c r="U243" s="193"/>
      <c r="V243" s="193"/>
      <c r="W243" s="296"/>
      <c r="X243" s="192"/>
      <c r="Y243" s="192"/>
      <c r="Z243" s="192"/>
      <c r="AA243" s="195"/>
      <c r="AB243" s="194"/>
    </row>
    <row r="244" spans="1:28" x14ac:dyDescent="0.25">
      <c r="A244" s="192"/>
      <c r="B244" s="196"/>
      <c r="C244" s="192"/>
      <c r="D244" s="198"/>
      <c r="E244" s="196"/>
      <c r="F244" s="198"/>
      <c r="G244" s="196"/>
      <c r="H244" s="198"/>
      <c r="I244" s="198"/>
      <c r="J244" s="198"/>
      <c r="K244" s="198"/>
      <c r="L244" s="198"/>
      <c r="M244" s="198"/>
      <c r="N244" s="198"/>
      <c r="O244" s="198"/>
      <c r="P244" s="198"/>
      <c r="Q244" s="198"/>
      <c r="R244" s="196"/>
      <c r="S244" s="192"/>
      <c r="T244" s="193"/>
      <c r="U244" s="193"/>
      <c r="V244" s="193"/>
      <c r="W244" s="296"/>
      <c r="X244" s="192"/>
      <c r="Y244" s="192"/>
      <c r="Z244" s="192"/>
      <c r="AA244" s="195"/>
      <c r="AB244" s="194"/>
    </row>
    <row r="245" spans="1:28" x14ac:dyDescent="0.25">
      <c r="A245" s="192"/>
      <c r="B245" s="196"/>
      <c r="C245" s="192"/>
      <c r="D245" s="198"/>
      <c r="E245" s="196"/>
      <c r="F245" s="198"/>
      <c r="G245" s="196"/>
      <c r="H245" s="198"/>
      <c r="I245" s="198"/>
      <c r="J245" s="198"/>
      <c r="K245" s="198"/>
      <c r="L245" s="198"/>
      <c r="M245" s="198"/>
      <c r="N245" s="198"/>
      <c r="O245" s="198"/>
      <c r="P245" s="198"/>
      <c r="Q245" s="198"/>
      <c r="R245" s="196"/>
      <c r="S245" s="192"/>
      <c r="T245" s="193"/>
      <c r="U245" s="193"/>
      <c r="V245" s="193"/>
      <c r="W245" s="296"/>
      <c r="X245" s="192"/>
      <c r="Y245" s="192"/>
      <c r="Z245" s="192"/>
      <c r="AA245" s="195"/>
      <c r="AB245" s="194"/>
    </row>
    <row r="246" spans="1:28" x14ac:dyDescent="0.25">
      <c r="A246" s="192"/>
      <c r="B246" s="196"/>
      <c r="C246" s="192"/>
      <c r="D246" s="198"/>
      <c r="E246" s="196"/>
      <c r="F246" s="198"/>
      <c r="G246" s="196"/>
      <c r="H246" s="198"/>
      <c r="I246" s="198"/>
      <c r="J246" s="198"/>
      <c r="K246" s="198"/>
      <c r="L246" s="198"/>
      <c r="M246" s="198"/>
      <c r="N246" s="198"/>
      <c r="O246" s="198"/>
      <c r="P246" s="198"/>
      <c r="Q246" s="198"/>
      <c r="R246" s="196"/>
      <c r="S246" s="192"/>
      <c r="T246" s="193"/>
      <c r="U246" s="193"/>
      <c r="V246" s="193"/>
      <c r="W246" s="296"/>
      <c r="X246" s="192"/>
      <c r="Y246" s="192"/>
      <c r="Z246" s="192"/>
      <c r="AA246" s="195"/>
      <c r="AB246" s="194"/>
    </row>
    <row r="247" spans="1:28" x14ac:dyDescent="0.25">
      <c r="A247" s="192"/>
      <c r="B247" s="196"/>
      <c r="C247" s="192"/>
      <c r="D247" s="198"/>
      <c r="E247" s="196"/>
      <c r="F247" s="198"/>
      <c r="G247" s="196"/>
      <c r="H247" s="198"/>
      <c r="I247" s="198"/>
      <c r="J247" s="198"/>
      <c r="K247" s="198"/>
      <c r="L247" s="198"/>
      <c r="M247" s="198"/>
      <c r="N247" s="198"/>
      <c r="O247" s="198"/>
      <c r="P247" s="198"/>
      <c r="Q247" s="198"/>
      <c r="R247" s="196"/>
      <c r="S247" s="192"/>
      <c r="T247" s="193"/>
      <c r="U247" s="193"/>
      <c r="V247" s="193"/>
      <c r="W247" s="296"/>
      <c r="X247" s="192"/>
      <c r="Y247" s="192"/>
      <c r="Z247" s="192"/>
      <c r="AA247" s="195"/>
      <c r="AB247" s="194"/>
    </row>
    <row r="248" spans="1:28" x14ac:dyDescent="0.25">
      <c r="A248" s="192"/>
      <c r="B248" s="196"/>
      <c r="C248" s="192"/>
      <c r="D248" s="198"/>
      <c r="E248" s="196"/>
      <c r="F248" s="198"/>
      <c r="G248" s="196"/>
      <c r="H248" s="198"/>
      <c r="I248" s="198"/>
      <c r="J248" s="198"/>
      <c r="K248" s="198"/>
      <c r="L248" s="198"/>
      <c r="M248" s="198"/>
      <c r="N248" s="198"/>
      <c r="O248" s="198"/>
      <c r="P248" s="198"/>
      <c r="Q248" s="198"/>
      <c r="R248" s="196"/>
      <c r="S248" s="192"/>
      <c r="T248" s="193"/>
      <c r="U248" s="193"/>
      <c r="V248" s="193"/>
      <c r="W248" s="296"/>
      <c r="X248" s="192"/>
      <c r="Y248" s="192"/>
      <c r="Z248" s="192"/>
      <c r="AA248" s="195"/>
      <c r="AB248" s="194"/>
    </row>
    <row r="249" spans="1:28" x14ac:dyDescent="0.25">
      <c r="A249" s="192"/>
      <c r="B249" s="196"/>
      <c r="C249" s="192"/>
      <c r="D249" s="198"/>
      <c r="E249" s="196"/>
      <c r="F249" s="198"/>
      <c r="G249" s="196"/>
      <c r="H249" s="198"/>
      <c r="I249" s="198"/>
      <c r="J249" s="198"/>
      <c r="K249" s="198"/>
      <c r="L249" s="198"/>
      <c r="M249" s="198"/>
      <c r="N249" s="198"/>
      <c r="O249" s="198"/>
      <c r="P249" s="198"/>
      <c r="Q249" s="198"/>
      <c r="R249" s="196"/>
      <c r="S249" s="192"/>
      <c r="T249" s="193"/>
      <c r="U249" s="193"/>
      <c r="V249" s="193"/>
      <c r="W249" s="296"/>
      <c r="X249" s="192"/>
      <c r="Y249" s="192"/>
      <c r="Z249" s="192"/>
      <c r="AA249" s="195"/>
      <c r="AB249" s="194"/>
    </row>
    <row r="250" spans="1:28" x14ac:dyDescent="0.25">
      <c r="A250" s="192"/>
      <c r="B250" s="196"/>
      <c r="C250" s="192"/>
      <c r="D250" s="198"/>
      <c r="E250" s="196"/>
      <c r="F250" s="198"/>
      <c r="G250" s="196"/>
      <c r="H250" s="198"/>
      <c r="I250" s="198"/>
      <c r="J250" s="198"/>
      <c r="K250" s="198"/>
      <c r="L250" s="198"/>
      <c r="M250" s="198"/>
      <c r="N250" s="198"/>
      <c r="O250" s="198"/>
      <c r="P250" s="198"/>
      <c r="Q250" s="198"/>
      <c r="R250" s="196"/>
      <c r="S250" s="192"/>
      <c r="T250" s="193"/>
      <c r="U250" s="193"/>
      <c r="V250" s="193"/>
      <c r="W250" s="296"/>
      <c r="X250" s="192"/>
      <c r="Y250" s="192"/>
      <c r="Z250" s="192"/>
      <c r="AA250" s="195"/>
      <c r="AB250" s="194"/>
    </row>
    <row r="251" spans="1:28" x14ac:dyDescent="0.25">
      <c r="A251" s="192"/>
      <c r="B251" s="196"/>
      <c r="C251" s="192"/>
      <c r="D251" s="198"/>
      <c r="E251" s="196"/>
      <c r="F251" s="198"/>
      <c r="G251" s="196"/>
      <c r="H251" s="198"/>
      <c r="I251" s="198"/>
      <c r="J251" s="198"/>
      <c r="K251" s="198"/>
      <c r="L251" s="198"/>
      <c r="M251" s="198"/>
      <c r="N251" s="198"/>
      <c r="O251" s="198"/>
      <c r="P251" s="198"/>
      <c r="Q251" s="198"/>
      <c r="R251" s="196"/>
      <c r="S251" s="192"/>
      <c r="T251" s="193"/>
      <c r="U251" s="193"/>
      <c r="V251" s="193"/>
      <c r="W251" s="296"/>
      <c r="X251" s="192"/>
      <c r="Y251" s="192"/>
      <c r="Z251" s="192"/>
      <c r="AA251" s="195"/>
      <c r="AB251" s="194"/>
    </row>
    <row r="252" spans="1:28" x14ac:dyDescent="0.25">
      <c r="A252" s="192"/>
      <c r="B252" s="196"/>
      <c r="C252" s="192"/>
      <c r="D252" s="198"/>
      <c r="E252" s="196"/>
      <c r="F252" s="198"/>
      <c r="G252" s="196"/>
      <c r="H252" s="198"/>
      <c r="I252" s="198"/>
      <c r="J252" s="198"/>
      <c r="K252" s="198"/>
      <c r="L252" s="198"/>
      <c r="M252" s="198"/>
      <c r="N252" s="198"/>
      <c r="O252" s="198"/>
      <c r="P252" s="198"/>
      <c r="Q252" s="198"/>
      <c r="R252" s="196"/>
      <c r="S252" s="192"/>
      <c r="T252" s="193"/>
      <c r="U252" s="193"/>
      <c r="V252" s="193"/>
      <c r="W252" s="296"/>
      <c r="X252" s="192"/>
      <c r="Y252" s="192"/>
      <c r="Z252" s="192"/>
      <c r="AA252" s="195"/>
      <c r="AB252" s="194"/>
    </row>
    <row r="253" spans="1:28" x14ac:dyDescent="0.25">
      <c r="A253" s="192"/>
      <c r="B253" s="196"/>
      <c r="C253" s="192"/>
      <c r="D253" s="198"/>
      <c r="E253" s="196"/>
      <c r="F253" s="198"/>
      <c r="G253" s="196"/>
      <c r="H253" s="198"/>
      <c r="I253" s="198"/>
      <c r="J253" s="198"/>
      <c r="K253" s="198"/>
      <c r="L253" s="198"/>
      <c r="M253" s="198"/>
      <c r="N253" s="198"/>
      <c r="O253" s="198"/>
      <c r="P253" s="198"/>
      <c r="Q253" s="198"/>
      <c r="R253" s="196"/>
      <c r="S253" s="192"/>
      <c r="T253" s="193"/>
      <c r="U253" s="193"/>
      <c r="V253" s="193"/>
      <c r="W253" s="296"/>
      <c r="X253" s="192"/>
      <c r="Y253" s="192"/>
      <c r="Z253" s="192"/>
      <c r="AA253" s="195"/>
      <c r="AB253" s="194"/>
    </row>
    <row r="254" spans="1:28" x14ac:dyDescent="0.25">
      <c r="A254" s="192"/>
      <c r="B254" s="196"/>
      <c r="C254" s="192"/>
      <c r="D254" s="198"/>
      <c r="E254" s="196"/>
      <c r="F254" s="198"/>
      <c r="G254" s="196"/>
      <c r="H254" s="198"/>
      <c r="I254" s="198"/>
      <c r="J254" s="198"/>
      <c r="K254" s="198"/>
      <c r="L254" s="198"/>
      <c r="M254" s="198"/>
      <c r="N254" s="198"/>
      <c r="O254" s="198"/>
      <c r="P254" s="198"/>
      <c r="Q254" s="198"/>
      <c r="R254" s="196"/>
      <c r="S254" s="192"/>
      <c r="T254" s="193"/>
      <c r="U254" s="193"/>
      <c r="V254" s="193"/>
      <c r="W254" s="296"/>
      <c r="X254" s="192"/>
      <c r="Y254" s="192"/>
      <c r="Z254" s="192"/>
      <c r="AA254" s="195"/>
      <c r="AB254" s="194"/>
    </row>
    <row r="255" spans="1:28" x14ac:dyDescent="0.25">
      <c r="A255" s="192"/>
      <c r="B255" s="196"/>
      <c r="C255" s="192"/>
      <c r="D255" s="198"/>
      <c r="E255" s="196"/>
      <c r="F255" s="198"/>
      <c r="G255" s="196"/>
      <c r="H255" s="198"/>
      <c r="I255" s="198"/>
      <c r="J255" s="198"/>
      <c r="K255" s="198"/>
      <c r="L255" s="198"/>
      <c r="M255" s="198"/>
      <c r="N255" s="198"/>
      <c r="O255" s="198"/>
      <c r="P255" s="198"/>
      <c r="Q255" s="198"/>
      <c r="R255" s="196"/>
      <c r="S255" s="192"/>
      <c r="T255" s="193"/>
      <c r="U255" s="193"/>
      <c r="V255" s="193"/>
      <c r="W255" s="296"/>
      <c r="X255" s="192"/>
      <c r="Y255" s="192"/>
      <c r="Z255" s="192"/>
      <c r="AA255" s="195"/>
      <c r="AB255" s="194"/>
    </row>
    <row r="256" spans="1:28" x14ac:dyDescent="0.25">
      <c r="A256" s="192"/>
      <c r="B256" s="196"/>
      <c r="C256" s="192"/>
      <c r="D256" s="198"/>
      <c r="E256" s="196"/>
      <c r="F256" s="198"/>
      <c r="G256" s="196"/>
      <c r="H256" s="198"/>
      <c r="I256" s="198"/>
      <c r="J256" s="198"/>
      <c r="K256" s="198"/>
      <c r="L256" s="198"/>
      <c r="M256" s="198"/>
      <c r="N256" s="198"/>
      <c r="O256" s="198"/>
      <c r="P256" s="198"/>
      <c r="Q256" s="198"/>
      <c r="R256" s="196"/>
      <c r="S256" s="192"/>
      <c r="T256" s="193"/>
      <c r="U256" s="193"/>
      <c r="V256" s="193"/>
      <c r="W256" s="296"/>
      <c r="X256" s="192"/>
      <c r="Y256" s="192"/>
      <c r="Z256" s="192"/>
      <c r="AA256" s="195"/>
      <c r="AB256" s="194"/>
    </row>
    <row r="257" spans="1:28" x14ac:dyDescent="0.25">
      <c r="A257" s="192"/>
      <c r="B257" s="196"/>
      <c r="C257" s="192"/>
      <c r="D257" s="198"/>
      <c r="E257" s="196"/>
      <c r="F257" s="198"/>
      <c r="G257" s="196"/>
      <c r="H257" s="198"/>
      <c r="I257" s="198"/>
      <c r="J257" s="198"/>
      <c r="K257" s="198"/>
      <c r="L257" s="198"/>
      <c r="M257" s="198"/>
      <c r="N257" s="198"/>
      <c r="O257" s="198"/>
      <c r="P257" s="198"/>
      <c r="Q257" s="198"/>
      <c r="R257" s="196"/>
      <c r="S257" s="192"/>
      <c r="T257" s="193"/>
      <c r="U257" s="193"/>
      <c r="V257" s="193"/>
      <c r="W257" s="296"/>
      <c r="X257" s="192"/>
      <c r="Y257" s="192"/>
      <c r="Z257" s="192"/>
      <c r="AA257" s="195"/>
      <c r="AB257" s="194"/>
    </row>
    <row r="258" spans="1:28" x14ac:dyDescent="0.25">
      <c r="A258" s="192"/>
      <c r="B258" s="196"/>
      <c r="C258" s="192"/>
      <c r="D258" s="198"/>
      <c r="E258" s="196"/>
      <c r="F258" s="198"/>
      <c r="G258" s="196"/>
      <c r="H258" s="198"/>
      <c r="I258" s="198"/>
      <c r="J258" s="198"/>
      <c r="K258" s="198"/>
      <c r="L258" s="198"/>
      <c r="M258" s="198"/>
      <c r="N258" s="198"/>
      <c r="O258" s="198"/>
      <c r="P258" s="198"/>
      <c r="Q258" s="198"/>
      <c r="R258" s="196"/>
      <c r="S258" s="192"/>
      <c r="T258" s="193"/>
      <c r="U258" s="193"/>
      <c r="V258" s="193"/>
      <c r="W258" s="296"/>
      <c r="X258" s="192"/>
      <c r="Y258" s="192"/>
      <c r="Z258" s="192"/>
      <c r="AA258" s="195"/>
      <c r="AB258" s="194"/>
    </row>
    <row r="259" spans="1:28" x14ac:dyDescent="0.25">
      <c r="A259" s="192"/>
      <c r="B259" s="196"/>
      <c r="C259" s="192"/>
      <c r="D259" s="198"/>
      <c r="E259" s="196"/>
      <c r="F259" s="198"/>
      <c r="G259" s="196"/>
      <c r="H259" s="198"/>
      <c r="I259" s="198"/>
      <c r="J259" s="198"/>
      <c r="K259" s="198"/>
      <c r="L259" s="198"/>
      <c r="M259" s="198"/>
      <c r="N259" s="198"/>
      <c r="O259" s="198"/>
      <c r="P259" s="198"/>
      <c r="Q259" s="198"/>
      <c r="R259" s="196"/>
      <c r="S259" s="192"/>
      <c r="T259" s="193"/>
      <c r="U259" s="193"/>
      <c r="V259" s="193"/>
      <c r="W259" s="296"/>
      <c r="X259" s="192"/>
      <c r="Y259" s="192"/>
      <c r="Z259" s="192"/>
      <c r="AA259" s="195"/>
      <c r="AB259" s="194"/>
    </row>
    <row r="260" spans="1:28" x14ac:dyDescent="0.25">
      <c r="A260" s="192"/>
      <c r="B260" s="196"/>
      <c r="C260" s="192"/>
      <c r="D260" s="198"/>
      <c r="E260" s="196"/>
      <c r="F260" s="198"/>
      <c r="G260" s="196"/>
      <c r="H260" s="198"/>
      <c r="I260" s="198"/>
      <c r="J260" s="198"/>
      <c r="K260" s="198"/>
      <c r="L260" s="198"/>
      <c r="M260" s="198"/>
      <c r="N260" s="198"/>
      <c r="O260" s="198"/>
      <c r="P260" s="198"/>
      <c r="Q260" s="198"/>
      <c r="R260" s="196"/>
      <c r="S260" s="192"/>
      <c r="T260" s="193"/>
      <c r="U260" s="193"/>
      <c r="V260" s="193"/>
      <c r="W260" s="296"/>
      <c r="X260" s="192"/>
      <c r="Y260" s="192"/>
      <c r="Z260" s="192"/>
      <c r="AA260" s="195"/>
      <c r="AB260" s="194"/>
    </row>
    <row r="261" spans="1:28" x14ac:dyDescent="0.25">
      <c r="A261" s="192"/>
      <c r="B261" s="196"/>
      <c r="C261" s="192"/>
      <c r="D261" s="198"/>
      <c r="E261" s="196"/>
      <c r="F261" s="198"/>
      <c r="G261" s="196"/>
      <c r="H261" s="198"/>
      <c r="I261" s="198"/>
      <c r="J261" s="198"/>
      <c r="K261" s="198"/>
      <c r="L261" s="198"/>
      <c r="M261" s="198"/>
      <c r="N261" s="198"/>
      <c r="O261" s="198"/>
      <c r="P261" s="198"/>
      <c r="Q261" s="198"/>
      <c r="R261" s="196"/>
      <c r="S261" s="192"/>
      <c r="T261" s="193"/>
      <c r="U261" s="193"/>
      <c r="V261" s="193"/>
      <c r="W261" s="296"/>
      <c r="X261" s="192"/>
      <c r="Y261" s="192"/>
      <c r="Z261" s="192"/>
      <c r="AA261" s="195"/>
      <c r="AB261" s="194"/>
    </row>
    <row r="262" spans="1:28" x14ac:dyDescent="0.25">
      <c r="A262" s="192"/>
      <c r="B262" s="196"/>
      <c r="C262" s="192"/>
      <c r="D262" s="198"/>
      <c r="E262" s="196"/>
      <c r="F262" s="198"/>
      <c r="G262" s="196"/>
      <c r="H262" s="198"/>
      <c r="I262" s="198"/>
      <c r="J262" s="198"/>
      <c r="K262" s="198"/>
      <c r="L262" s="198"/>
      <c r="M262" s="198"/>
      <c r="N262" s="198"/>
      <c r="O262" s="198"/>
      <c r="P262" s="198"/>
      <c r="Q262" s="198"/>
      <c r="R262" s="196"/>
      <c r="S262" s="192"/>
      <c r="T262" s="193"/>
      <c r="U262" s="193"/>
      <c r="V262" s="193"/>
      <c r="W262" s="296"/>
      <c r="X262" s="192"/>
      <c r="Y262" s="192"/>
      <c r="Z262" s="192"/>
      <c r="AA262" s="195"/>
      <c r="AB262" s="194"/>
    </row>
    <row r="263" spans="1:28" x14ac:dyDescent="0.25">
      <c r="A263" s="192"/>
      <c r="B263" s="196"/>
      <c r="C263" s="192"/>
      <c r="D263" s="198"/>
      <c r="E263" s="196"/>
      <c r="F263" s="198"/>
      <c r="G263" s="196"/>
      <c r="H263" s="198"/>
      <c r="I263" s="198"/>
      <c r="J263" s="198"/>
      <c r="K263" s="198"/>
      <c r="L263" s="198"/>
      <c r="M263" s="198"/>
      <c r="N263" s="198"/>
      <c r="O263" s="198"/>
      <c r="P263" s="198"/>
      <c r="Q263" s="198"/>
      <c r="R263" s="196"/>
      <c r="S263" s="192"/>
      <c r="T263" s="193"/>
      <c r="U263" s="193"/>
      <c r="V263" s="193"/>
      <c r="W263" s="296"/>
      <c r="X263" s="192"/>
      <c r="Y263" s="192"/>
      <c r="Z263" s="192"/>
      <c r="AA263" s="195"/>
      <c r="AB263" s="194"/>
    </row>
    <row r="264" spans="1:28" x14ac:dyDescent="0.25">
      <c r="A264" s="192"/>
      <c r="B264" s="196"/>
      <c r="C264" s="192"/>
      <c r="D264" s="198"/>
      <c r="E264" s="196"/>
      <c r="F264" s="198"/>
      <c r="G264" s="196"/>
      <c r="H264" s="198"/>
      <c r="I264" s="198"/>
      <c r="J264" s="198"/>
      <c r="K264" s="198"/>
      <c r="L264" s="198"/>
      <c r="M264" s="198"/>
      <c r="N264" s="198"/>
      <c r="O264" s="198"/>
      <c r="P264" s="198"/>
      <c r="Q264" s="198"/>
      <c r="R264" s="196"/>
      <c r="S264" s="192"/>
      <c r="T264" s="193"/>
      <c r="U264" s="193"/>
      <c r="V264" s="193"/>
      <c r="W264" s="296"/>
      <c r="X264" s="192"/>
      <c r="Y264" s="192"/>
      <c r="Z264" s="192"/>
      <c r="AA264" s="195"/>
      <c r="AB264" s="194"/>
    </row>
    <row r="265" spans="1:28" x14ac:dyDescent="0.25">
      <c r="A265" s="192"/>
      <c r="B265" s="196"/>
      <c r="C265" s="192"/>
      <c r="D265" s="198"/>
      <c r="E265" s="196"/>
      <c r="F265" s="198"/>
      <c r="G265" s="196"/>
      <c r="H265" s="198"/>
      <c r="I265" s="198"/>
      <c r="J265" s="198"/>
      <c r="K265" s="198"/>
      <c r="L265" s="198"/>
      <c r="M265" s="198"/>
      <c r="N265" s="198"/>
      <c r="O265" s="198"/>
      <c r="P265" s="198"/>
      <c r="Q265" s="198"/>
      <c r="R265" s="196"/>
      <c r="S265" s="192"/>
      <c r="T265" s="193"/>
      <c r="U265" s="193"/>
      <c r="V265" s="193"/>
      <c r="W265" s="296"/>
      <c r="X265" s="192"/>
      <c r="Y265" s="192"/>
      <c r="Z265" s="192"/>
      <c r="AA265" s="195"/>
      <c r="AB265" s="194"/>
    </row>
    <row r="266" spans="1:28" x14ac:dyDescent="0.25">
      <c r="A266" s="192"/>
      <c r="B266" s="196"/>
      <c r="C266" s="192"/>
      <c r="D266" s="198"/>
      <c r="E266" s="196"/>
      <c r="F266" s="198"/>
      <c r="G266" s="196"/>
      <c r="H266" s="198"/>
      <c r="I266" s="198"/>
      <c r="J266" s="198"/>
      <c r="K266" s="198"/>
      <c r="L266" s="198"/>
      <c r="M266" s="198"/>
      <c r="N266" s="198"/>
      <c r="O266" s="198"/>
      <c r="P266" s="198"/>
      <c r="Q266" s="198"/>
      <c r="R266" s="196"/>
      <c r="S266" s="192"/>
      <c r="T266" s="193"/>
      <c r="U266" s="193"/>
      <c r="V266" s="193"/>
      <c r="W266" s="296"/>
      <c r="X266" s="192"/>
      <c r="Y266" s="192"/>
      <c r="Z266" s="192"/>
      <c r="AA266" s="195"/>
      <c r="AB266" s="194"/>
    </row>
    <row r="267" spans="1:28" x14ac:dyDescent="0.25">
      <c r="A267" s="192"/>
      <c r="B267" s="196"/>
      <c r="C267" s="192"/>
      <c r="D267" s="198"/>
      <c r="E267" s="196"/>
      <c r="F267" s="198"/>
      <c r="G267" s="196"/>
      <c r="H267" s="198"/>
      <c r="I267" s="198"/>
      <c r="J267" s="198"/>
      <c r="K267" s="198"/>
      <c r="L267" s="198"/>
      <c r="M267" s="198"/>
      <c r="N267" s="198"/>
      <c r="O267" s="198"/>
      <c r="P267" s="198"/>
      <c r="Q267" s="198"/>
      <c r="R267" s="196"/>
      <c r="S267" s="192"/>
      <c r="T267" s="193"/>
      <c r="U267" s="193"/>
      <c r="V267" s="193"/>
      <c r="W267" s="296"/>
      <c r="X267" s="192"/>
      <c r="Y267" s="192"/>
      <c r="Z267" s="192"/>
      <c r="AA267" s="195"/>
      <c r="AB267" s="194"/>
    </row>
    <row r="268" spans="1:28" x14ac:dyDescent="0.25">
      <c r="A268" s="192"/>
      <c r="B268" s="196"/>
      <c r="C268" s="192"/>
      <c r="D268" s="198"/>
      <c r="E268" s="196"/>
      <c r="F268" s="198"/>
      <c r="G268" s="196"/>
      <c r="H268" s="198"/>
      <c r="I268" s="198"/>
      <c r="J268" s="198"/>
      <c r="K268" s="198"/>
      <c r="L268" s="198"/>
      <c r="M268" s="198"/>
      <c r="N268" s="198"/>
      <c r="O268" s="198"/>
      <c r="P268" s="198"/>
      <c r="Q268" s="198"/>
      <c r="R268" s="196"/>
      <c r="S268" s="192"/>
      <c r="T268" s="193"/>
      <c r="U268" s="193"/>
      <c r="V268" s="193"/>
      <c r="W268" s="296"/>
      <c r="X268" s="192"/>
      <c r="Y268" s="192"/>
      <c r="Z268" s="192"/>
      <c r="AA268" s="195"/>
      <c r="AB268" s="194"/>
    </row>
    <row r="269" spans="1:28" x14ac:dyDescent="0.25">
      <c r="A269" s="192"/>
      <c r="B269" s="196"/>
      <c r="C269" s="192"/>
      <c r="D269" s="198"/>
      <c r="E269" s="196"/>
      <c r="F269" s="198"/>
      <c r="G269" s="196"/>
      <c r="H269" s="198"/>
      <c r="I269" s="198"/>
      <c r="J269" s="198"/>
      <c r="K269" s="198"/>
      <c r="L269" s="198"/>
      <c r="M269" s="198"/>
      <c r="N269" s="198"/>
      <c r="O269" s="198"/>
      <c r="P269" s="198"/>
      <c r="Q269" s="198"/>
      <c r="R269" s="196"/>
      <c r="S269" s="192"/>
      <c r="T269" s="193"/>
      <c r="U269" s="193"/>
      <c r="V269" s="193"/>
      <c r="W269" s="296"/>
      <c r="X269" s="192"/>
      <c r="Y269" s="192"/>
      <c r="Z269" s="192"/>
      <c r="AA269" s="195"/>
      <c r="AB269" s="194"/>
    </row>
    <row r="270" spans="1:28" x14ac:dyDescent="0.25">
      <c r="A270" s="192"/>
      <c r="B270" s="196"/>
      <c r="C270" s="192"/>
      <c r="D270" s="198"/>
      <c r="E270" s="196"/>
      <c r="F270" s="198"/>
      <c r="G270" s="196"/>
      <c r="H270" s="198"/>
      <c r="I270" s="198"/>
      <c r="J270" s="198"/>
      <c r="K270" s="198"/>
      <c r="L270" s="198"/>
      <c r="M270" s="198"/>
      <c r="N270" s="198"/>
      <c r="O270" s="198"/>
      <c r="P270" s="198"/>
      <c r="Q270" s="198"/>
      <c r="R270" s="196"/>
      <c r="S270" s="192"/>
      <c r="T270" s="193"/>
      <c r="U270" s="193"/>
      <c r="V270" s="193"/>
      <c r="W270" s="296"/>
      <c r="X270" s="192"/>
      <c r="Y270" s="192"/>
      <c r="Z270" s="192"/>
      <c r="AA270" s="195"/>
      <c r="AB270" s="194"/>
    </row>
    <row r="271" spans="1:28" x14ac:dyDescent="0.25">
      <c r="A271" s="192"/>
      <c r="B271" s="196"/>
      <c r="C271" s="192"/>
      <c r="D271" s="198"/>
      <c r="E271" s="196"/>
      <c r="F271" s="198"/>
      <c r="G271" s="196"/>
      <c r="H271" s="198"/>
      <c r="I271" s="198"/>
      <c r="J271" s="198"/>
      <c r="K271" s="198"/>
      <c r="L271" s="198"/>
      <c r="M271" s="198"/>
      <c r="N271" s="198"/>
      <c r="O271" s="198"/>
      <c r="P271" s="198"/>
      <c r="Q271" s="198"/>
      <c r="R271" s="196"/>
      <c r="S271" s="192"/>
      <c r="T271" s="193"/>
      <c r="U271" s="193"/>
      <c r="V271" s="193"/>
      <c r="W271" s="296"/>
      <c r="X271" s="192"/>
      <c r="Y271" s="192"/>
      <c r="Z271" s="192"/>
      <c r="AA271" s="195"/>
      <c r="AB271" s="194"/>
    </row>
    <row r="272" spans="1:28" x14ac:dyDescent="0.25">
      <c r="A272" s="192"/>
      <c r="B272" s="196"/>
      <c r="C272" s="192"/>
      <c r="D272" s="198"/>
      <c r="E272" s="196"/>
      <c r="F272" s="198"/>
      <c r="G272" s="196"/>
      <c r="H272" s="198"/>
      <c r="I272" s="198"/>
      <c r="J272" s="198"/>
      <c r="K272" s="198"/>
      <c r="L272" s="198"/>
      <c r="M272" s="198"/>
      <c r="N272" s="198"/>
      <c r="O272" s="198"/>
      <c r="P272" s="198"/>
      <c r="Q272" s="198"/>
      <c r="R272" s="196"/>
      <c r="S272" s="192"/>
      <c r="T272" s="193"/>
      <c r="U272" s="193"/>
      <c r="V272" s="193"/>
      <c r="W272" s="296"/>
      <c r="X272" s="192"/>
      <c r="Y272" s="192"/>
      <c r="Z272" s="192"/>
      <c r="AA272" s="195"/>
      <c r="AB272" s="194"/>
    </row>
    <row r="273" spans="1:28" x14ac:dyDescent="0.25">
      <c r="A273" s="192"/>
      <c r="B273" s="196"/>
      <c r="C273" s="192"/>
      <c r="D273" s="198"/>
      <c r="E273" s="196"/>
      <c r="F273" s="198"/>
      <c r="G273" s="196"/>
      <c r="H273" s="198"/>
      <c r="I273" s="198"/>
      <c r="J273" s="198"/>
      <c r="K273" s="198"/>
      <c r="L273" s="198"/>
      <c r="M273" s="198"/>
      <c r="N273" s="198"/>
      <c r="O273" s="198"/>
      <c r="P273" s="198"/>
      <c r="Q273" s="198"/>
      <c r="R273" s="196"/>
      <c r="S273" s="192"/>
      <c r="T273" s="193"/>
      <c r="U273" s="193"/>
      <c r="V273" s="193"/>
      <c r="W273" s="296"/>
      <c r="X273" s="192"/>
      <c r="Y273" s="192"/>
      <c r="Z273" s="192"/>
      <c r="AA273" s="195"/>
      <c r="AB273" s="194"/>
    </row>
    <row r="274" spans="1:28" x14ac:dyDescent="0.25">
      <c r="A274" s="192"/>
      <c r="B274" s="196"/>
      <c r="C274" s="192"/>
      <c r="D274" s="198"/>
      <c r="E274" s="196"/>
      <c r="F274" s="198"/>
      <c r="G274" s="196"/>
      <c r="H274" s="198"/>
      <c r="I274" s="198"/>
      <c r="J274" s="198"/>
      <c r="K274" s="198"/>
      <c r="L274" s="198"/>
      <c r="M274" s="198"/>
      <c r="N274" s="198"/>
      <c r="O274" s="198"/>
      <c r="P274" s="198"/>
      <c r="Q274" s="198"/>
      <c r="R274" s="196"/>
      <c r="S274" s="192"/>
      <c r="T274" s="193"/>
      <c r="U274" s="193"/>
      <c r="V274" s="193"/>
      <c r="W274" s="296"/>
      <c r="X274" s="192"/>
      <c r="Y274" s="192"/>
      <c r="Z274" s="192"/>
      <c r="AA274" s="195"/>
      <c r="AB274" s="194"/>
    </row>
    <row r="275" spans="1:28" x14ac:dyDescent="0.25">
      <c r="A275" s="192"/>
      <c r="B275" s="196"/>
      <c r="C275" s="192"/>
      <c r="D275" s="198"/>
      <c r="E275" s="196"/>
      <c r="F275" s="198"/>
      <c r="G275" s="196"/>
      <c r="H275" s="198"/>
      <c r="I275" s="198"/>
      <c r="J275" s="198"/>
      <c r="K275" s="198"/>
      <c r="L275" s="198"/>
      <c r="M275" s="198"/>
      <c r="N275" s="198"/>
      <c r="O275" s="198"/>
      <c r="P275" s="198"/>
      <c r="Q275" s="198"/>
      <c r="R275" s="196"/>
      <c r="S275" s="192"/>
      <c r="T275" s="193"/>
      <c r="U275" s="193"/>
      <c r="V275" s="193"/>
      <c r="W275" s="296"/>
      <c r="X275" s="192"/>
      <c r="Y275" s="192"/>
      <c r="Z275" s="192"/>
      <c r="AA275" s="195"/>
      <c r="AB275" s="194"/>
    </row>
    <row r="276" spans="1:28" x14ac:dyDescent="0.25">
      <c r="A276" s="192"/>
      <c r="B276" s="196"/>
      <c r="C276" s="192"/>
      <c r="D276" s="198"/>
      <c r="E276" s="196"/>
      <c r="F276" s="198"/>
      <c r="G276" s="196"/>
      <c r="H276" s="198"/>
      <c r="I276" s="198"/>
      <c r="J276" s="198"/>
      <c r="K276" s="198"/>
      <c r="L276" s="198"/>
      <c r="M276" s="198"/>
      <c r="N276" s="198"/>
      <c r="O276" s="198"/>
      <c r="P276" s="198"/>
      <c r="Q276" s="198"/>
      <c r="R276" s="196"/>
      <c r="S276" s="192"/>
      <c r="T276" s="193"/>
      <c r="U276" s="193"/>
      <c r="V276" s="193"/>
      <c r="W276" s="296"/>
      <c r="X276" s="192"/>
      <c r="Y276" s="192"/>
      <c r="Z276" s="192"/>
      <c r="AA276" s="195"/>
      <c r="AB276" s="194"/>
    </row>
    <row r="277" spans="1:28" x14ac:dyDescent="0.25">
      <c r="A277" s="192"/>
      <c r="B277" s="196"/>
      <c r="C277" s="192"/>
      <c r="D277" s="198"/>
      <c r="E277" s="196"/>
      <c r="F277" s="198"/>
      <c r="G277" s="196"/>
      <c r="H277" s="198"/>
      <c r="I277" s="198"/>
      <c r="J277" s="198"/>
      <c r="K277" s="198"/>
      <c r="L277" s="198"/>
      <c r="M277" s="198"/>
      <c r="N277" s="198"/>
      <c r="O277" s="198"/>
      <c r="P277" s="198"/>
      <c r="Q277" s="198"/>
      <c r="R277" s="196"/>
      <c r="S277" s="192"/>
      <c r="T277" s="193"/>
      <c r="U277" s="193"/>
      <c r="V277" s="193"/>
      <c r="W277" s="296"/>
      <c r="X277" s="192"/>
      <c r="Y277" s="192"/>
      <c r="Z277" s="192"/>
      <c r="AA277" s="195"/>
      <c r="AB277" s="194"/>
    </row>
    <row r="278" spans="1:28" x14ac:dyDescent="0.25">
      <c r="A278" s="192"/>
      <c r="B278" s="196"/>
      <c r="C278" s="192"/>
      <c r="D278" s="198"/>
      <c r="E278" s="196"/>
      <c r="F278" s="198"/>
      <c r="G278" s="196"/>
      <c r="H278" s="198"/>
      <c r="I278" s="198"/>
      <c r="J278" s="198"/>
      <c r="K278" s="198"/>
      <c r="L278" s="198"/>
      <c r="M278" s="198"/>
      <c r="N278" s="198"/>
      <c r="O278" s="198"/>
      <c r="P278" s="198"/>
      <c r="Q278" s="198"/>
      <c r="R278" s="196"/>
      <c r="S278" s="192"/>
      <c r="T278" s="193"/>
      <c r="U278" s="193"/>
      <c r="V278" s="193"/>
      <c r="W278" s="296"/>
      <c r="X278" s="192"/>
      <c r="Y278" s="192"/>
      <c r="Z278" s="192"/>
      <c r="AA278" s="195"/>
      <c r="AB278" s="194"/>
    </row>
    <row r="279" spans="1:28" x14ac:dyDescent="0.25">
      <c r="A279" s="192"/>
      <c r="B279" s="196"/>
      <c r="C279" s="192"/>
      <c r="D279" s="198"/>
      <c r="E279" s="196"/>
      <c r="F279" s="198"/>
      <c r="G279" s="196"/>
      <c r="H279" s="198"/>
      <c r="I279" s="198"/>
      <c r="J279" s="198"/>
      <c r="K279" s="198"/>
      <c r="L279" s="198"/>
      <c r="M279" s="198"/>
      <c r="N279" s="198"/>
      <c r="O279" s="198"/>
      <c r="P279" s="198"/>
      <c r="Q279" s="198"/>
      <c r="R279" s="196"/>
      <c r="S279" s="192"/>
      <c r="T279" s="193"/>
      <c r="U279" s="193"/>
      <c r="V279" s="193"/>
      <c r="W279" s="296"/>
      <c r="X279" s="192"/>
      <c r="Y279" s="192"/>
      <c r="Z279" s="192"/>
      <c r="AA279" s="195"/>
      <c r="AB279" s="194"/>
    </row>
    <row r="280" spans="1:28" x14ac:dyDescent="0.25">
      <c r="A280" s="192"/>
      <c r="B280" s="196"/>
      <c r="C280" s="192"/>
      <c r="D280" s="198"/>
      <c r="E280" s="196"/>
      <c r="F280" s="198"/>
      <c r="G280" s="196"/>
      <c r="H280" s="198"/>
      <c r="I280" s="198"/>
      <c r="J280" s="198"/>
      <c r="K280" s="198"/>
      <c r="L280" s="198"/>
      <c r="M280" s="198"/>
      <c r="N280" s="198"/>
      <c r="O280" s="198"/>
      <c r="P280" s="198"/>
      <c r="Q280" s="198"/>
      <c r="R280" s="196"/>
      <c r="S280" s="192"/>
      <c r="T280" s="193"/>
      <c r="U280" s="193"/>
      <c r="V280" s="193"/>
      <c r="W280" s="296"/>
      <c r="X280" s="192"/>
      <c r="Y280" s="192"/>
      <c r="Z280" s="192"/>
      <c r="AA280" s="195"/>
      <c r="AB280" s="194"/>
    </row>
    <row r="281" spans="1:28" x14ac:dyDescent="0.25">
      <c r="A281" s="192"/>
      <c r="B281" s="196"/>
      <c r="C281" s="192"/>
      <c r="D281" s="198"/>
      <c r="E281" s="196"/>
      <c r="F281" s="198"/>
      <c r="G281" s="196"/>
      <c r="H281" s="198"/>
      <c r="I281" s="198"/>
      <c r="J281" s="198"/>
      <c r="K281" s="198"/>
      <c r="L281" s="198"/>
      <c r="M281" s="198"/>
      <c r="N281" s="198"/>
      <c r="O281" s="198"/>
      <c r="P281" s="198"/>
      <c r="Q281" s="198"/>
      <c r="R281" s="196"/>
      <c r="S281" s="192"/>
      <c r="T281" s="193"/>
      <c r="U281" s="193"/>
      <c r="V281" s="193"/>
      <c r="W281" s="296"/>
      <c r="X281" s="192"/>
      <c r="Y281" s="192"/>
      <c r="Z281" s="192"/>
      <c r="AA281" s="195"/>
      <c r="AB281" s="194"/>
    </row>
    <row r="282" spans="1:28" x14ac:dyDescent="0.25">
      <c r="A282" s="192"/>
      <c r="B282" s="196"/>
      <c r="C282" s="192"/>
      <c r="D282" s="198"/>
      <c r="E282" s="196"/>
      <c r="F282" s="198"/>
      <c r="G282" s="196"/>
      <c r="H282" s="198"/>
      <c r="I282" s="198"/>
      <c r="J282" s="198"/>
      <c r="K282" s="198"/>
      <c r="L282" s="198"/>
      <c r="M282" s="198"/>
      <c r="N282" s="198"/>
      <c r="O282" s="198"/>
      <c r="P282" s="198"/>
      <c r="Q282" s="198"/>
      <c r="R282" s="196"/>
      <c r="S282" s="192"/>
      <c r="T282" s="193"/>
      <c r="U282" s="193"/>
      <c r="V282" s="193"/>
      <c r="W282" s="296"/>
      <c r="X282" s="192"/>
      <c r="Y282" s="192"/>
      <c r="Z282" s="192"/>
      <c r="AA282" s="195"/>
      <c r="AB282" s="194"/>
    </row>
    <row r="283" spans="1:28" x14ac:dyDescent="0.25">
      <c r="A283" s="192"/>
      <c r="B283" s="196"/>
      <c r="C283" s="192"/>
      <c r="D283" s="198"/>
      <c r="E283" s="196"/>
      <c r="F283" s="198"/>
      <c r="G283" s="196"/>
      <c r="H283" s="198"/>
      <c r="I283" s="198"/>
      <c r="J283" s="198"/>
      <c r="K283" s="198"/>
      <c r="L283" s="198"/>
      <c r="M283" s="198"/>
      <c r="N283" s="198"/>
      <c r="O283" s="198"/>
      <c r="P283" s="198"/>
      <c r="Q283" s="198"/>
      <c r="R283" s="196"/>
      <c r="S283" s="192"/>
      <c r="T283" s="193"/>
      <c r="U283" s="193"/>
      <c r="V283" s="193"/>
      <c r="W283" s="296"/>
      <c r="X283" s="192"/>
      <c r="Y283" s="192"/>
      <c r="Z283" s="192"/>
      <c r="AA283" s="195"/>
      <c r="AB283" s="194"/>
    </row>
    <row r="284" spans="1:28" x14ac:dyDescent="0.25">
      <c r="A284" s="192"/>
      <c r="B284" s="196"/>
      <c r="C284" s="192"/>
      <c r="D284" s="198"/>
      <c r="E284" s="196"/>
      <c r="F284" s="198"/>
      <c r="G284" s="196"/>
      <c r="H284" s="198"/>
      <c r="I284" s="198"/>
      <c r="J284" s="198"/>
      <c r="K284" s="198"/>
      <c r="L284" s="198"/>
      <c r="M284" s="198"/>
      <c r="N284" s="198"/>
      <c r="O284" s="198"/>
      <c r="P284" s="198"/>
      <c r="Q284" s="198"/>
      <c r="R284" s="196"/>
      <c r="S284" s="192"/>
      <c r="T284" s="193"/>
      <c r="U284" s="193"/>
      <c r="V284" s="193"/>
      <c r="W284" s="296"/>
      <c r="X284" s="192"/>
      <c r="Y284" s="192"/>
      <c r="Z284" s="192"/>
      <c r="AA284" s="195"/>
      <c r="AB284" s="194"/>
    </row>
    <row r="285" spans="1:28" x14ac:dyDescent="0.25">
      <c r="A285" s="192"/>
      <c r="B285" s="196"/>
      <c r="C285" s="192"/>
      <c r="D285" s="198"/>
      <c r="E285" s="196"/>
      <c r="F285" s="198"/>
      <c r="G285" s="196"/>
      <c r="H285" s="198"/>
      <c r="I285" s="198"/>
      <c r="J285" s="198"/>
      <c r="K285" s="198"/>
      <c r="L285" s="198"/>
      <c r="M285" s="198"/>
      <c r="N285" s="198"/>
      <c r="O285" s="198"/>
      <c r="P285" s="198"/>
      <c r="Q285" s="198"/>
      <c r="R285" s="196"/>
      <c r="S285" s="192"/>
      <c r="T285" s="193"/>
      <c r="U285" s="193"/>
      <c r="V285" s="193"/>
      <c r="W285" s="296"/>
      <c r="X285" s="192"/>
      <c r="Y285" s="192"/>
      <c r="Z285" s="192"/>
      <c r="AA285" s="195"/>
      <c r="AB285" s="194"/>
    </row>
    <row r="286" spans="1:28" x14ac:dyDescent="0.25">
      <c r="A286" s="192"/>
      <c r="B286" s="196"/>
      <c r="C286" s="192"/>
      <c r="D286" s="198"/>
      <c r="E286" s="196"/>
      <c r="F286" s="198"/>
      <c r="G286" s="196"/>
      <c r="H286" s="198"/>
      <c r="I286" s="198"/>
      <c r="J286" s="198"/>
      <c r="K286" s="198"/>
      <c r="L286" s="198"/>
      <c r="M286" s="198"/>
      <c r="N286" s="198"/>
      <c r="O286" s="198"/>
      <c r="P286" s="198"/>
      <c r="Q286" s="198"/>
      <c r="R286" s="196"/>
      <c r="S286" s="192"/>
      <c r="T286" s="193"/>
      <c r="U286" s="193"/>
      <c r="V286" s="193"/>
      <c r="W286" s="296"/>
      <c r="X286" s="192"/>
      <c r="Y286" s="192"/>
      <c r="Z286" s="192"/>
      <c r="AA286" s="195"/>
      <c r="AB286" s="194"/>
    </row>
    <row r="287" spans="1:28" x14ac:dyDescent="0.25">
      <c r="A287" s="192"/>
      <c r="B287" s="196"/>
      <c r="C287" s="192"/>
      <c r="D287" s="198"/>
      <c r="E287" s="196"/>
      <c r="F287" s="198"/>
      <c r="G287" s="196"/>
      <c r="H287" s="198"/>
      <c r="I287" s="198"/>
      <c r="J287" s="198"/>
      <c r="K287" s="198"/>
      <c r="L287" s="198"/>
      <c r="M287" s="198"/>
      <c r="N287" s="198"/>
      <c r="O287" s="198"/>
      <c r="P287" s="198"/>
      <c r="Q287" s="198"/>
      <c r="R287" s="196"/>
      <c r="S287" s="192"/>
      <c r="T287" s="193"/>
      <c r="U287" s="193"/>
      <c r="V287" s="193"/>
      <c r="W287" s="296"/>
      <c r="X287" s="192"/>
      <c r="Y287" s="192"/>
      <c r="Z287" s="192"/>
      <c r="AA287" s="195"/>
      <c r="AB287" s="194"/>
    </row>
    <row r="288" spans="1:28" x14ac:dyDescent="0.25">
      <c r="A288" s="192"/>
      <c r="B288" s="196"/>
      <c r="C288" s="192"/>
      <c r="D288" s="198"/>
      <c r="E288" s="196"/>
      <c r="F288" s="198"/>
      <c r="G288" s="196"/>
      <c r="H288" s="198"/>
      <c r="I288" s="198"/>
      <c r="J288" s="198"/>
      <c r="K288" s="198"/>
      <c r="L288" s="198"/>
      <c r="M288" s="198"/>
      <c r="N288" s="198"/>
      <c r="O288" s="198"/>
      <c r="P288" s="198"/>
      <c r="Q288" s="198"/>
      <c r="R288" s="196"/>
      <c r="S288" s="192"/>
      <c r="T288" s="193"/>
      <c r="U288" s="193"/>
      <c r="V288" s="193"/>
      <c r="W288" s="296"/>
      <c r="X288" s="192"/>
      <c r="Y288" s="192"/>
      <c r="Z288" s="192"/>
      <c r="AA288" s="195"/>
      <c r="AB288" s="194"/>
    </row>
    <row r="289" spans="1:28" x14ac:dyDescent="0.25">
      <c r="A289" s="192"/>
      <c r="B289" s="196"/>
      <c r="C289" s="192"/>
      <c r="D289" s="198"/>
      <c r="E289" s="196"/>
      <c r="F289" s="198"/>
      <c r="G289" s="196"/>
      <c r="H289" s="198"/>
      <c r="I289" s="198"/>
      <c r="J289" s="198"/>
      <c r="K289" s="198"/>
      <c r="L289" s="198"/>
      <c r="M289" s="198"/>
      <c r="N289" s="198"/>
      <c r="O289" s="198"/>
      <c r="P289" s="198"/>
      <c r="Q289" s="198"/>
      <c r="R289" s="196"/>
      <c r="S289" s="192"/>
      <c r="T289" s="193"/>
      <c r="U289" s="193"/>
      <c r="V289" s="193"/>
      <c r="W289" s="296"/>
      <c r="X289" s="192"/>
      <c r="Y289" s="192"/>
      <c r="Z289" s="192"/>
      <c r="AA289" s="195"/>
      <c r="AB289" s="194"/>
    </row>
    <row r="290" spans="1:28" x14ac:dyDescent="0.25">
      <c r="A290" s="192"/>
      <c r="B290" s="196"/>
      <c r="C290" s="192"/>
      <c r="D290" s="198"/>
      <c r="E290" s="196"/>
      <c r="F290" s="198"/>
      <c r="G290" s="196"/>
      <c r="H290" s="198"/>
      <c r="I290" s="198"/>
      <c r="J290" s="198"/>
      <c r="K290" s="198"/>
      <c r="L290" s="198"/>
      <c r="M290" s="198"/>
      <c r="N290" s="198"/>
      <c r="O290" s="198"/>
      <c r="P290" s="198"/>
      <c r="Q290" s="198"/>
      <c r="R290" s="196"/>
      <c r="S290" s="192"/>
      <c r="T290" s="193"/>
      <c r="U290" s="193"/>
      <c r="V290" s="193"/>
      <c r="W290" s="296"/>
      <c r="X290" s="192"/>
      <c r="Y290" s="192"/>
      <c r="Z290" s="192"/>
      <c r="AA290" s="195"/>
      <c r="AB290" s="194"/>
    </row>
    <row r="291" spans="1:28" x14ac:dyDescent="0.25">
      <c r="A291" s="192"/>
      <c r="B291" s="196"/>
      <c r="C291" s="192"/>
      <c r="D291" s="198"/>
      <c r="E291" s="196"/>
      <c r="F291" s="198"/>
      <c r="G291" s="196"/>
      <c r="H291" s="198"/>
      <c r="I291" s="198"/>
      <c r="J291" s="198"/>
      <c r="K291" s="198"/>
      <c r="L291" s="198"/>
      <c r="M291" s="198"/>
      <c r="N291" s="198"/>
      <c r="O291" s="198"/>
      <c r="P291" s="198"/>
      <c r="Q291" s="198"/>
      <c r="R291" s="196"/>
      <c r="S291" s="192"/>
      <c r="T291" s="193"/>
      <c r="U291" s="193"/>
      <c r="V291" s="193"/>
      <c r="W291" s="296"/>
      <c r="X291" s="192"/>
      <c r="Y291" s="192"/>
      <c r="Z291" s="192"/>
      <c r="AA291" s="195"/>
      <c r="AB291" s="194"/>
    </row>
    <row r="292" spans="1:28" x14ac:dyDescent="0.25">
      <c r="A292" s="192"/>
      <c r="B292" s="196"/>
      <c r="C292" s="192"/>
      <c r="D292" s="198"/>
      <c r="E292" s="196"/>
      <c r="F292" s="198"/>
      <c r="G292" s="196"/>
      <c r="H292" s="198"/>
      <c r="I292" s="198"/>
      <c r="J292" s="198"/>
      <c r="K292" s="198"/>
      <c r="L292" s="198"/>
      <c r="M292" s="198"/>
      <c r="N292" s="198"/>
      <c r="O292" s="198"/>
      <c r="P292" s="198"/>
      <c r="Q292" s="198"/>
      <c r="R292" s="196"/>
      <c r="S292" s="192"/>
      <c r="T292" s="193"/>
      <c r="U292" s="193"/>
      <c r="V292" s="193"/>
      <c r="W292" s="296"/>
      <c r="X292" s="192"/>
      <c r="Y292" s="192"/>
      <c r="Z292" s="192"/>
      <c r="AA292" s="195"/>
      <c r="AB292" s="194"/>
    </row>
    <row r="293" spans="1:28" x14ac:dyDescent="0.25">
      <c r="A293" s="192"/>
      <c r="B293" s="196"/>
      <c r="C293" s="192"/>
      <c r="D293" s="198"/>
      <c r="E293" s="196"/>
      <c r="F293" s="198"/>
      <c r="G293" s="196"/>
      <c r="H293" s="198"/>
      <c r="I293" s="198"/>
      <c r="J293" s="198"/>
      <c r="K293" s="198"/>
      <c r="L293" s="198"/>
      <c r="M293" s="198"/>
      <c r="N293" s="198"/>
      <c r="O293" s="198"/>
      <c r="P293" s="198"/>
      <c r="Q293" s="198"/>
      <c r="R293" s="196"/>
      <c r="S293" s="192"/>
      <c r="T293" s="193"/>
      <c r="U293" s="193"/>
      <c r="V293" s="193"/>
      <c r="W293" s="296"/>
      <c r="X293" s="192"/>
      <c r="Y293" s="192"/>
      <c r="Z293" s="192"/>
      <c r="AA293" s="195"/>
      <c r="AB293" s="194"/>
    </row>
    <row r="294" spans="1:28" x14ac:dyDescent="0.25">
      <c r="A294" s="192"/>
      <c r="B294" s="196"/>
      <c r="C294" s="192"/>
      <c r="D294" s="198"/>
      <c r="E294" s="196"/>
      <c r="F294" s="198"/>
      <c r="G294" s="196"/>
      <c r="H294" s="198"/>
      <c r="I294" s="198"/>
      <c r="J294" s="198"/>
      <c r="K294" s="198"/>
      <c r="L294" s="198"/>
      <c r="M294" s="198"/>
      <c r="N294" s="198"/>
      <c r="O294" s="198"/>
      <c r="P294" s="198"/>
      <c r="Q294" s="198"/>
      <c r="R294" s="196"/>
      <c r="S294" s="192"/>
      <c r="T294" s="193"/>
      <c r="U294" s="193"/>
      <c r="V294" s="193"/>
      <c r="W294" s="296"/>
      <c r="X294" s="192"/>
      <c r="Y294" s="192"/>
      <c r="Z294" s="192"/>
      <c r="AA294" s="195"/>
      <c r="AB294" s="194"/>
    </row>
    <row r="295" spans="1:28" x14ac:dyDescent="0.25">
      <c r="A295" s="192"/>
      <c r="B295" s="196"/>
      <c r="C295" s="192"/>
      <c r="D295" s="198"/>
      <c r="E295" s="196"/>
      <c r="F295" s="198"/>
      <c r="G295" s="196"/>
      <c r="H295" s="198"/>
      <c r="I295" s="198"/>
      <c r="J295" s="198"/>
      <c r="K295" s="198"/>
      <c r="L295" s="198"/>
      <c r="M295" s="198"/>
      <c r="N295" s="198"/>
      <c r="O295" s="198"/>
      <c r="P295" s="198"/>
      <c r="Q295" s="198"/>
      <c r="R295" s="196"/>
      <c r="S295" s="192"/>
      <c r="T295" s="193"/>
      <c r="U295" s="193"/>
      <c r="V295" s="193"/>
      <c r="W295" s="296"/>
      <c r="X295" s="192"/>
      <c r="Y295" s="192"/>
      <c r="Z295" s="192"/>
      <c r="AA295" s="195"/>
      <c r="AB295" s="194"/>
    </row>
    <row r="296" spans="1:28" x14ac:dyDescent="0.25">
      <c r="A296" s="192"/>
      <c r="B296" s="196"/>
      <c r="C296" s="192"/>
      <c r="D296" s="198"/>
      <c r="E296" s="196"/>
      <c r="F296" s="198"/>
      <c r="G296" s="196"/>
      <c r="H296" s="198"/>
      <c r="I296" s="198"/>
      <c r="J296" s="198"/>
      <c r="K296" s="198"/>
      <c r="L296" s="198"/>
      <c r="M296" s="198"/>
      <c r="N296" s="198"/>
      <c r="O296" s="198"/>
      <c r="P296" s="198"/>
      <c r="Q296" s="198"/>
      <c r="R296" s="196"/>
      <c r="S296" s="192"/>
      <c r="T296" s="193"/>
      <c r="U296" s="193"/>
      <c r="V296" s="193"/>
      <c r="W296" s="296"/>
      <c r="X296" s="192"/>
      <c r="Y296" s="192"/>
      <c r="Z296" s="192"/>
      <c r="AA296" s="195"/>
      <c r="AB296" s="194"/>
    </row>
    <row r="297" spans="1:28" x14ac:dyDescent="0.25">
      <c r="A297" s="192"/>
      <c r="B297" s="196"/>
      <c r="C297" s="192"/>
      <c r="D297" s="198"/>
      <c r="E297" s="196"/>
      <c r="F297" s="198"/>
      <c r="G297" s="196"/>
      <c r="H297" s="198"/>
      <c r="I297" s="198"/>
      <c r="J297" s="198"/>
      <c r="K297" s="198"/>
      <c r="L297" s="198"/>
      <c r="M297" s="198"/>
      <c r="N297" s="198"/>
      <c r="O297" s="198"/>
      <c r="P297" s="198"/>
      <c r="Q297" s="198"/>
      <c r="R297" s="196"/>
      <c r="S297" s="192"/>
      <c r="T297" s="193"/>
      <c r="U297" s="193"/>
      <c r="V297" s="193"/>
      <c r="W297" s="296"/>
      <c r="X297" s="192"/>
      <c r="Y297" s="192"/>
      <c r="Z297" s="192"/>
      <c r="AA297" s="195"/>
      <c r="AB297" s="194"/>
    </row>
    <row r="298" spans="1:28" x14ac:dyDescent="0.25">
      <c r="A298" s="192"/>
      <c r="B298" s="196"/>
      <c r="C298" s="192"/>
      <c r="D298" s="198"/>
      <c r="E298" s="196"/>
      <c r="F298" s="198"/>
      <c r="G298" s="196"/>
      <c r="H298" s="198"/>
      <c r="I298" s="198"/>
      <c r="J298" s="198"/>
      <c r="K298" s="198"/>
      <c r="L298" s="198"/>
      <c r="M298" s="198"/>
      <c r="N298" s="198"/>
      <c r="O298" s="198"/>
      <c r="P298" s="198"/>
      <c r="Q298" s="198"/>
      <c r="R298" s="196"/>
      <c r="S298" s="192"/>
      <c r="T298" s="193"/>
      <c r="U298" s="193"/>
      <c r="V298" s="193"/>
      <c r="W298" s="296"/>
      <c r="X298" s="192"/>
      <c r="Y298" s="192"/>
      <c r="Z298" s="192"/>
      <c r="AA298" s="195"/>
      <c r="AB298" s="194"/>
    </row>
    <row r="299" spans="1:28" x14ac:dyDescent="0.25">
      <c r="A299" s="192"/>
      <c r="B299" s="196"/>
      <c r="C299" s="192"/>
      <c r="D299" s="198"/>
      <c r="E299" s="196"/>
      <c r="F299" s="198"/>
      <c r="G299" s="196"/>
      <c r="H299" s="198"/>
      <c r="I299" s="198"/>
      <c r="J299" s="198"/>
      <c r="K299" s="198"/>
      <c r="L299" s="198"/>
      <c r="M299" s="198"/>
      <c r="N299" s="198"/>
      <c r="O299" s="198"/>
      <c r="P299" s="198"/>
      <c r="Q299" s="198"/>
      <c r="R299" s="196"/>
      <c r="S299" s="192"/>
      <c r="T299" s="193"/>
      <c r="U299" s="193"/>
      <c r="V299" s="193"/>
      <c r="W299" s="296"/>
      <c r="X299" s="192"/>
      <c r="Y299" s="192"/>
      <c r="Z299" s="192"/>
      <c r="AA299" s="195"/>
      <c r="AB299" s="194"/>
    </row>
    <row r="300" spans="1:28" x14ac:dyDescent="0.25">
      <c r="A300" s="192"/>
      <c r="B300" s="196"/>
      <c r="C300" s="192"/>
      <c r="D300" s="198"/>
      <c r="E300" s="196"/>
      <c r="F300" s="198"/>
      <c r="G300" s="196"/>
      <c r="H300" s="198"/>
      <c r="I300" s="198"/>
      <c r="J300" s="198"/>
      <c r="K300" s="198"/>
      <c r="L300" s="198"/>
      <c r="M300" s="198"/>
      <c r="N300" s="198"/>
      <c r="O300" s="198"/>
      <c r="P300" s="198"/>
      <c r="Q300" s="198"/>
      <c r="R300" s="196"/>
      <c r="S300" s="192"/>
      <c r="T300" s="193"/>
      <c r="U300" s="193"/>
      <c r="V300" s="193"/>
      <c r="W300" s="296"/>
      <c r="X300" s="192"/>
      <c r="Y300" s="192"/>
      <c r="Z300" s="192"/>
      <c r="AA300" s="195"/>
      <c r="AB300" s="194"/>
    </row>
    <row r="301" spans="1:28" x14ac:dyDescent="0.25">
      <c r="A301" s="192"/>
      <c r="B301" s="196"/>
      <c r="C301" s="192"/>
      <c r="D301" s="198"/>
      <c r="E301" s="196"/>
      <c r="F301" s="198"/>
      <c r="G301" s="196"/>
      <c r="H301" s="198"/>
      <c r="I301" s="198"/>
      <c r="J301" s="198"/>
      <c r="K301" s="198"/>
      <c r="L301" s="198"/>
      <c r="M301" s="198"/>
      <c r="N301" s="198"/>
      <c r="O301" s="198"/>
      <c r="P301" s="198"/>
      <c r="Q301" s="198"/>
      <c r="R301" s="196"/>
      <c r="S301" s="192"/>
      <c r="T301" s="193"/>
      <c r="U301" s="193"/>
      <c r="V301" s="193"/>
      <c r="W301" s="296"/>
      <c r="X301" s="192"/>
      <c r="Y301" s="192"/>
      <c r="Z301" s="192"/>
      <c r="AA301" s="195"/>
      <c r="AB301" s="194"/>
    </row>
    <row r="302" spans="1:28" x14ac:dyDescent="0.25">
      <c r="A302" s="192"/>
      <c r="B302" s="196"/>
      <c r="C302" s="192"/>
      <c r="D302" s="198"/>
      <c r="E302" s="196"/>
      <c r="F302" s="198"/>
      <c r="G302" s="196"/>
      <c r="H302" s="198"/>
      <c r="I302" s="198"/>
      <c r="J302" s="198"/>
      <c r="K302" s="198"/>
      <c r="L302" s="198"/>
      <c r="M302" s="198"/>
      <c r="N302" s="198"/>
      <c r="O302" s="198"/>
      <c r="P302" s="198"/>
      <c r="Q302" s="198"/>
      <c r="R302" s="196"/>
      <c r="S302" s="192"/>
      <c r="T302" s="193"/>
      <c r="U302" s="193"/>
      <c r="V302" s="193"/>
      <c r="W302" s="296"/>
      <c r="X302" s="192"/>
      <c r="Y302" s="192"/>
      <c r="Z302" s="192"/>
      <c r="AA302" s="195"/>
      <c r="AB302" s="194"/>
    </row>
    <row r="303" spans="1:28" x14ac:dyDescent="0.25">
      <c r="A303" s="192"/>
      <c r="B303" s="196"/>
      <c r="C303" s="192"/>
      <c r="D303" s="198"/>
      <c r="E303" s="196"/>
      <c r="F303" s="198"/>
      <c r="G303" s="196"/>
      <c r="H303" s="198"/>
      <c r="I303" s="198"/>
      <c r="J303" s="198"/>
      <c r="K303" s="198"/>
      <c r="L303" s="198"/>
      <c r="M303" s="198"/>
      <c r="N303" s="198"/>
      <c r="O303" s="198"/>
      <c r="P303" s="198"/>
      <c r="Q303" s="198"/>
      <c r="R303" s="196"/>
      <c r="S303" s="192"/>
      <c r="T303" s="193"/>
      <c r="U303" s="193"/>
      <c r="V303" s="193"/>
      <c r="W303" s="296"/>
      <c r="X303" s="192"/>
      <c r="Y303" s="192"/>
      <c r="Z303" s="192"/>
      <c r="AA303" s="195"/>
      <c r="AB303" s="194"/>
    </row>
    <row r="304" spans="1:28" x14ac:dyDescent="0.25">
      <c r="A304" s="192"/>
      <c r="B304" s="196"/>
      <c r="C304" s="192"/>
      <c r="D304" s="198"/>
      <c r="E304" s="196"/>
      <c r="F304" s="198"/>
      <c r="G304" s="196"/>
      <c r="H304" s="198"/>
      <c r="I304" s="198"/>
      <c r="J304" s="198"/>
      <c r="K304" s="198"/>
      <c r="L304" s="198"/>
      <c r="M304" s="198"/>
      <c r="N304" s="198"/>
      <c r="O304" s="198"/>
      <c r="P304" s="198"/>
      <c r="Q304" s="198"/>
      <c r="R304" s="196"/>
      <c r="S304" s="192"/>
      <c r="T304" s="193"/>
      <c r="U304" s="193"/>
      <c r="V304" s="193"/>
      <c r="W304" s="296"/>
      <c r="X304" s="192"/>
      <c r="Y304" s="192"/>
      <c r="Z304" s="192"/>
      <c r="AA304" s="195"/>
      <c r="AB304" s="194"/>
    </row>
    <row r="305" spans="1:28" x14ac:dyDescent="0.25">
      <c r="A305" s="192"/>
      <c r="B305" s="196"/>
      <c r="C305" s="192"/>
      <c r="D305" s="198"/>
      <c r="E305" s="196"/>
      <c r="F305" s="198"/>
      <c r="G305" s="196"/>
      <c r="H305" s="198"/>
      <c r="I305" s="198"/>
      <c r="J305" s="198"/>
      <c r="K305" s="198"/>
      <c r="L305" s="198"/>
      <c r="M305" s="198"/>
      <c r="N305" s="198"/>
      <c r="O305" s="198"/>
      <c r="P305" s="198"/>
      <c r="Q305" s="198"/>
      <c r="R305" s="196"/>
      <c r="S305" s="192"/>
      <c r="T305" s="193"/>
      <c r="U305" s="193"/>
      <c r="V305" s="193"/>
      <c r="W305" s="296"/>
      <c r="X305" s="192"/>
      <c r="Y305" s="192"/>
      <c r="Z305" s="192"/>
      <c r="AA305" s="195"/>
      <c r="AB305" s="194"/>
    </row>
    <row r="306" spans="1:28" x14ac:dyDescent="0.25">
      <c r="A306" s="192"/>
      <c r="B306" s="196"/>
      <c r="C306" s="192"/>
      <c r="D306" s="198"/>
      <c r="E306" s="196"/>
      <c r="F306" s="198"/>
      <c r="G306" s="196"/>
      <c r="H306" s="198"/>
      <c r="I306" s="198"/>
      <c r="J306" s="198"/>
      <c r="K306" s="198"/>
      <c r="L306" s="198"/>
      <c r="M306" s="198"/>
      <c r="N306" s="198"/>
      <c r="O306" s="198"/>
      <c r="P306" s="198"/>
      <c r="Q306" s="198"/>
      <c r="R306" s="196"/>
      <c r="S306" s="192"/>
      <c r="T306" s="193"/>
      <c r="U306" s="193"/>
      <c r="V306" s="193"/>
      <c r="W306" s="296"/>
      <c r="X306" s="192"/>
      <c r="Y306" s="192"/>
      <c r="Z306" s="192"/>
      <c r="AA306" s="195"/>
      <c r="AB306" s="194"/>
    </row>
    <row r="307" spans="1:28" x14ac:dyDescent="0.25">
      <c r="A307" s="192"/>
      <c r="B307" s="196"/>
      <c r="C307" s="192"/>
      <c r="D307" s="198"/>
      <c r="E307" s="196"/>
      <c r="F307" s="198"/>
      <c r="G307" s="196"/>
      <c r="H307" s="198"/>
      <c r="I307" s="198"/>
      <c r="J307" s="198"/>
      <c r="K307" s="198"/>
      <c r="L307" s="198"/>
      <c r="M307" s="198"/>
      <c r="N307" s="198"/>
      <c r="O307" s="198"/>
      <c r="P307" s="198"/>
      <c r="Q307" s="198"/>
      <c r="R307" s="196"/>
      <c r="S307" s="192"/>
      <c r="T307" s="193"/>
      <c r="U307" s="193"/>
      <c r="V307" s="193"/>
      <c r="W307" s="296"/>
      <c r="X307" s="192"/>
      <c r="Y307" s="192"/>
      <c r="Z307" s="192"/>
      <c r="AA307" s="195"/>
      <c r="AB307" s="194"/>
    </row>
    <row r="308" spans="1:28" x14ac:dyDescent="0.25">
      <c r="A308" s="192"/>
      <c r="B308" s="196"/>
      <c r="C308" s="192"/>
      <c r="D308" s="198"/>
      <c r="E308" s="196"/>
      <c r="F308" s="198"/>
      <c r="G308" s="196"/>
      <c r="H308" s="198"/>
      <c r="I308" s="198"/>
      <c r="J308" s="198"/>
      <c r="K308" s="198"/>
      <c r="L308" s="198"/>
      <c r="M308" s="198"/>
      <c r="N308" s="198"/>
      <c r="O308" s="198"/>
      <c r="P308" s="198"/>
      <c r="Q308" s="198"/>
      <c r="R308" s="196"/>
      <c r="S308" s="192"/>
      <c r="T308" s="193"/>
      <c r="U308" s="193"/>
      <c r="V308" s="193"/>
      <c r="W308" s="296"/>
      <c r="X308" s="192"/>
      <c r="Y308" s="192"/>
      <c r="Z308" s="192"/>
      <c r="AA308" s="195"/>
      <c r="AB308" s="194"/>
    </row>
    <row r="309" spans="1:28" x14ac:dyDescent="0.25">
      <c r="A309" s="192"/>
      <c r="B309" s="196"/>
      <c r="C309" s="192"/>
      <c r="D309" s="198"/>
      <c r="E309" s="196"/>
      <c r="F309" s="198"/>
      <c r="G309" s="196"/>
      <c r="H309" s="198"/>
      <c r="I309" s="198"/>
      <c r="J309" s="198"/>
      <c r="K309" s="198"/>
      <c r="L309" s="198"/>
      <c r="M309" s="198"/>
      <c r="N309" s="198"/>
      <c r="O309" s="198"/>
      <c r="P309" s="198"/>
      <c r="Q309" s="198"/>
      <c r="R309" s="196"/>
      <c r="S309" s="192"/>
      <c r="T309" s="193"/>
      <c r="U309" s="193"/>
      <c r="V309" s="193"/>
      <c r="W309" s="296"/>
      <c r="X309" s="192"/>
      <c r="Y309" s="192"/>
      <c r="Z309" s="192"/>
      <c r="AA309" s="195"/>
      <c r="AB309" s="194"/>
    </row>
    <row r="310" spans="1:28" x14ac:dyDescent="0.25">
      <c r="A310" s="192"/>
      <c r="B310" s="196"/>
      <c r="C310" s="192"/>
      <c r="D310" s="198"/>
      <c r="E310" s="196"/>
      <c r="F310" s="198"/>
      <c r="G310" s="196"/>
      <c r="H310" s="198"/>
      <c r="I310" s="198"/>
      <c r="J310" s="198"/>
      <c r="K310" s="198"/>
      <c r="L310" s="198"/>
      <c r="M310" s="198"/>
      <c r="N310" s="198"/>
      <c r="O310" s="198"/>
      <c r="P310" s="198"/>
      <c r="Q310" s="198"/>
      <c r="R310" s="196"/>
      <c r="S310" s="192"/>
      <c r="T310" s="193"/>
      <c r="U310" s="193"/>
      <c r="V310" s="193"/>
      <c r="W310" s="296"/>
      <c r="X310" s="192"/>
      <c r="Y310" s="192"/>
      <c r="Z310" s="192"/>
      <c r="AA310" s="195"/>
      <c r="AB310" s="194"/>
    </row>
    <row r="311" spans="1:28" x14ac:dyDescent="0.25">
      <c r="A311" s="192"/>
      <c r="B311" s="196"/>
      <c r="C311" s="192"/>
      <c r="D311" s="198"/>
      <c r="E311" s="196"/>
      <c r="F311" s="198"/>
      <c r="G311" s="196"/>
      <c r="H311" s="198"/>
      <c r="I311" s="198"/>
      <c r="J311" s="198"/>
      <c r="K311" s="198"/>
      <c r="L311" s="198"/>
      <c r="M311" s="198"/>
      <c r="N311" s="198"/>
      <c r="O311" s="198"/>
      <c r="P311" s="198"/>
      <c r="Q311" s="198"/>
      <c r="R311" s="196"/>
      <c r="S311" s="192"/>
      <c r="T311" s="193"/>
      <c r="U311" s="193"/>
      <c r="V311" s="193"/>
      <c r="W311" s="296"/>
      <c r="X311" s="192"/>
      <c r="Y311" s="192"/>
      <c r="Z311" s="192"/>
      <c r="AA311" s="195"/>
      <c r="AB311" s="194"/>
    </row>
    <row r="312" spans="1:28" x14ac:dyDescent="0.25">
      <c r="A312" s="192"/>
      <c r="B312" s="196"/>
      <c r="C312" s="192"/>
      <c r="D312" s="198"/>
      <c r="E312" s="196"/>
      <c r="F312" s="198"/>
      <c r="G312" s="196"/>
      <c r="H312" s="198"/>
      <c r="I312" s="198"/>
      <c r="J312" s="198"/>
      <c r="K312" s="198"/>
      <c r="L312" s="198"/>
      <c r="M312" s="198"/>
      <c r="N312" s="198"/>
      <c r="O312" s="198"/>
      <c r="P312" s="198"/>
      <c r="Q312" s="198"/>
      <c r="R312" s="196"/>
      <c r="S312" s="192"/>
      <c r="T312" s="193"/>
      <c r="U312" s="193"/>
      <c r="V312" s="193"/>
      <c r="W312" s="296"/>
      <c r="X312" s="192"/>
      <c r="Y312" s="192"/>
      <c r="Z312" s="192"/>
      <c r="AA312" s="195"/>
      <c r="AB312" s="194"/>
    </row>
    <row r="313" spans="1:28" x14ac:dyDescent="0.25">
      <c r="A313" s="192"/>
      <c r="B313" s="196"/>
      <c r="C313" s="192"/>
      <c r="D313" s="198"/>
      <c r="E313" s="196"/>
      <c r="F313" s="198"/>
      <c r="G313" s="196"/>
      <c r="H313" s="198"/>
      <c r="I313" s="198"/>
      <c r="J313" s="198"/>
      <c r="K313" s="198"/>
      <c r="L313" s="198"/>
      <c r="M313" s="198"/>
      <c r="N313" s="198"/>
      <c r="O313" s="198"/>
      <c r="P313" s="198"/>
      <c r="Q313" s="198"/>
      <c r="R313" s="196"/>
      <c r="S313" s="192"/>
      <c r="T313" s="193"/>
      <c r="U313" s="193"/>
      <c r="V313" s="193"/>
      <c r="W313" s="296"/>
      <c r="X313" s="192"/>
      <c r="Y313" s="192"/>
      <c r="Z313" s="192"/>
      <c r="AA313" s="195"/>
      <c r="AB313" s="194"/>
    </row>
    <row r="314" spans="1:28" x14ac:dyDescent="0.25">
      <c r="A314" s="192"/>
      <c r="B314" s="196"/>
      <c r="C314" s="192"/>
      <c r="D314" s="198"/>
      <c r="E314" s="196"/>
      <c r="F314" s="198"/>
      <c r="G314" s="196"/>
      <c r="H314" s="198"/>
      <c r="I314" s="198"/>
      <c r="J314" s="198"/>
      <c r="K314" s="198"/>
      <c r="L314" s="198"/>
      <c r="M314" s="198"/>
      <c r="N314" s="198"/>
      <c r="O314" s="198"/>
      <c r="P314" s="198"/>
      <c r="Q314" s="198"/>
      <c r="R314" s="196"/>
      <c r="S314" s="192"/>
      <c r="T314" s="193"/>
      <c r="U314" s="193"/>
      <c r="V314" s="193"/>
      <c r="W314" s="296"/>
      <c r="X314" s="192"/>
      <c r="Y314" s="192"/>
      <c r="Z314" s="192"/>
      <c r="AA314" s="195"/>
      <c r="AB314" s="194"/>
    </row>
    <row r="315" spans="1:28" x14ac:dyDescent="0.25">
      <c r="A315" s="192"/>
      <c r="B315" s="196"/>
      <c r="C315" s="192"/>
      <c r="D315" s="198"/>
      <c r="E315" s="196"/>
      <c r="F315" s="198"/>
      <c r="G315" s="196"/>
      <c r="H315" s="198"/>
      <c r="I315" s="198"/>
      <c r="J315" s="198"/>
      <c r="K315" s="198"/>
      <c r="L315" s="198"/>
      <c r="M315" s="198"/>
      <c r="N315" s="198"/>
      <c r="O315" s="198"/>
      <c r="P315" s="198"/>
      <c r="Q315" s="198"/>
      <c r="R315" s="196"/>
      <c r="S315" s="192"/>
      <c r="T315" s="193"/>
      <c r="U315" s="193"/>
      <c r="V315" s="193"/>
      <c r="W315" s="296"/>
      <c r="X315" s="192"/>
      <c r="Y315" s="192"/>
      <c r="Z315" s="192"/>
      <c r="AA315" s="195"/>
      <c r="AB315" s="194"/>
    </row>
    <row r="316" spans="1:28" x14ac:dyDescent="0.25">
      <c r="A316" s="192"/>
      <c r="B316" s="196"/>
      <c r="C316" s="192"/>
      <c r="D316" s="198"/>
      <c r="E316" s="196"/>
      <c r="F316" s="198"/>
      <c r="G316" s="196"/>
      <c r="H316" s="198"/>
      <c r="I316" s="198"/>
      <c r="J316" s="198"/>
      <c r="K316" s="198"/>
      <c r="L316" s="198"/>
      <c r="M316" s="198"/>
      <c r="N316" s="198"/>
      <c r="O316" s="198"/>
      <c r="P316" s="198"/>
      <c r="Q316" s="198"/>
      <c r="R316" s="196"/>
      <c r="S316" s="192"/>
      <c r="T316" s="193"/>
      <c r="U316" s="193"/>
      <c r="V316" s="193"/>
      <c r="W316" s="296"/>
      <c r="X316" s="192"/>
      <c r="Y316" s="192"/>
      <c r="Z316" s="192"/>
      <c r="AA316" s="195"/>
      <c r="AB316" s="194"/>
    </row>
    <row r="317" spans="1:28" x14ac:dyDescent="0.25">
      <c r="A317" s="192"/>
      <c r="B317" s="196"/>
      <c r="C317" s="192"/>
      <c r="D317" s="198"/>
      <c r="E317" s="196"/>
      <c r="F317" s="198"/>
      <c r="G317" s="196"/>
      <c r="H317" s="198"/>
      <c r="I317" s="198"/>
      <c r="J317" s="198"/>
      <c r="K317" s="198"/>
      <c r="L317" s="198"/>
      <c r="M317" s="198"/>
      <c r="N317" s="198"/>
      <c r="O317" s="198"/>
      <c r="P317" s="198"/>
      <c r="Q317" s="198"/>
      <c r="R317" s="196"/>
      <c r="S317" s="192"/>
      <c r="T317" s="193"/>
      <c r="U317" s="193"/>
      <c r="V317" s="193"/>
      <c r="W317" s="296"/>
      <c r="X317" s="192"/>
      <c r="Y317" s="192"/>
      <c r="Z317" s="192"/>
      <c r="AA317" s="195"/>
      <c r="AB317" s="194"/>
    </row>
    <row r="318" spans="1:28" x14ac:dyDescent="0.25">
      <c r="A318" s="192"/>
      <c r="B318" s="196"/>
      <c r="C318" s="192"/>
      <c r="D318" s="198"/>
      <c r="E318" s="196"/>
      <c r="F318" s="198"/>
      <c r="G318" s="196"/>
      <c r="H318" s="198"/>
      <c r="I318" s="198"/>
      <c r="J318" s="198"/>
      <c r="K318" s="198"/>
      <c r="L318" s="198"/>
      <c r="M318" s="198"/>
      <c r="N318" s="198"/>
      <c r="O318" s="198"/>
      <c r="P318" s="198"/>
      <c r="Q318" s="198"/>
      <c r="R318" s="196"/>
      <c r="S318" s="192"/>
      <c r="T318" s="193"/>
      <c r="U318" s="193"/>
      <c r="V318" s="193"/>
      <c r="W318" s="296"/>
      <c r="X318" s="192"/>
      <c r="Y318" s="192"/>
      <c r="Z318" s="192"/>
      <c r="AA318" s="195"/>
      <c r="AB318" s="194"/>
    </row>
    <row r="319" spans="1:28" x14ac:dyDescent="0.25">
      <c r="A319" s="192"/>
      <c r="B319" s="196"/>
      <c r="C319" s="192"/>
      <c r="D319" s="198"/>
      <c r="E319" s="196"/>
      <c r="F319" s="198"/>
      <c r="G319" s="196"/>
      <c r="H319" s="198"/>
      <c r="I319" s="198"/>
      <c r="J319" s="198"/>
      <c r="K319" s="198"/>
      <c r="L319" s="198"/>
      <c r="M319" s="198"/>
      <c r="N319" s="198"/>
      <c r="O319" s="198"/>
      <c r="P319" s="198"/>
      <c r="Q319" s="198"/>
      <c r="R319" s="196"/>
      <c r="S319" s="192"/>
      <c r="T319" s="193"/>
      <c r="U319" s="193"/>
      <c r="V319" s="193"/>
      <c r="W319" s="296"/>
      <c r="X319" s="192"/>
      <c r="Y319" s="192"/>
      <c r="Z319" s="192"/>
      <c r="AA319" s="195"/>
      <c r="AB319" s="194"/>
    </row>
    <row r="320" spans="1:28" x14ac:dyDescent="0.25">
      <c r="A320" s="192"/>
      <c r="B320" s="196"/>
      <c r="C320" s="192"/>
      <c r="D320" s="198"/>
      <c r="E320" s="196"/>
      <c r="F320" s="198"/>
      <c r="G320" s="196"/>
      <c r="H320" s="198"/>
      <c r="I320" s="198"/>
      <c r="J320" s="198"/>
      <c r="K320" s="198"/>
      <c r="L320" s="198"/>
      <c r="M320" s="198"/>
      <c r="N320" s="198"/>
      <c r="O320" s="198"/>
      <c r="P320" s="198"/>
      <c r="Q320" s="198"/>
      <c r="R320" s="196"/>
      <c r="S320" s="192"/>
      <c r="T320" s="193"/>
      <c r="U320" s="193"/>
      <c r="V320" s="193"/>
      <c r="W320" s="296"/>
      <c r="X320" s="192"/>
      <c r="Y320" s="192"/>
      <c r="Z320" s="192"/>
      <c r="AA320" s="195"/>
      <c r="AB320" s="194"/>
    </row>
    <row r="321" spans="1:28" x14ac:dyDescent="0.25">
      <c r="A321" s="192"/>
      <c r="B321" s="196"/>
      <c r="C321" s="192"/>
      <c r="D321" s="198"/>
      <c r="E321" s="196"/>
      <c r="F321" s="198"/>
      <c r="G321" s="196"/>
      <c r="H321" s="198"/>
      <c r="I321" s="198"/>
      <c r="J321" s="198"/>
      <c r="K321" s="198"/>
      <c r="L321" s="198"/>
      <c r="M321" s="198"/>
      <c r="N321" s="198"/>
      <c r="O321" s="198"/>
      <c r="P321" s="198"/>
      <c r="Q321" s="198"/>
      <c r="R321" s="196"/>
      <c r="S321" s="192"/>
      <c r="T321" s="193"/>
      <c r="U321" s="193"/>
      <c r="V321" s="193"/>
      <c r="W321" s="296"/>
      <c r="X321" s="192"/>
      <c r="Y321" s="192"/>
      <c r="Z321" s="192"/>
      <c r="AA321" s="195"/>
      <c r="AB321" s="194"/>
    </row>
    <row r="322" spans="1:28" x14ac:dyDescent="0.25">
      <c r="A322" s="192"/>
      <c r="B322" s="196"/>
      <c r="C322" s="192"/>
      <c r="D322" s="198"/>
      <c r="E322" s="196"/>
      <c r="F322" s="198"/>
      <c r="G322" s="196"/>
      <c r="H322" s="198"/>
      <c r="I322" s="198"/>
      <c r="J322" s="198"/>
      <c r="K322" s="198"/>
      <c r="L322" s="198"/>
      <c r="M322" s="198"/>
      <c r="N322" s="198"/>
      <c r="O322" s="198"/>
      <c r="P322" s="198"/>
      <c r="Q322" s="198"/>
      <c r="R322" s="196"/>
      <c r="S322" s="192"/>
      <c r="T322" s="193"/>
      <c r="U322" s="193"/>
      <c r="V322" s="193"/>
      <c r="W322" s="296"/>
      <c r="X322" s="192"/>
      <c r="Y322" s="192"/>
      <c r="Z322" s="192"/>
      <c r="AA322" s="195"/>
      <c r="AB322" s="194"/>
    </row>
    <row r="323" spans="1:28" x14ac:dyDescent="0.25">
      <c r="A323" s="192"/>
      <c r="B323" s="196"/>
      <c r="C323" s="192"/>
      <c r="D323" s="198"/>
      <c r="E323" s="196"/>
      <c r="F323" s="198"/>
      <c r="G323" s="196"/>
      <c r="H323" s="198"/>
      <c r="I323" s="198"/>
      <c r="J323" s="198"/>
      <c r="K323" s="198"/>
      <c r="L323" s="198"/>
      <c r="M323" s="198"/>
      <c r="N323" s="198"/>
      <c r="O323" s="198"/>
      <c r="P323" s="198"/>
      <c r="Q323" s="198"/>
      <c r="R323" s="196"/>
      <c r="S323" s="192"/>
      <c r="T323" s="193"/>
      <c r="U323" s="193"/>
      <c r="V323" s="193"/>
      <c r="W323" s="296"/>
      <c r="X323" s="192"/>
      <c r="Y323" s="192"/>
      <c r="Z323" s="192"/>
      <c r="AA323" s="195"/>
      <c r="AB323" s="194"/>
    </row>
    <row r="324" spans="1:28" x14ac:dyDescent="0.25">
      <c r="A324" s="192"/>
      <c r="B324" s="196"/>
      <c r="C324" s="192"/>
      <c r="D324" s="198"/>
      <c r="E324" s="196"/>
      <c r="F324" s="198"/>
      <c r="G324" s="196"/>
      <c r="H324" s="198"/>
      <c r="I324" s="198"/>
      <c r="J324" s="198"/>
      <c r="K324" s="198"/>
      <c r="L324" s="198"/>
      <c r="M324" s="198"/>
      <c r="N324" s="198"/>
      <c r="O324" s="198"/>
      <c r="P324" s="198"/>
      <c r="Q324" s="198"/>
      <c r="R324" s="196"/>
      <c r="S324" s="192"/>
      <c r="T324" s="193"/>
      <c r="U324" s="193"/>
      <c r="V324" s="193"/>
      <c r="W324" s="296"/>
      <c r="X324" s="192"/>
      <c r="Y324" s="192"/>
      <c r="Z324" s="192"/>
      <c r="AA324" s="195"/>
      <c r="AB324" s="194"/>
    </row>
    <row r="325" spans="1:28" x14ac:dyDescent="0.25">
      <c r="A325" s="192"/>
      <c r="B325" s="196"/>
      <c r="C325" s="192"/>
      <c r="D325" s="198"/>
      <c r="E325" s="196"/>
      <c r="F325" s="198"/>
      <c r="G325" s="196"/>
      <c r="H325" s="198"/>
      <c r="I325" s="198"/>
      <c r="J325" s="198"/>
      <c r="K325" s="198"/>
      <c r="L325" s="198"/>
      <c r="M325" s="198"/>
      <c r="N325" s="198"/>
      <c r="O325" s="198"/>
      <c r="P325" s="198"/>
      <c r="Q325" s="198"/>
      <c r="R325" s="196"/>
      <c r="S325" s="192"/>
      <c r="T325" s="193"/>
      <c r="U325" s="193"/>
      <c r="V325" s="193"/>
      <c r="W325" s="296"/>
      <c r="X325" s="192"/>
      <c r="Y325" s="192"/>
      <c r="Z325" s="192"/>
      <c r="AA325" s="195"/>
      <c r="AB325" s="194"/>
    </row>
    <row r="326" spans="1:28" x14ac:dyDescent="0.25">
      <c r="A326" s="192"/>
      <c r="B326" s="196"/>
      <c r="C326" s="192"/>
      <c r="D326" s="198"/>
      <c r="E326" s="196"/>
      <c r="F326" s="198"/>
      <c r="G326" s="196"/>
      <c r="H326" s="198"/>
      <c r="I326" s="198"/>
      <c r="J326" s="198"/>
      <c r="K326" s="198"/>
      <c r="L326" s="198"/>
      <c r="M326" s="198"/>
      <c r="N326" s="198"/>
      <c r="O326" s="198"/>
      <c r="P326" s="198"/>
      <c r="Q326" s="198"/>
      <c r="R326" s="196"/>
      <c r="S326" s="192"/>
      <c r="T326" s="193"/>
      <c r="U326" s="193"/>
      <c r="V326" s="193"/>
      <c r="W326" s="296"/>
      <c r="X326" s="192"/>
      <c r="Y326" s="192"/>
      <c r="Z326" s="192"/>
      <c r="AA326" s="195"/>
      <c r="AB326" s="194"/>
    </row>
    <row r="327" spans="1:28" x14ac:dyDescent="0.25">
      <c r="A327" s="192"/>
      <c r="B327" s="196"/>
      <c r="C327" s="192"/>
      <c r="D327" s="198"/>
      <c r="E327" s="196"/>
      <c r="F327" s="198"/>
      <c r="G327" s="196"/>
      <c r="H327" s="198"/>
      <c r="I327" s="198"/>
      <c r="J327" s="198"/>
      <c r="K327" s="198"/>
      <c r="L327" s="198"/>
      <c r="M327" s="198"/>
      <c r="N327" s="198"/>
      <c r="O327" s="198"/>
      <c r="P327" s="198"/>
      <c r="Q327" s="198"/>
      <c r="R327" s="196"/>
      <c r="S327" s="192"/>
      <c r="T327" s="193"/>
      <c r="U327" s="193"/>
      <c r="V327" s="193"/>
      <c r="W327" s="296"/>
      <c r="X327" s="192"/>
      <c r="Y327" s="192"/>
      <c r="Z327" s="192"/>
      <c r="AA327" s="195"/>
      <c r="AB327" s="194"/>
    </row>
    <row r="328" spans="1:28" x14ac:dyDescent="0.25">
      <c r="A328" s="192"/>
      <c r="B328" s="196"/>
      <c r="C328" s="192"/>
      <c r="D328" s="198"/>
      <c r="E328" s="196"/>
      <c r="F328" s="198"/>
      <c r="G328" s="196"/>
      <c r="H328" s="198"/>
      <c r="I328" s="198"/>
      <c r="J328" s="198"/>
      <c r="K328" s="198"/>
      <c r="L328" s="198"/>
      <c r="M328" s="198"/>
      <c r="N328" s="198"/>
      <c r="O328" s="198"/>
      <c r="P328" s="198"/>
      <c r="Q328" s="198"/>
      <c r="R328" s="196"/>
      <c r="S328" s="192"/>
      <c r="T328" s="193"/>
      <c r="U328" s="193"/>
      <c r="V328" s="193"/>
      <c r="W328" s="296"/>
      <c r="X328" s="192"/>
      <c r="Y328" s="192"/>
      <c r="Z328" s="192"/>
      <c r="AA328" s="195"/>
      <c r="AB328" s="194"/>
    </row>
    <row r="329" spans="1:28" x14ac:dyDescent="0.25">
      <c r="A329" s="192"/>
      <c r="B329" s="196"/>
      <c r="C329" s="192"/>
      <c r="D329" s="198"/>
      <c r="E329" s="196"/>
      <c r="F329" s="198"/>
      <c r="G329" s="196"/>
      <c r="H329" s="198"/>
      <c r="I329" s="198"/>
      <c r="J329" s="198"/>
      <c r="K329" s="198"/>
      <c r="L329" s="198"/>
      <c r="M329" s="198"/>
      <c r="N329" s="198"/>
      <c r="O329" s="198"/>
      <c r="P329" s="198"/>
      <c r="Q329" s="198"/>
      <c r="R329" s="196"/>
      <c r="S329" s="192"/>
      <c r="T329" s="193"/>
      <c r="U329" s="193"/>
      <c r="V329" s="193"/>
      <c r="W329" s="296"/>
      <c r="X329" s="192"/>
      <c r="Y329" s="192"/>
      <c r="Z329" s="192"/>
      <c r="AA329" s="195"/>
      <c r="AB329" s="194"/>
    </row>
    <row r="330" spans="1:28" x14ac:dyDescent="0.25">
      <c r="A330" s="192"/>
      <c r="B330" s="196"/>
      <c r="C330" s="192"/>
      <c r="D330" s="198"/>
      <c r="E330" s="196"/>
      <c r="F330" s="198"/>
      <c r="G330" s="196"/>
      <c r="H330" s="198"/>
      <c r="I330" s="198"/>
      <c r="J330" s="198"/>
      <c r="K330" s="198"/>
      <c r="L330" s="198"/>
      <c r="M330" s="198"/>
      <c r="N330" s="198"/>
      <c r="O330" s="198"/>
      <c r="P330" s="198"/>
      <c r="Q330" s="198"/>
      <c r="R330" s="196"/>
      <c r="S330" s="192"/>
      <c r="T330" s="193"/>
      <c r="U330" s="193"/>
      <c r="V330" s="193"/>
      <c r="W330" s="296"/>
      <c r="X330" s="192"/>
      <c r="Y330" s="192"/>
      <c r="Z330" s="192"/>
      <c r="AA330" s="195"/>
      <c r="AB330" s="194"/>
    </row>
    <row r="331" spans="1:28" x14ac:dyDescent="0.25">
      <c r="A331" s="192"/>
      <c r="B331" s="196"/>
      <c r="C331" s="192"/>
      <c r="D331" s="198"/>
      <c r="E331" s="196"/>
      <c r="F331" s="198"/>
      <c r="G331" s="196"/>
      <c r="H331" s="198"/>
      <c r="I331" s="198"/>
      <c r="J331" s="198"/>
      <c r="K331" s="198"/>
      <c r="L331" s="198"/>
      <c r="M331" s="198"/>
      <c r="N331" s="198"/>
      <c r="O331" s="198"/>
      <c r="P331" s="198"/>
      <c r="Q331" s="198"/>
      <c r="R331" s="196"/>
      <c r="S331" s="192"/>
      <c r="T331" s="193"/>
      <c r="U331" s="193"/>
      <c r="V331" s="193"/>
      <c r="W331" s="296"/>
      <c r="X331" s="192"/>
      <c r="Y331" s="192"/>
      <c r="Z331" s="192"/>
      <c r="AA331" s="195"/>
      <c r="AB331" s="194"/>
    </row>
    <row r="332" spans="1:28" x14ac:dyDescent="0.25">
      <c r="A332" s="192"/>
      <c r="B332" s="196"/>
      <c r="C332" s="192"/>
      <c r="D332" s="198"/>
      <c r="E332" s="196"/>
      <c r="F332" s="198"/>
      <c r="G332" s="196"/>
      <c r="H332" s="198"/>
      <c r="I332" s="198"/>
      <c r="J332" s="198"/>
      <c r="K332" s="198"/>
      <c r="L332" s="198"/>
      <c r="M332" s="198"/>
      <c r="N332" s="198"/>
      <c r="O332" s="198"/>
      <c r="P332" s="198"/>
      <c r="Q332" s="198"/>
      <c r="R332" s="196"/>
      <c r="S332" s="192"/>
      <c r="T332" s="193"/>
      <c r="U332" s="193"/>
      <c r="V332" s="193"/>
      <c r="W332" s="296"/>
      <c r="X332" s="192"/>
      <c r="Y332" s="192"/>
      <c r="Z332" s="192"/>
      <c r="AA332" s="195"/>
      <c r="AB332" s="194"/>
    </row>
    <row r="333" spans="1:28" x14ac:dyDescent="0.25">
      <c r="A333" s="192"/>
      <c r="B333" s="196"/>
      <c r="C333" s="192"/>
      <c r="D333" s="198"/>
      <c r="E333" s="196"/>
      <c r="F333" s="198"/>
      <c r="G333" s="196"/>
      <c r="H333" s="198"/>
      <c r="I333" s="198"/>
      <c r="J333" s="198"/>
      <c r="K333" s="198"/>
      <c r="L333" s="198"/>
      <c r="M333" s="198"/>
      <c r="N333" s="198"/>
      <c r="O333" s="198"/>
      <c r="P333" s="198"/>
      <c r="Q333" s="198"/>
      <c r="R333" s="196"/>
      <c r="S333" s="192"/>
      <c r="T333" s="193"/>
      <c r="U333" s="193"/>
      <c r="V333" s="193"/>
      <c r="W333" s="296"/>
      <c r="X333" s="192"/>
      <c r="Y333" s="192"/>
      <c r="Z333" s="192"/>
      <c r="AA333" s="195"/>
      <c r="AB333" s="194"/>
    </row>
    <row r="334" spans="1:28" x14ac:dyDescent="0.25">
      <c r="A334" s="192"/>
      <c r="B334" s="196"/>
      <c r="C334" s="192"/>
      <c r="D334" s="198"/>
      <c r="E334" s="196"/>
      <c r="F334" s="198"/>
      <c r="G334" s="196"/>
      <c r="H334" s="198"/>
      <c r="I334" s="198"/>
      <c r="J334" s="198"/>
      <c r="K334" s="198"/>
      <c r="L334" s="198"/>
      <c r="M334" s="198"/>
      <c r="N334" s="198"/>
      <c r="O334" s="198"/>
      <c r="P334" s="198"/>
      <c r="Q334" s="198"/>
      <c r="R334" s="196"/>
      <c r="S334" s="192"/>
      <c r="T334" s="193"/>
      <c r="U334" s="193"/>
      <c r="V334" s="193"/>
      <c r="W334" s="296"/>
      <c r="X334" s="192"/>
      <c r="Y334" s="192"/>
      <c r="Z334" s="192"/>
      <c r="AA334" s="195"/>
      <c r="AB334" s="194"/>
    </row>
    <row r="335" spans="1:28" x14ac:dyDescent="0.25">
      <c r="A335" s="192"/>
      <c r="B335" s="196"/>
      <c r="C335" s="192"/>
      <c r="D335" s="198"/>
      <c r="E335" s="196"/>
      <c r="F335" s="198"/>
      <c r="G335" s="196"/>
      <c r="H335" s="198"/>
      <c r="I335" s="198"/>
      <c r="J335" s="198"/>
      <c r="K335" s="198"/>
      <c r="L335" s="198"/>
      <c r="M335" s="198"/>
      <c r="N335" s="198"/>
      <c r="O335" s="198"/>
      <c r="P335" s="198"/>
      <c r="Q335" s="198"/>
      <c r="R335" s="196"/>
      <c r="S335" s="192"/>
      <c r="T335" s="193"/>
      <c r="U335" s="193"/>
      <c r="V335" s="193"/>
      <c r="W335" s="296"/>
      <c r="X335" s="192"/>
      <c r="Y335" s="192"/>
      <c r="Z335" s="192"/>
      <c r="AA335" s="195"/>
      <c r="AB335" s="194"/>
    </row>
    <row r="336" spans="1:28" x14ac:dyDescent="0.25">
      <c r="A336" s="192"/>
      <c r="B336" s="196"/>
      <c r="C336" s="192"/>
      <c r="D336" s="198"/>
      <c r="E336" s="196"/>
      <c r="F336" s="198"/>
      <c r="G336" s="196"/>
      <c r="H336" s="198"/>
      <c r="I336" s="198"/>
      <c r="J336" s="198"/>
      <c r="K336" s="198"/>
      <c r="L336" s="198"/>
      <c r="M336" s="198"/>
      <c r="N336" s="198"/>
      <c r="O336" s="198"/>
      <c r="P336" s="198"/>
      <c r="Q336" s="198"/>
      <c r="R336" s="196"/>
      <c r="S336" s="192"/>
      <c r="T336" s="193"/>
      <c r="U336" s="193"/>
      <c r="V336" s="193"/>
      <c r="W336" s="296"/>
      <c r="X336" s="192"/>
      <c r="Y336" s="192"/>
      <c r="Z336" s="192"/>
      <c r="AA336" s="195"/>
      <c r="AB336" s="194"/>
    </row>
    <row r="337" spans="1:28" x14ac:dyDescent="0.25">
      <c r="A337" s="192"/>
      <c r="B337" s="196"/>
      <c r="C337" s="192"/>
      <c r="D337" s="198"/>
      <c r="E337" s="196"/>
      <c r="F337" s="198"/>
      <c r="G337" s="196"/>
      <c r="H337" s="198"/>
      <c r="I337" s="198"/>
      <c r="J337" s="198"/>
      <c r="K337" s="198"/>
      <c r="L337" s="198"/>
      <c r="M337" s="198"/>
      <c r="N337" s="198"/>
      <c r="O337" s="198"/>
      <c r="P337" s="198"/>
      <c r="Q337" s="198"/>
      <c r="R337" s="196"/>
      <c r="S337" s="192"/>
      <c r="T337" s="193"/>
      <c r="U337" s="193"/>
      <c r="V337" s="193"/>
      <c r="W337" s="296"/>
      <c r="X337" s="192"/>
      <c r="Y337" s="192"/>
      <c r="Z337" s="192"/>
      <c r="AA337" s="195"/>
      <c r="AB337" s="194"/>
    </row>
    <row r="338" spans="1:28" x14ac:dyDescent="0.25">
      <c r="A338" s="192"/>
      <c r="B338" s="196"/>
      <c r="C338" s="192"/>
      <c r="D338" s="198"/>
      <c r="E338" s="196"/>
      <c r="F338" s="198"/>
      <c r="G338" s="196"/>
      <c r="H338" s="198"/>
      <c r="I338" s="198"/>
      <c r="J338" s="198"/>
      <c r="K338" s="198"/>
      <c r="L338" s="198"/>
      <c r="M338" s="198"/>
      <c r="N338" s="198"/>
      <c r="O338" s="198"/>
      <c r="P338" s="198"/>
      <c r="Q338" s="198"/>
      <c r="R338" s="196"/>
      <c r="S338" s="192"/>
      <c r="T338" s="193"/>
      <c r="U338" s="193"/>
      <c r="V338" s="193"/>
      <c r="W338" s="296"/>
      <c r="X338" s="192"/>
      <c r="Y338" s="192"/>
      <c r="Z338" s="192"/>
      <c r="AA338" s="195"/>
      <c r="AB338" s="194"/>
    </row>
    <row r="339" spans="1:28" x14ac:dyDescent="0.25">
      <c r="A339" s="192"/>
      <c r="B339" s="196"/>
      <c r="C339" s="192"/>
      <c r="D339" s="198"/>
      <c r="E339" s="196"/>
      <c r="F339" s="198"/>
      <c r="G339" s="196"/>
      <c r="H339" s="198"/>
      <c r="I339" s="198"/>
      <c r="J339" s="198"/>
      <c r="K339" s="198"/>
      <c r="L339" s="198"/>
      <c r="M339" s="198"/>
      <c r="N339" s="198"/>
      <c r="O339" s="198"/>
      <c r="P339" s="198"/>
      <c r="Q339" s="198"/>
      <c r="R339" s="196"/>
      <c r="S339" s="192"/>
      <c r="T339" s="193"/>
      <c r="U339" s="193"/>
      <c r="V339" s="193"/>
      <c r="W339" s="296"/>
      <c r="X339" s="192"/>
      <c r="Y339" s="192"/>
      <c r="Z339" s="192"/>
      <c r="AA339" s="195"/>
      <c r="AB339" s="194"/>
    </row>
    <row r="340" spans="1:28" x14ac:dyDescent="0.25">
      <c r="A340" s="192"/>
      <c r="B340" s="196"/>
      <c r="C340" s="192"/>
      <c r="D340" s="198"/>
      <c r="E340" s="196"/>
      <c r="F340" s="198"/>
      <c r="G340" s="196"/>
      <c r="H340" s="198"/>
      <c r="I340" s="198"/>
      <c r="J340" s="198"/>
      <c r="K340" s="198"/>
      <c r="L340" s="198"/>
      <c r="M340" s="198"/>
      <c r="N340" s="198"/>
      <c r="O340" s="198"/>
      <c r="P340" s="198"/>
      <c r="Q340" s="198"/>
      <c r="R340" s="196"/>
      <c r="S340" s="192"/>
      <c r="T340" s="193"/>
      <c r="U340" s="193"/>
      <c r="V340" s="193"/>
      <c r="W340" s="296"/>
      <c r="X340" s="192"/>
      <c r="Y340" s="192"/>
      <c r="Z340" s="192"/>
      <c r="AA340" s="195"/>
      <c r="AB340" s="194"/>
    </row>
    <row r="341" spans="1:28" x14ac:dyDescent="0.25">
      <c r="A341" s="192"/>
      <c r="B341" s="196"/>
      <c r="C341" s="192"/>
      <c r="D341" s="198"/>
      <c r="E341" s="196"/>
      <c r="F341" s="198"/>
      <c r="G341" s="196"/>
      <c r="H341" s="198"/>
      <c r="I341" s="198"/>
      <c r="J341" s="198"/>
      <c r="K341" s="198"/>
      <c r="L341" s="198"/>
      <c r="M341" s="198"/>
      <c r="N341" s="198"/>
      <c r="O341" s="198"/>
      <c r="P341" s="198"/>
      <c r="Q341" s="198"/>
      <c r="R341" s="196"/>
      <c r="S341" s="192"/>
      <c r="T341" s="193"/>
      <c r="U341" s="193"/>
      <c r="V341" s="193"/>
      <c r="W341" s="296"/>
      <c r="X341" s="192"/>
      <c r="Y341" s="192"/>
      <c r="Z341" s="192"/>
      <c r="AA341" s="195"/>
      <c r="AB341" s="194"/>
    </row>
    <row r="342" spans="1:28" x14ac:dyDescent="0.25">
      <c r="A342" s="192"/>
      <c r="B342" s="196"/>
      <c r="C342" s="192"/>
      <c r="D342" s="198"/>
      <c r="E342" s="196"/>
      <c r="F342" s="198"/>
      <c r="G342" s="196"/>
      <c r="H342" s="198"/>
      <c r="I342" s="198"/>
      <c r="J342" s="198"/>
      <c r="K342" s="198"/>
      <c r="L342" s="198"/>
      <c r="M342" s="198"/>
      <c r="N342" s="198"/>
      <c r="O342" s="198"/>
      <c r="P342" s="198"/>
      <c r="Q342" s="198"/>
      <c r="R342" s="196"/>
      <c r="S342" s="192"/>
      <c r="T342" s="193"/>
      <c r="U342" s="193"/>
      <c r="V342" s="193"/>
      <c r="W342" s="296"/>
      <c r="X342" s="192"/>
      <c r="Y342" s="192"/>
      <c r="Z342" s="192"/>
      <c r="AA342" s="195"/>
      <c r="AB342" s="194"/>
    </row>
    <row r="343" spans="1:28" x14ac:dyDescent="0.25">
      <c r="A343" s="192"/>
      <c r="B343" s="196"/>
      <c r="C343" s="192"/>
      <c r="D343" s="198"/>
      <c r="E343" s="196"/>
      <c r="F343" s="198"/>
      <c r="G343" s="196"/>
      <c r="H343" s="198"/>
      <c r="I343" s="198"/>
      <c r="J343" s="198"/>
      <c r="K343" s="198"/>
      <c r="L343" s="198"/>
      <c r="M343" s="198"/>
      <c r="N343" s="198"/>
      <c r="O343" s="198"/>
      <c r="P343" s="198"/>
      <c r="Q343" s="198"/>
      <c r="R343" s="196"/>
      <c r="S343" s="192"/>
      <c r="T343" s="193"/>
      <c r="U343" s="193"/>
      <c r="V343" s="193"/>
      <c r="W343" s="296"/>
      <c r="X343" s="192"/>
      <c r="Y343" s="192"/>
      <c r="Z343" s="192"/>
      <c r="AA343" s="195"/>
      <c r="AB343" s="194"/>
    </row>
    <row r="344" spans="1:28" x14ac:dyDescent="0.25">
      <c r="A344" s="192"/>
      <c r="B344" s="196"/>
      <c r="C344" s="192"/>
      <c r="D344" s="198"/>
      <c r="E344" s="196"/>
      <c r="F344" s="198"/>
      <c r="G344" s="196"/>
      <c r="H344" s="198"/>
      <c r="I344" s="198"/>
      <c r="J344" s="198"/>
      <c r="K344" s="198"/>
      <c r="L344" s="198"/>
      <c r="M344" s="198"/>
      <c r="N344" s="198"/>
      <c r="O344" s="198"/>
      <c r="P344" s="198"/>
      <c r="Q344" s="198"/>
      <c r="R344" s="196"/>
      <c r="S344" s="192"/>
      <c r="T344" s="193"/>
      <c r="U344" s="193"/>
      <c r="V344" s="193"/>
      <c r="W344" s="296"/>
      <c r="X344" s="192"/>
      <c r="Y344" s="192"/>
      <c r="Z344" s="192"/>
      <c r="AA344" s="195"/>
      <c r="AB344" s="194"/>
    </row>
  </sheetData>
  <mergeCells count="1">
    <mergeCell ref="B2:C2"/>
  </mergeCells>
  <conditionalFormatting sqref="D83">
    <cfRule type="cellIs" dxfId="19" priority="1" operator="equal">
      <formula>0</formula>
    </cfRule>
  </conditionalFormatting>
  <conditionalFormatting sqref="C75:C82">
    <cfRule type="cellIs" dxfId="18" priority="4" operator="equal">
      <formula>0</formula>
    </cfRule>
  </conditionalFormatting>
  <conditionalFormatting sqref="D75:D82">
    <cfRule type="cellIs" dxfId="17" priority="3" operator="equal">
      <formula>0</formula>
    </cfRule>
  </conditionalFormatting>
  <conditionalFormatting sqref="C83">
    <cfRule type="cellIs" dxfId="16" priority="2" operator="equal">
      <formula>0</formula>
    </cfRule>
  </conditionalFormatting>
  <dataValidations count="9">
    <dataValidation allowBlank="1" showInputMessage="1" showErrorMessage="1" promptTitle="EMAIL ADDRESS" prompt="Add in the email addresses for those that will recieve a copy of your ADP when you press the 'Submit Weekly Report' button" sqref="C7:C9" xr:uid="{2113F2FA-736F-40CF-90C6-A701F98B83EE}"/>
    <dataValidation allowBlank="1" showInputMessage="1" showErrorMessage="1" promptTitle="UNIT DETAILS" prompt="Select the Unit Name and enter the email addresses for unit stakeholders" sqref="B2" xr:uid="{EE8F0047-205D-4B82-9CC7-F8081979B8BE}"/>
    <dataValidation allowBlank="1" showInputMessage="1" showErrorMessage="1" promptTitle="SLIPPAGE TRACKER" prompt="Start dates for the start of each Work Package / Deployment Phase / Plan Type (and the associated slippage)_x000a_" sqref="B11" xr:uid="{5DCE8F69-1A83-4BDA-93FA-1DC8791BBBAA}"/>
    <dataValidation allowBlank="1" showInputMessage="1" showErrorMessage="1" promptTitle="FORECAST START DATE" prompt="The Start Date for each Work Package / Deployment" sqref="C11 C19 C29 C44" xr:uid="{8ED0730B-5235-432C-BADC-792FE6DCDFDC}"/>
    <dataValidation allowBlank="1" showInputMessage="1" showErrorMessage="1" promptTitle="ACTUAL DATE" prompt="The actual date of completion for tasks that you report weekly" sqref="D11 D19 D29 D44" xr:uid="{6BD47843-D487-420C-9DE6-B92FCE6F93BA}"/>
    <dataValidation allowBlank="1" showInputMessage="1" showErrorMessage="1" promptTitle="GETTING STARTED" prompt="The Tasks tracked as part of Getting Started" sqref="B19" xr:uid="{27DCA930-FB62-42ED-8844-C47C4DC14689}"/>
    <dataValidation type="date" allowBlank="1" showInputMessage="1" showErrorMessage="1" errorTitle="DATE ONLY" error="Err, you got that wrong, try putting a date in the cell...thanks" promptTitle="TASK COMPLETION" prompt="Task completion date" sqref="C20:D27 C30:D42 C45:D91" xr:uid="{02D365BC-9754-406A-AB25-C9ADFDCFFB19}">
      <formula1>1/1/18</formula1>
      <formula2>45657</formula2>
    </dataValidation>
    <dataValidation allowBlank="1" showInputMessage="1" showErrorMessage="1" promptTitle="DESIGN" prompt="The Tasks tracked as part of Design" sqref="B29" xr:uid="{48CA8359-01E3-4F9E-ACD5-47CB6241732E}"/>
    <dataValidation allowBlank="1" showInputMessage="1" showErrorMessage="1" promptTitle="DEPLOYMENT" prompt="The Tasks that are tracked as part of Deployment" sqref="B44" xr:uid="{9B632382-7DFF-4C8C-8BBD-C69078B18DF3}"/>
  </dataValidations>
  <pageMargins left="0.7" right="0.7" top="0.75" bottom="0.75" header="0.3" footer="0.3"/>
  <pageSetup paperSize="9" orientation="portrait" r:id="rId1"/>
  <headerFooter>
    <oddFooter>&amp;L&amp;1#&amp;"Calibri"&amp;10&amp;K000000Classified: RMG – Internal</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A23CA4-D7B2-4D34-90DA-68A9E9ED45B2}">
  <sheetPr codeName="Sheet14">
    <tabColor theme="6" tint="-0.499984740745262"/>
  </sheetPr>
  <dimension ref="A1:L1304"/>
  <sheetViews>
    <sheetView workbookViewId="0">
      <selection activeCell="J2" sqref="J2:K2"/>
    </sheetView>
  </sheetViews>
  <sheetFormatPr defaultRowHeight="15" x14ac:dyDescent="0.25"/>
  <cols>
    <col min="12" max="12" width="11.140625" bestFit="1" customWidth="1"/>
  </cols>
  <sheetData>
    <row r="1" spans="1:12" x14ac:dyDescent="0.25">
      <c r="A1" s="533" t="s">
        <v>1863</v>
      </c>
      <c r="B1" s="534"/>
      <c r="C1" s="535"/>
      <c r="D1" s="535"/>
      <c r="E1" s="535"/>
      <c r="F1" s="536"/>
      <c r="G1" s="535" t="s">
        <v>1985</v>
      </c>
      <c r="H1" s="535"/>
      <c r="I1" s="536"/>
      <c r="J1" s="169" t="s">
        <v>1986</v>
      </c>
      <c r="K1" s="399">
        <v>8</v>
      </c>
    </row>
    <row r="2" spans="1:12" ht="25.5" x14ac:dyDescent="0.25">
      <c r="A2" s="170" t="s">
        <v>1866</v>
      </c>
      <c r="B2" s="171" t="s">
        <v>1864</v>
      </c>
      <c r="C2" s="171" t="s">
        <v>1867</v>
      </c>
      <c r="D2" s="171" t="s">
        <v>1869</v>
      </c>
      <c r="E2" s="171" t="s">
        <v>1987</v>
      </c>
      <c r="F2" s="172" t="s">
        <v>1988</v>
      </c>
      <c r="G2" s="173" t="s">
        <v>1989</v>
      </c>
      <c r="H2" s="170" t="s">
        <v>1990</v>
      </c>
      <c r="I2" s="172" t="s">
        <v>1991</v>
      </c>
      <c r="J2" s="537" t="s">
        <v>1992</v>
      </c>
      <c r="K2" s="538"/>
    </row>
    <row r="3" spans="1:12" ht="25.5" x14ac:dyDescent="0.25">
      <c r="A3" s="174" t="s">
        <v>1883</v>
      </c>
      <c r="B3" s="174" t="s">
        <v>1993</v>
      </c>
      <c r="C3" s="174" t="s">
        <v>1993</v>
      </c>
      <c r="D3" s="174" t="s">
        <v>1993</v>
      </c>
      <c r="E3" s="174" t="s">
        <v>1993</v>
      </c>
      <c r="F3" s="175" t="s">
        <v>1994</v>
      </c>
      <c r="G3" s="176" t="s">
        <v>1995</v>
      </c>
      <c r="H3" s="174" t="s">
        <v>1996</v>
      </c>
      <c r="I3" s="175" t="s">
        <v>1997</v>
      </c>
      <c r="J3" s="398" t="s">
        <v>1998</v>
      </c>
      <c r="K3" s="399" t="s">
        <v>1999</v>
      </c>
      <c r="L3" s="7"/>
    </row>
    <row r="4" spans="1:12" x14ac:dyDescent="0.25">
      <c r="A4" s="177" t="s">
        <v>1883</v>
      </c>
      <c r="B4" s="178" t="s">
        <v>1993</v>
      </c>
      <c r="C4" s="178" t="s">
        <v>1993</v>
      </c>
      <c r="D4" s="178" t="s">
        <v>1993</v>
      </c>
      <c r="E4" s="178" t="s">
        <v>1993</v>
      </c>
      <c r="F4" s="179" t="s">
        <v>1994</v>
      </c>
      <c r="G4" s="180" t="s">
        <v>1995</v>
      </c>
      <c r="H4" s="180" t="s">
        <v>1996</v>
      </c>
      <c r="I4" s="181" t="s">
        <v>1997</v>
      </c>
      <c r="J4" s="182" t="s">
        <v>1998</v>
      </c>
      <c r="K4" s="183" t="s">
        <v>1999</v>
      </c>
    </row>
    <row r="5" spans="1:12" x14ac:dyDescent="0.25">
      <c r="A5" s="177">
        <v>1111556</v>
      </c>
      <c r="B5" s="178" t="s">
        <v>2000</v>
      </c>
      <c r="C5" s="178" t="s">
        <v>2001</v>
      </c>
      <c r="D5" s="178" t="s">
        <v>2002</v>
      </c>
      <c r="E5" s="178" t="s">
        <v>2003</v>
      </c>
      <c r="F5" s="179">
        <v>17</v>
      </c>
      <c r="G5" s="180" t="s">
        <v>2004</v>
      </c>
      <c r="H5" s="180" t="s">
        <v>2004</v>
      </c>
      <c r="I5" s="181" t="s">
        <v>2004</v>
      </c>
      <c r="J5" s="182" t="s">
        <v>2004</v>
      </c>
      <c r="K5" s="183" t="str">
        <f>IF(J5="","",J5-1462)</f>
        <v/>
      </c>
    </row>
    <row r="6" spans="1:12" x14ac:dyDescent="0.25">
      <c r="A6" s="177">
        <v>1110656</v>
      </c>
      <c r="B6" s="178" t="s">
        <v>2005</v>
      </c>
      <c r="C6" s="178" t="s">
        <v>2001</v>
      </c>
      <c r="D6" s="178" t="s">
        <v>2006</v>
      </c>
      <c r="E6" s="178" t="s">
        <v>2007</v>
      </c>
      <c r="F6" s="179">
        <v>36</v>
      </c>
      <c r="G6" s="180">
        <v>4</v>
      </c>
      <c r="H6" s="180" t="s">
        <v>2008</v>
      </c>
      <c r="I6" s="181">
        <v>1</v>
      </c>
      <c r="J6" s="182">
        <v>44423</v>
      </c>
      <c r="K6" s="183">
        <f t="shared" ref="K6:K69" si="0">IF(J6="","",J6-1462)</f>
        <v>42961</v>
      </c>
      <c r="L6" s="383"/>
    </row>
    <row r="7" spans="1:12" x14ac:dyDescent="0.25">
      <c r="A7" s="177">
        <v>1110634</v>
      </c>
      <c r="B7" s="178" t="s">
        <v>2009</v>
      </c>
      <c r="C7" s="178" t="s">
        <v>2001</v>
      </c>
      <c r="D7" s="178" t="s">
        <v>2006</v>
      </c>
      <c r="E7" s="178" t="s">
        <v>2010</v>
      </c>
      <c r="F7" s="179">
        <v>49</v>
      </c>
      <c r="G7" s="180" t="s">
        <v>2004</v>
      </c>
      <c r="H7" s="180" t="s">
        <v>2004</v>
      </c>
      <c r="I7" s="181" t="s">
        <v>2004</v>
      </c>
      <c r="J7" s="182" t="s">
        <v>2004</v>
      </c>
      <c r="K7" s="183" t="str">
        <f t="shared" si="0"/>
        <v/>
      </c>
    </row>
    <row r="8" spans="1:12" x14ac:dyDescent="0.25">
      <c r="A8" s="177">
        <v>1110657</v>
      </c>
      <c r="B8" s="178" t="s">
        <v>2011</v>
      </c>
      <c r="C8" s="178" t="s">
        <v>2001</v>
      </c>
      <c r="D8" s="178" t="s">
        <v>2006</v>
      </c>
      <c r="E8" s="178" t="s">
        <v>2007</v>
      </c>
      <c r="F8" s="179">
        <v>41</v>
      </c>
      <c r="G8" s="180" t="s">
        <v>2004</v>
      </c>
      <c r="H8" s="180" t="s">
        <v>2004</v>
      </c>
      <c r="I8" s="181" t="s">
        <v>2004</v>
      </c>
      <c r="J8" s="182" t="s">
        <v>2004</v>
      </c>
      <c r="K8" s="183" t="str">
        <f t="shared" si="0"/>
        <v/>
      </c>
    </row>
    <row r="9" spans="1:12" x14ac:dyDescent="0.25">
      <c r="A9" s="177">
        <v>1110645</v>
      </c>
      <c r="B9" s="178" t="s">
        <v>2012</v>
      </c>
      <c r="C9" s="178" t="s">
        <v>2001</v>
      </c>
      <c r="D9" s="178" t="s">
        <v>2006</v>
      </c>
      <c r="E9" s="178" t="s">
        <v>2007</v>
      </c>
      <c r="F9" s="179">
        <v>16</v>
      </c>
      <c r="G9" s="180" t="s">
        <v>2004</v>
      </c>
      <c r="H9" s="180" t="s">
        <v>2004</v>
      </c>
      <c r="I9" s="181" t="s">
        <v>2004</v>
      </c>
      <c r="J9" s="182" t="s">
        <v>2004</v>
      </c>
      <c r="K9" s="183" t="str">
        <f t="shared" si="0"/>
        <v/>
      </c>
    </row>
    <row r="10" spans="1:12" x14ac:dyDescent="0.25">
      <c r="A10" s="177">
        <v>1110488</v>
      </c>
      <c r="B10" s="178" t="s">
        <v>2013</v>
      </c>
      <c r="C10" s="178" t="s">
        <v>1868</v>
      </c>
      <c r="D10" s="178" t="s">
        <v>2014</v>
      </c>
      <c r="E10" s="178" t="s">
        <v>2015</v>
      </c>
      <c r="F10" s="179">
        <v>49</v>
      </c>
      <c r="G10" s="180" t="s">
        <v>2004</v>
      </c>
      <c r="H10" s="180" t="s">
        <v>2004</v>
      </c>
      <c r="I10" s="181" t="s">
        <v>2004</v>
      </c>
      <c r="J10" s="182" t="s">
        <v>2004</v>
      </c>
      <c r="K10" s="183" t="str">
        <f t="shared" si="0"/>
        <v/>
      </c>
    </row>
    <row r="11" spans="1:12" x14ac:dyDescent="0.25">
      <c r="A11" s="177">
        <v>1110311</v>
      </c>
      <c r="B11" s="178" t="s">
        <v>2016</v>
      </c>
      <c r="C11" s="178" t="s">
        <v>2001</v>
      </c>
      <c r="D11" s="178" t="s">
        <v>2017</v>
      </c>
      <c r="E11" s="178" t="s">
        <v>2018</v>
      </c>
      <c r="F11" s="179">
        <v>62</v>
      </c>
      <c r="G11" s="180" t="s">
        <v>2004</v>
      </c>
      <c r="H11" s="180" t="s">
        <v>2004</v>
      </c>
      <c r="I11" s="181" t="s">
        <v>2004</v>
      </c>
      <c r="J11" s="182" t="s">
        <v>2004</v>
      </c>
      <c r="K11" s="183" t="str">
        <f t="shared" si="0"/>
        <v/>
      </c>
    </row>
    <row r="12" spans="1:12" x14ac:dyDescent="0.25">
      <c r="A12" s="177">
        <v>1112857</v>
      </c>
      <c r="B12" s="178" t="s">
        <v>2019</v>
      </c>
      <c r="C12" s="178" t="s">
        <v>1868</v>
      </c>
      <c r="D12" s="178" t="s">
        <v>2020</v>
      </c>
      <c r="E12" s="178" t="s">
        <v>2021</v>
      </c>
      <c r="F12" s="179">
        <v>46</v>
      </c>
      <c r="G12" s="180">
        <v>4</v>
      </c>
      <c r="H12" s="180" t="s">
        <v>2008</v>
      </c>
      <c r="I12" s="181">
        <v>1</v>
      </c>
      <c r="J12" s="182">
        <v>44423</v>
      </c>
      <c r="K12" s="183">
        <f t="shared" si="0"/>
        <v>42961</v>
      </c>
    </row>
    <row r="13" spans="1:12" x14ac:dyDescent="0.25">
      <c r="A13" s="177">
        <v>1111640</v>
      </c>
      <c r="B13" s="178" t="s">
        <v>2022</v>
      </c>
      <c r="C13" s="178" t="s">
        <v>2001</v>
      </c>
      <c r="D13" s="178" t="s">
        <v>2017</v>
      </c>
      <c r="E13" s="178" t="s">
        <v>2023</v>
      </c>
      <c r="F13" s="179">
        <v>38</v>
      </c>
      <c r="G13" s="180" t="s">
        <v>2004</v>
      </c>
      <c r="H13" s="180" t="s">
        <v>2004</v>
      </c>
      <c r="I13" s="181" t="s">
        <v>2004</v>
      </c>
      <c r="J13" s="182" t="s">
        <v>2004</v>
      </c>
      <c r="K13" s="183" t="str">
        <f t="shared" si="0"/>
        <v/>
      </c>
    </row>
    <row r="14" spans="1:12" x14ac:dyDescent="0.25">
      <c r="A14" s="177">
        <v>1111843</v>
      </c>
      <c r="B14" s="178" t="s">
        <v>2024</v>
      </c>
      <c r="C14" s="178" t="s">
        <v>2001</v>
      </c>
      <c r="D14" s="178" t="s">
        <v>2025</v>
      </c>
      <c r="E14" s="178" t="s">
        <v>2026</v>
      </c>
      <c r="F14" s="179">
        <v>25</v>
      </c>
      <c r="G14" s="180" t="s">
        <v>2004</v>
      </c>
      <c r="H14" s="180" t="s">
        <v>2004</v>
      </c>
      <c r="I14" s="181" t="s">
        <v>2004</v>
      </c>
      <c r="J14" s="182" t="s">
        <v>2004</v>
      </c>
      <c r="K14" s="183" t="str">
        <f t="shared" si="0"/>
        <v/>
      </c>
    </row>
    <row r="15" spans="1:12" x14ac:dyDescent="0.25">
      <c r="A15" s="177">
        <v>1112370</v>
      </c>
      <c r="B15" s="178" t="s">
        <v>2027</v>
      </c>
      <c r="C15" s="178" t="s">
        <v>1868</v>
      </c>
      <c r="D15" s="178" t="s">
        <v>2028</v>
      </c>
      <c r="E15" s="178" t="s">
        <v>2029</v>
      </c>
      <c r="F15" s="179">
        <v>45</v>
      </c>
      <c r="G15" s="180" t="s">
        <v>2004</v>
      </c>
      <c r="H15" s="180" t="s">
        <v>2004</v>
      </c>
      <c r="I15" s="181" t="s">
        <v>2004</v>
      </c>
      <c r="J15" s="182" t="s">
        <v>2004</v>
      </c>
      <c r="K15" s="183" t="str">
        <f t="shared" si="0"/>
        <v/>
      </c>
    </row>
    <row r="16" spans="1:12" x14ac:dyDescent="0.25">
      <c r="A16" s="177">
        <v>1112702</v>
      </c>
      <c r="B16" s="178" t="s">
        <v>2030</v>
      </c>
      <c r="C16" s="178" t="s">
        <v>1868</v>
      </c>
      <c r="D16" s="178" t="s">
        <v>2031</v>
      </c>
      <c r="E16" s="178" t="s">
        <v>2032</v>
      </c>
      <c r="F16" s="179">
        <v>46</v>
      </c>
      <c r="G16" s="180" t="s">
        <v>2004</v>
      </c>
      <c r="H16" s="180" t="s">
        <v>2004</v>
      </c>
      <c r="I16" s="181" t="s">
        <v>2004</v>
      </c>
      <c r="J16" s="182" t="s">
        <v>2004</v>
      </c>
      <c r="K16" s="183" t="str">
        <f t="shared" si="0"/>
        <v/>
      </c>
    </row>
    <row r="17" spans="1:11" x14ac:dyDescent="0.25">
      <c r="A17" s="177">
        <v>1110034</v>
      </c>
      <c r="B17" s="178" t="s">
        <v>2033</v>
      </c>
      <c r="C17" s="178" t="s">
        <v>1868</v>
      </c>
      <c r="D17" s="178" t="s">
        <v>2034</v>
      </c>
      <c r="E17" s="178" t="s">
        <v>2035</v>
      </c>
      <c r="F17" s="179">
        <v>15</v>
      </c>
      <c r="G17" s="180" t="s">
        <v>2004</v>
      </c>
      <c r="H17" s="180" t="s">
        <v>2004</v>
      </c>
      <c r="I17" s="181" t="s">
        <v>2004</v>
      </c>
      <c r="J17" s="182" t="s">
        <v>2004</v>
      </c>
      <c r="K17" s="183" t="str">
        <f t="shared" si="0"/>
        <v/>
      </c>
    </row>
    <row r="18" spans="1:11" x14ac:dyDescent="0.25">
      <c r="A18" s="177">
        <v>1110779</v>
      </c>
      <c r="B18" s="178" t="s">
        <v>2036</v>
      </c>
      <c r="C18" s="178" t="s">
        <v>2001</v>
      </c>
      <c r="D18" s="178" t="s">
        <v>2025</v>
      </c>
      <c r="E18" s="178" t="s">
        <v>2037</v>
      </c>
      <c r="F18" s="179">
        <v>50</v>
      </c>
      <c r="G18" s="180" t="s">
        <v>2004</v>
      </c>
      <c r="H18" s="180" t="s">
        <v>2004</v>
      </c>
      <c r="I18" s="181" t="s">
        <v>2004</v>
      </c>
      <c r="J18" s="182" t="s">
        <v>2004</v>
      </c>
      <c r="K18" s="183" t="str">
        <f t="shared" si="0"/>
        <v/>
      </c>
    </row>
    <row r="19" spans="1:11" x14ac:dyDescent="0.25">
      <c r="A19" s="177">
        <v>1110270</v>
      </c>
      <c r="B19" s="178" t="s">
        <v>2038</v>
      </c>
      <c r="C19" s="178" t="s">
        <v>1868</v>
      </c>
      <c r="D19" s="178" t="s">
        <v>2034</v>
      </c>
      <c r="E19" s="178" t="s">
        <v>2039</v>
      </c>
      <c r="F19" s="179">
        <v>27</v>
      </c>
      <c r="G19" s="180" t="s">
        <v>2004</v>
      </c>
      <c r="H19" s="180" t="s">
        <v>2004</v>
      </c>
      <c r="I19" s="181" t="s">
        <v>2004</v>
      </c>
      <c r="J19" s="182" t="s">
        <v>2004</v>
      </c>
      <c r="K19" s="183" t="str">
        <f t="shared" si="0"/>
        <v/>
      </c>
    </row>
    <row r="20" spans="1:11" x14ac:dyDescent="0.25">
      <c r="A20" s="177">
        <v>1112282</v>
      </c>
      <c r="B20" s="178" t="s">
        <v>2040</v>
      </c>
      <c r="C20" s="178" t="s">
        <v>1868</v>
      </c>
      <c r="D20" s="178" t="s">
        <v>2028</v>
      </c>
      <c r="E20" s="178" t="s">
        <v>2041</v>
      </c>
      <c r="F20" s="179">
        <v>46</v>
      </c>
      <c r="G20" s="180" t="s">
        <v>2004</v>
      </c>
      <c r="H20" s="180" t="s">
        <v>2004</v>
      </c>
      <c r="I20" s="181" t="s">
        <v>2004</v>
      </c>
      <c r="J20" s="182" t="s">
        <v>2004</v>
      </c>
      <c r="K20" s="183" t="str">
        <f t="shared" si="0"/>
        <v/>
      </c>
    </row>
    <row r="21" spans="1:11" x14ac:dyDescent="0.25">
      <c r="A21" s="177">
        <v>1112587</v>
      </c>
      <c r="B21" s="178" t="s">
        <v>2042</v>
      </c>
      <c r="C21" s="178" t="s">
        <v>1868</v>
      </c>
      <c r="D21" s="178" t="s">
        <v>2043</v>
      </c>
      <c r="E21" s="178" t="s">
        <v>2044</v>
      </c>
      <c r="F21" s="179">
        <v>22</v>
      </c>
      <c r="G21" s="180" t="s">
        <v>2004</v>
      </c>
      <c r="H21" s="180" t="s">
        <v>2004</v>
      </c>
      <c r="I21" s="181" t="s">
        <v>2004</v>
      </c>
      <c r="J21" s="182" t="s">
        <v>2004</v>
      </c>
      <c r="K21" s="183" t="str">
        <f t="shared" si="0"/>
        <v/>
      </c>
    </row>
    <row r="22" spans="1:11" x14ac:dyDescent="0.25">
      <c r="A22" s="177">
        <v>1111142</v>
      </c>
      <c r="B22" s="178" t="s">
        <v>2045</v>
      </c>
      <c r="C22" s="178" t="s">
        <v>1868</v>
      </c>
      <c r="D22" s="178" t="s">
        <v>2046</v>
      </c>
      <c r="E22" s="178" t="s">
        <v>2047</v>
      </c>
      <c r="F22" s="179">
        <v>48</v>
      </c>
      <c r="G22" s="180" t="s">
        <v>2004</v>
      </c>
      <c r="H22" s="180" t="s">
        <v>2004</v>
      </c>
      <c r="I22" s="181" t="s">
        <v>2004</v>
      </c>
      <c r="J22" s="182" t="s">
        <v>2004</v>
      </c>
      <c r="K22" s="183" t="str">
        <f t="shared" si="0"/>
        <v/>
      </c>
    </row>
    <row r="23" spans="1:11" x14ac:dyDescent="0.25">
      <c r="A23" s="177">
        <v>1112140</v>
      </c>
      <c r="B23" s="178" t="s">
        <v>2048</v>
      </c>
      <c r="C23" s="178" t="s">
        <v>1868</v>
      </c>
      <c r="D23" s="178" t="s">
        <v>2049</v>
      </c>
      <c r="E23" s="178" t="s">
        <v>2050</v>
      </c>
      <c r="F23" s="179">
        <v>53</v>
      </c>
      <c r="G23" s="180">
        <v>2</v>
      </c>
      <c r="H23" s="180" t="s">
        <v>2008</v>
      </c>
      <c r="I23" s="181">
        <v>2</v>
      </c>
      <c r="J23" s="182">
        <v>44318</v>
      </c>
      <c r="K23" s="183">
        <f t="shared" si="0"/>
        <v>42856</v>
      </c>
    </row>
    <row r="24" spans="1:11" x14ac:dyDescent="0.25">
      <c r="A24" s="177">
        <v>1112420</v>
      </c>
      <c r="B24" s="178" t="s">
        <v>2051</v>
      </c>
      <c r="C24" s="178" t="s">
        <v>1868</v>
      </c>
      <c r="D24" s="178" t="s">
        <v>2052</v>
      </c>
      <c r="E24" s="178" t="s">
        <v>2053</v>
      </c>
      <c r="F24" s="179">
        <v>35</v>
      </c>
      <c r="G24" s="180" t="s">
        <v>2004</v>
      </c>
      <c r="H24" s="180" t="s">
        <v>2004</v>
      </c>
      <c r="I24" s="181" t="s">
        <v>2004</v>
      </c>
      <c r="J24" s="182" t="s">
        <v>2004</v>
      </c>
      <c r="K24" s="183" t="str">
        <f t="shared" si="0"/>
        <v/>
      </c>
    </row>
    <row r="25" spans="1:11" x14ac:dyDescent="0.25">
      <c r="A25" s="177">
        <v>1110958</v>
      </c>
      <c r="B25" s="178" t="s">
        <v>2054</v>
      </c>
      <c r="C25" s="178" t="s">
        <v>2001</v>
      </c>
      <c r="D25" s="178" t="s">
        <v>2055</v>
      </c>
      <c r="E25" s="178" t="s">
        <v>2056</v>
      </c>
      <c r="F25" s="179">
        <v>13</v>
      </c>
      <c r="G25" s="180" t="s">
        <v>2004</v>
      </c>
      <c r="H25" s="180" t="s">
        <v>2004</v>
      </c>
      <c r="I25" s="181" t="s">
        <v>2004</v>
      </c>
      <c r="J25" s="182" t="s">
        <v>2004</v>
      </c>
      <c r="K25" s="183" t="str">
        <f t="shared" si="0"/>
        <v/>
      </c>
    </row>
    <row r="26" spans="1:11" x14ac:dyDescent="0.25">
      <c r="A26" s="177">
        <v>1111967</v>
      </c>
      <c r="B26" s="178" t="s">
        <v>2057</v>
      </c>
      <c r="C26" s="178" t="s">
        <v>1868</v>
      </c>
      <c r="D26" s="178" t="s">
        <v>2049</v>
      </c>
      <c r="E26" s="178" t="s">
        <v>2058</v>
      </c>
      <c r="F26" s="179">
        <v>83</v>
      </c>
      <c r="G26" s="180">
        <v>2</v>
      </c>
      <c r="H26" s="180" t="s">
        <v>2008</v>
      </c>
      <c r="I26" s="181">
        <v>3</v>
      </c>
      <c r="J26" s="182">
        <v>44318</v>
      </c>
      <c r="K26" s="183">
        <f t="shared" si="0"/>
        <v>42856</v>
      </c>
    </row>
    <row r="27" spans="1:11" x14ac:dyDescent="0.25">
      <c r="A27" s="177">
        <v>1110807</v>
      </c>
      <c r="B27" s="178" t="s">
        <v>2059</v>
      </c>
      <c r="C27" s="178" t="s">
        <v>2001</v>
      </c>
      <c r="D27" s="178" t="s">
        <v>2025</v>
      </c>
      <c r="E27" s="178" t="s">
        <v>2037</v>
      </c>
      <c r="F27" s="179">
        <v>42</v>
      </c>
      <c r="G27" s="180" t="s">
        <v>2004</v>
      </c>
      <c r="H27" s="180" t="s">
        <v>2004</v>
      </c>
      <c r="I27" s="181" t="s">
        <v>2004</v>
      </c>
      <c r="J27" s="182" t="s">
        <v>2004</v>
      </c>
      <c r="K27" s="183" t="str">
        <f t="shared" si="0"/>
        <v/>
      </c>
    </row>
    <row r="28" spans="1:11" x14ac:dyDescent="0.25">
      <c r="A28" s="177">
        <v>1112555</v>
      </c>
      <c r="B28" s="178" t="s">
        <v>1865</v>
      </c>
      <c r="C28" s="178" t="s">
        <v>1868</v>
      </c>
      <c r="D28" s="178" t="s">
        <v>2014</v>
      </c>
      <c r="E28" s="178" t="s">
        <v>2060</v>
      </c>
      <c r="F28" s="179">
        <v>81</v>
      </c>
      <c r="G28" s="180">
        <v>1</v>
      </c>
      <c r="H28" s="180" t="s">
        <v>2061</v>
      </c>
      <c r="I28" s="181">
        <v>1</v>
      </c>
      <c r="J28" s="182">
        <v>44295</v>
      </c>
      <c r="K28" s="183">
        <f t="shared" si="0"/>
        <v>42833</v>
      </c>
    </row>
    <row r="29" spans="1:11" x14ac:dyDescent="0.25">
      <c r="A29" s="177">
        <v>1110339</v>
      </c>
      <c r="B29" s="178" t="s">
        <v>2062</v>
      </c>
      <c r="C29" s="178" t="s">
        <v>2001</v>
      </c>
      <c r="D29" s="178" t="s">
        <v>2063</v>
      </c>
      <c r="E29" s="178" t="s">
        <v>2064</v>
      </c>
      <c r="F29" s="179">
        <v>35</v>
      </c>
      <c r="G29" s="180">
        <v>1</v>
      </c>
      <c r="H29" s="180" t="s">
        <v>2008</v>
      </c>
      <c r="I29" s="181">
        <v>1</v>
      </c>
      <c r="J29" s="182">
        <v>44290</v>
      </c>
      <c r="K29" s="183">
        <f t="shared" si="0"/>
        <v>42828</v>
      </c>
    </row>
    <row r="30" spans="1:11" x14ac:dyDescent="0.25">
      <c r="A30" s="177">
        <v>1110939</v>
      </c>
      <c r="B30" s="178" t="s">
        <v>2065</v>
      </c>
      <c r="C30" s="178" t="s">
        <v>2001</v>
      </c>
      <c r="D30" s="178" t="s">
        <v>2055</v>
      </c>
      <c r="E30" s="178" t="s">
        <v>2066</v>
      </c>
      <c r="F30" s="179">
        <v>13</v>
      </c>
      <c r="G30" s="180" t="s">
        <v>2004</v>
      </c>
      <c r="H30" s="180" t="s">
        <v>2004</v>
      </c>
      <c r="I30" s="181" t="s">
        <v>2004</v>
      </c>
      <c r="J30" s="182" t="s">
        <v>2004</v>
      </c>
      <c r="K30" s="183" t="str">
        <f t="shared" si="0"/>
        <v/>
      </c>
    </row>
    <row r="31" spans="1:11" x14ac:dyDescent="0.25">
      <c r="A31" s="177">
        <v>1111032</v>
      </c>
      <c r="B31" s="178" t="s">
        <v>2067</v>
      </c>
      <c r="C31" s="178" t="s">
        <v>2001</v>
      </c>
      <c r="D31" s="178" t="s">
        <v>2006</v>
      </c>
      <c r="E31" s="178" t="s">
        <v>2068</v>
      </c>
      <c r="F31" s="179">
        <v>26</v>
      </c>
      <c r="G31" s="180" t="s">
        <v>2004</v>
      </c>
      <c r="H31" s="180" t="s">
        <v>2004</v>
      </c>
      <c r="I31" s="181" t="s">
        <v>2004</v>
      </c>
      <c r="J31" s="182" t="s">
        <v>2004</v>
      </c>
      <c r="K31" s="183" t="str">
        <f t="shared" si="0"/>
        <v/>
      </c>
    </row>
    <row r="32" spans="1:11" x14ac:dyDescent="0.25">
      <c r="A32" s="177">
        <v>1111221</v>
      </c>
      <c r="B32" s="178" t="s">
        <v>2069</v>
      </c>
      <c r="C32" s="178" t="s">
        <v>1868</v>
      </c>
      <c r="D32" s="178" t="s">
        <v>2070</v>
      </c>
      <c r="E32" s="178" t="s">
        <v>2071</v>
      </c>
      <c r="F32" s="179">
        <v>42</v>
      </c>
      <c r="G32" s="180">
        <v>4</v>
      </c>
      <c r="H32" s="180" t="s">
        <v>2008</v>
      </c>
      <c r="I32" s="181">
        <v>1</v>
      </c>
      <c r="J32" s="182">
        <v>44423</v>
      </c>
      <c r="K32" s="183">
        <f t="shared" si="0"/>
        <v>42961</v>
      </c>
    </row>
    <row r="33" spans="1:11" x14ac:dyDescent="0.25">
      <c r="A33" s="177">
        <v>1110940</v>
      </c>
      <c r="B33" s="178" t="s">
        <v>2072</v>
      </c>
      <c r="C33" s="178" t="s">
        <v>2001</v>
      </c>
      <c r="D33" s="178" t="s">
        <v>2055</v>
      </c>
      <c r="E33" s="178" t="s">
        <v>2066</v>
      </c>
      <c r="F33" s="179">
        <v>63</v>
      </c>
      <c r="G33" s="180" t="s">
        <v>2004</v>
      </c>
      <c r="H33" s="180" t="s">
        <v>2004</v>
      </c>
      <c r="I33" s="181" t="s">
        <v>2004</v>
      </c>
      <c r="J33" s="182" t="s">
        <v>2004</v>
      </c>
      <c r="K33" s="183" t="str">
        <f t="shared" si="0"/>
        <v/>
      </c>
    </row>
    <row r="34" spans="1:11" x14ac:dyDescent="0.25">
      <c r="A34" s="177">
        <v>1111569</v>
      </c>
      <c r="B34" s="178" t="s">
        <v>2073</v>
      </c>
      <c r="C34" s="178" t="s">
        <v>2001</v>
      </c>
      <c r="D34" s="178" t="s">
        <v>2002</v>
      </c>
      <c r="E34" s="178" t="s">
        <v>2074</v>
      </c>
      <c r="F34" s="179">
        <v>17</v>
      </c>
      <c r="G34" s="180" t="s">
        <v>2004</v>
      </c>
      <c r="H34" s="180" t="s">
        <v>2004</v>
      </c>
      <c r="I34" s="181" t="s">
        <v>2004</v>
      </c>
      <c r="J34" s="182" t="s">
        <v>2004</v>
      </c>
      <c r="K34" s="183" t="str">
        <f t="shared" si="0"/>
        <v/>
      </c>
    </row>
    <row r="35" spans="1:11" x14ac:dyDescent="0.25">
      <c r="A35" s="177">
        <v>1112357</v>
      </c>
      <c r="B35" s="178" t="s">
        <v>2075</v>
      </c>
      <c r="C35" s="178" t="s">
        <v>1868</v>
      </c>
      <c r="D35" s="178" t="s">
        <v>2052</v>
      </c>
      <c r="E35" s="178" t="s">
        <v>2076</v>
      </c>
      <c r="F35" s="179">
        <v>17</v>
      </c>
      <c r="G35" s="180" t="s">
        <v>2004</v>
      </c>
      <c r="H35" s="180" t="s">
        <v>2004</v>
      </c>
      <c r="I35" s="181" t="s">
        <v>2004</v>
      </c>
      <c r="J35" s="182" t="s">
        <v>2004</v>
      </c>
      <c r="K35" s="183" t="str">
        <f t="shared" si="0"/>
        <v/>
      </c>
    </row>
    <row r="36" spans="1:11" x14ac:dyDescent="0.25">
      <c r="A36" s="177">
        <v>1112157</v>
      </c>
      <c r="B36" s="178" t="s">
        <v>2077</v>
      </c>
      <c r="C36" s="178" t="s">
        <v>1868</v>
      </c>
      <c r="D36" s="178" t="s">
        <v>2049</v>
      </c>
      <c r="E36" s="178" t="s">
        <v>2050</v>
      </c>
      <c r="F36" s="179">
        <v>11</v>
      </c>
      <c r="G36" s="180" t="s">
        <v>2004</v>
      </c>
      <c r="H36" s="180" t="s">
        <v>2004</v>
      </c>
      <c r="I36" s="181" t="s">
        <v>2004</v>
      </c>
      <c r="J36" s="182" t="s">
        <v>2004</v>
      </c>
      <c r="K36" s="183" t="str">
        <f t="shared" si="0"/>
        <v/>
      </c>
    </row>
    <row r="37" spans="1:11" x14ac:dyDescent="0.25">
      <c r="A37" s="177">
        <v>1112022</v>
      </c>
      <c r="B37" s="178" t="s">
        <v>2078</v>
      </c>
      <c r="C37" s="178" t="s">
        <v>1868</v>
      </c>
      <c r="D37" s="178" t="s">
        <v>2028</v>
      </c>
      <c r="E37" s="178" t="s">
        <v>2079</v>
      </c>
      <c r="F37" s="179">
        <v>67</v>
      </c>
      <c r="G37" s="180" t="s">
        <v>2004</v>
      </c>
      <c r="H37" s="180" t="s">
        <v>2004</v>
      </c>
      <c r="I37" s="181" t="s">
        <v>2004</v>
      </c>
      <c r="J37" s="182" t="s">
        <v>2004</v>
      </c>
      <c r="K37" s="183" t="str">
        <f t="shared" si="0"/>
        <v/>
      </c>
    </row>
    <row r="38" spans="1:11" x14ac:dyDescent="0.25">
      <c r="A38" s="177">
        <v>1112160</v>
      </c>
      <c r="B38" s="178" t="s">
        <v>2080</v>
      </c>
      <c r="C38" s="178" t="s">
        <v>1868</v>
      </c>
      <c r="D38" s="178" t="s">
        <v>2049</v>
      </c>
      <c r="E38" s="178" t="s">
        <v>2081</v>
      </c>
      <c r="F38" s="179">
        <v>27</v>
      </c>
      <c r="G38" s="180">
        <v>4</v>
      </c>
      <c r="H38" s="180" t="s">
        <v>2008</v>
      </c>
      <c r="I38" s="181">
        <v>1</v>
      </c>
      <c r="J38" s="182">
        <v>44423</v>
      </c>
      <c r="K38" s="183">
        <f t="shared" si="0"/>
        <v>42961</v>
      </c>
    </row>
    <row r="39" spans="1:11" x14ac:dyDescent="0.25">
      <c r="A39" s="177">
        <v>1112035</v>
      </c>
      <c r="B39" s="178" t="s">
        <v>2082</v>
      </c>
      <c r="C39" s="178" t="s">
        <v>1868</v>
      </c>
      <c r="D39" s="178" t="s">
        <v>2028</v>
      </c>
      <c r="E39" s="178" t="s">
        <v>2083</v>
      </c>
      <c r="F39" s="179">
        <v>41</v>
      </c>
      <c r="G39" s="180" t="s">
        <v>2004</v>
      </c>
      <c r="H39" s="180" t="s">
        <v>2004</v>
      </c>
      <c r="I39" s="181" t="s">
        <v>2004</v>
      </c>
      <c r="J39" s="182" t="s">
        <v>2004</v>
      </c>
      <c r="K39" s="183" t="str">
        <f t="shared" si="0"/>
        <v/>
      </c>
    </row>
    <row r="40" spans="1:11" x14ac:dyDescent="0.25">
      <c r="A40" s="177">
        <v>1111807</v>
      </c>
      <c r="B40" s="178" t="s">
        <v>2084</v>
      </c>
      <c r="C40" s="178" t="s">
        <v>2001</v>
      </c>
      <c r="D40" s="178" t="s">
        <v>2002</v>
      </c>
      <c r="E40" s="178" t="s">
        <v>2085</v>
      </c>
      <c r="F40" s="179">
        <v>16</v>
      </c>
      <c r="G40" s="180" t="s">
        <v>2004</v>
      </c>
      <c r="H40" s="180" t="s">
        <v>2004</v>
      </c>
      <c r="I40" s="181" t="s">
        <v>2004</v>
      </c>
      <c r="J40" s="182" t="s">
        <v>2004</v>
      </c>
      <c r="K40" s="183" t="str">
        <f t="shared" si="0"/>
        <v/>
      </c>
    </row>
    <row r="41" spans="1:11" x14ac:dyDescent="0.25">
      <c r="A41" s="177">
        <v>1110828</v>
      </c>
      <c r="B41" s="178" t="s">
        <v>2086</v>
      </c>
      <c r="C41" s="178" t="s">
        <v>2001</v>
      </c>
      <c r="D41" s="178" t="s">
        <v>2017</v>
      </c>
      <c r="E41" s="178" t="s">
        <v>2023</v>
      </c>
      <c r="F41" s="179">
        <v>28</v>
      </c>
      <c r="G41" s="180" t="s">
        <v>2004</v>
      </c>
      <c r="H41" s="180" t="s">
        <v>2004</v>
      </c>
      <c r="I41" s="181" t="s">
        <v>2004</v>
      </c>
      <c r="J41" s="182" t="s">
        <v>2004</v>
      </c>
      <c r="K41" s="183" t="str">
        <f t="shared" si="0"/>
        <v/>
      </c>
    </row>
    <row r="42" spans="1:11" x14ac:dyDescent="0.25">
      <c r="A42" s="177">
        <v>1111143</v>
      </c>
      <c r="B42" s="178" t="s">
        <v>2087</v>
      </c>
      <c r="C42" s="178" t="s">
        <v>1868</v>
      </c>
      <c r="D42" s="178" t="s">
        <v>2046</v>
      </c>
      <c r="E42" s="178" t="s">
        <v>2047</v>
      </c>
      <c r="F42" s="179">
        <v>33</v>
      </c>
      <c r="G42" s="180">
        <v>4</v>
      </c>
      <c r="H42" s="180" t="s">
        <v>2008</v>
      </c>
      <c r="I42" s="181">
        <v>1</v>
      </c>
      <c r="J42" s="182">
        <v>44423</v>
      </c>
      <c r="K42" s="183">
        <f t="shared" si="0"/>
        <v>42961</v>
      </c>
    </row>
    <row r="43" spans="1:11" x14ac:dyDescent="0.25">
      <c r="A43" s="177">
        <v>1111192</v>
      </c>
      <c r="B43" s="178" t="s">
        <v>2088</v>
      </c>
      <c r="C43" s="178" t="s">
        <v>1868</v>
      </c>
      <c r="D43" s="178" t="s">
        <v>2070</v>
      </c>
      <c r="E43" s="178" t="s">
        <v>2089</v>
      </c>
      <c r="F43" s="179">
        <v>16</v>
      </c>
      <c r="G43" s="180" t="s">
        <v>2004</v>
      </c>
      <c r="H43" s="180" t="s">
        <v>2004</v>
      </c>
      <c r="I43" s="181" t="s">
        <v>2004</v>
      </c>
      <c r="J43" s="182" t="s">
        <v>2004</v>
      </c>
      <c r="K43" s="183" t="str">
        <f t="shared" si="0"/>
        <v/>
      </c>
    </row>
    <row r="44" spans="1:11" x14ac:dyDescent="0.25">
      <c r="A44" s="177">
        <v>1111924</v>
      </c>
      <c r="B44" s="178" t="s">
        <v>2090</v>
      </c>
      <c r="C44" s="178" t="s">
        <v>2001</v>
      </c>
      <c r="D44" s="178" t="s">
        <v>2091</v>
      </c>
      <c r="E44" s="178" t="s">
        <v>2092</v>
      </c>
      <c r="F44" s="179">
        <v>111</v>
      </c>
      <c r="G44" s="180" t="s">
        <v>2004</v>
      </c>
      <c r="H44" s="180" t="s">
        <v>2004</v>
      </c>
      <c r="I44" s="181" t="s">
        <v>2004</v>
      </c>
      <c r="J44" s="182" t="s">
        <v>2004</v>
      </c>
      <c r="K44" s="183" t="str">
        <f t="shared" si="0"/>
        <v/>
      </c>
    </row>
    <row r="45" spans="1:11" x14ac:dyDescent="0.25">
      <c r="A45" s="177">
        <v>1111822</v>
      </c>
      <c r="B45" s="178" t="s">
        <v>2093</v>
      </c>
      <c r="C45" s="178" t="s">
        <v>2001</v>
      </c>
      <c r="D45" s="178" t="s">
        <v>2025</v>
      </c>
      <c r="E45" s="178" t="s">
        <v>2094</v>
      </c>
      <c r="F45" s="179">
        <v>22</v>
      </c>
      <c r="G45" s="180">
        <v>1</v>
      </c>
      <c r="H45" s="180" t="s">
        <v>2061</v>
      </c>
      <c r="I45" s="181">
        <v>1</v>
      </c>
      <c r="J45" s="182">
        <v>44290</v>
      </c>
      <c r="K45" s="183">
        <f t="shared" si="0"/>
        <v>42828</v>
      </c>
    </row>
    <row r="46" spans="1:11" x14ac:dyDescent="0.25">
      <c r="A46" s="177">
        <v>1112419</v>
      </c>
      <c r="B46" s="178" t="s">
        <v>2095</v>
      </c>
      <c r="C46" s="178" t="s">
        <v>1868</v>
      </c>
      <c r="D46" s="178" t="s">
        <v>2052</v>
      </c>
      <c r="E46" s="178" t="s">
        <v>2053</v>
      </c>
      <c r="F46" s="179">
        <v>48</v>
      </c>
      <c r="G46" s="180" t="s">
        <v>2004</v>
      </c>
      <c r="H46" s="180" t="s">
        <v>2004</v>
      </c>
      <c r="I46" s="184" t="s">
        <v>2004</v>
      </c>
      <c r="J46" s="182" t="s">
        <v>2004</v>
      </c>
      <c r="K46" s="183" t="str">
        <f t="shared" si="0"/>
        <v/>
      </c>
    </row>
    <row r="47" spans="1:11" x14ac:dyDescent="0.25">
      <c r="A47" s="177">
        <v>1112818</v>
      </c>
      <c r="B47" s="178" t="s">
        <v>2096</v>
      </c>
      <c r="C47" s="178" t="s">
        <v>1868</v>
      </c>
      <c r="D47" s="178" t="s">
        <v>2020</v>
      </c>
      <c r="E47" s="178" t="s">
        <v>2097</v>
      </c>
      <c r="F47" s="179">
        <v>37</v>
      </c>
      <c r="G47" s="180" t="s">
        <v>2004</v>
      </c>
      <c r="H47" s="180" t="s">
        <v>2004</v>
      </c>
      <c r="I47" s="181" t="s">
        <v>2004</v>
      </c>
      <c r="J47" s="182" t="s">
        <v>2004</v>
      </c>
      <c r="K47" s="183" t="str">
        <f t="shared" si="0"/>
        <v/>
      </c>
    </row>
    <row r="48" spans="1:11" x14ac:dyDescent="0.25">
      <c r="A48" s="177">
        <v>1110127</v>
      </c>
      <c r="B48" s="178" t="s">
        <v>2098</v>
      </c>
      <c r="C48" s="178" t="s">
        <v>1868</v>
      </c>
      <c r="D48" s="178" t="s">
        <v>2070</v>
      </c>
      <c r="E48" s="178" t="s">
        <v>2099</v>
      </c>
      <c r="F48" s="179">
        <v>21</v>
      </c>
      <c r="G48" s="180" t="s">
        <v>2004</v>
      </c>
      <c r="H48" s="180" t="s">
        <v>2004</v>
      </c>
      <c r="I48" s="181" t="s">
        <v>2004</v>
      </c>
      <c r="J48" s="182" t="s">
        <v>2004</v>
      </c>
      <c r="K48" s="183" t="str">
        <f t="shared" si="0"/>
        <v/>
      </c>
    </row>
    <row r="49" spans="1:11" x14ac:dyDescent="0.25">
      <c r="A49" s="177">
        <v>1112786</v>
      </c>
      <c r="B49" s="178" t="s">
        <v>2100</v>
      </c>
      <c r="C49" s="178" t="s">
        <v>1868</v>
      </c>
      <c r="D49" s="178" t="s">
        <v>2020</v>
      </c>
      <c r="E49" s="178" t="s">
        <v>2097</v>
      </c>
      <c r="F49" s="179">
        <v>17</v>
      </c>
      <c r="G49" s="180" t="s">
        <v>2004</v>
      </c>
      <c r="H49" s="180" t="s">
        <v>2004</v>
      </c>
      <c r="I49" s="181" t="s">
        <v>2004</v>
      </c>
      <c r="J49" s="182" t="s">
        <v>2004</v>
      </c>
      <c r="K49" s="183" t="str">
        <f t="shared" si="0"/>
        <v/>
      </c>
    </row>
    <row r="50" spans="1:11" x14ac:dyDescent="0.25">
      <c r="A50" s="185">
        <v>1110612</v>
      </c>
      <c r="B50" s="186" t="s">
        <v>2101</v>
      </c>
      <c r="C50" s="186" t="s">
        <v>2001</v>
      </c>
      <c r="D50" s="186" t="s">
        <v>2102</v>
      </c>
      <c r="E50" s="186" t="s">
        <v>2103</v>
      </c>
      <c r="F50" s="179">
        <v>22</v>
      </c>
      <c r="G50" s="180" t="s">
        <v>2004</v>
      </c>
      <c r="H50" s="180" t="s">
        <v>2004</v>
      </c>
      <c r="I50" s="181" t="s">
        <v>2004</v>
      </c>
      <c r="J50" s="182" t="s">
        <v>2004</v>
      </c>
      <c r="K50" s="183" t="str">
        <f t="shared" si="0"/>
        <v/>
      </c>
    </row>
    <row r="51" spans="1:11" x14ac:dyDescent="0.25">
      <c r="A51" s="177">
        <v>1110694</v>
      </c>
      <c r="B51" s="178" t="s">
        <v>2104</v>
      </c>
      <c r="C51" s="178" t="s">
        <v>2001</v>
      </c>
      <c r="D51" s="178" t="s">
        <v>2102</v>
      </c>
      <c r="E51" s="178" t="s">
        <v>2105</v>
      </c>
      <c r="F51" s="179">
        <v>16</v>
      </c>
      <c r="G51" s="180" t="s">
        <v>2004</v>
      </c>
      <c r="H51" s="180" t="s">
        <v>2004</v>
      </c>
      <c r="I51" s="181" t="s">
        <v>2004</v>
      </c>
      <c r="J51" s="182" t="s">
        <v>2004</v>
      </c>
      <c r="K51" s="183" t="str">
        <f t="shared" si="0"/>
        <v/>
      </c>
    </row>
    <row r="52" spans="1:11" x14ac:dyDescent="0.25">
      <c r="A52" s="177">
        <v>1110328</v>
      </c>
      <c r="B52" s="178" t="s">
        <v>2106</v>
      </c>
      <c r="C52" s="178" t="s">
        <v>2001</v>
      </c>
      <c r="D52" s="178" t="s">
        <v>2063</v>
      </c>
      <c r="E52" s="178" t="s">
        <v>2064</v>
      </c>
      <c r="F52" s="179">
        <v>62</v>
      </c>
      <c r="G52" s="180">
        <v>1</v>
      </c>
      <c r="H52" s="180" t="s">
        <v>2008</v>
      </c>
      <c r="I52" s="181">
        <v>2</v>
      </c>
      <c r="J52" s="182">
        <v>44290</v>
      </c>
      <c r="K52" s="183">
        <f t="shared" si="0"/>
        <v>42828</v>
      </c>
    </row>
    <row r="53" spans="1:11" x14ac:dyDescent="0.25">
      <c r="A53" s="177">
        <v>1110336</v>
      </c>
      <c r="B53" s="178" t="s">
        <v>2107</v>
      </c>
      <c r="C53" s="178" t="s">
        <v>2001</v>
      </c>
      <c r="D53" s="178" t="s">
        <v>2063</v>
      </c>
      <c r="E53" s="178" t="s">
        <v>2064</v>
      </c>
      <c r="F53" s="179">
        <v>77</v>
      </c>
      <c r="G53" s="180">
        <v>1</v>
      </c>
      <c r="H53" s="180" t="s">
        <v>2008</v>
      </c>
      <c r="I53" s="181">
        <v>2</v>
      </c>
      <c r="J53" s="182">
        <v>44290</v>
      </c>
      <c r="K53" s="183">
        <f t="shared" si="0"/>
        <v>42828</v>
      </c>
    </row>
    <row r="54" spans="1:11" x14ac:dyDescent="0.25">
      <c r="A54" s="177">
        <v>1112340</v>
      </c>
      <c r="B54" s="178" t="s">
        <v>2108</v>
      </c>
      <c r="C54" s="178" t="s">
        <v>1868</v>
      </c>
      <c r="D54" s="178" t="s">
        <v>2028</v>
      </c>
      <c r="E54" s="178" t="s">
        <v>2029</v>
      </c>
      <c r="F54" s="179">
        <v>74</v>
      </c>
      <c r="G54" s="180" t="s">
        <v>2004</v>
      </c>
      <c r="H54" s="180" t="s">
        <v>2004</v>
      </c>
      <c r="I54" s="181" t="s">
        <v>2004</v>
      </c>
      <c r="J54" s="182" t="s">
        <v>2004</v>
      </c>
      <c r="K54" s="183" t="str">
        <f t="shared" si="0"/>
        <v/>
      </c>
    </row>
    <row r="55" spans="1:11" x14ac:dyDescent="0.25">
      <c r="A55" s="177">
        <v>1111144</v>
      </c>
      <c r="B55" s="178" t="s">
        <v>2109</v>
      </c>
      <c r="C55" s="178" t="s">
        <v>1868</v>
      </c>
      <c r="D55" s="178" t="s">
        <v>2046</v>
      </c>
      <c r="E55" s="178" t="s">
        <v>2047</v>
      </c>
      <c r="F55" s="179">
        <v>10</v>
      </c>
      <c r="G55" s="180" t="s">
        <v>2004</v>
      </c>
      <c r="H55" s="180" t="s">
        <v>2004</v>
      </c>
      <c r="I55" s="181" t="s">
        <v>2004</v>
      </c>
      <c r="J55" s="182" t="s">
        <v>2004</v>
      </c>
      <c r="K55" s="183" t="str">
        <f t="shared" si="0"/>
        <v/>
      </c>
    </row>
    <row r="56" spans="1:11" x14ac:dyDescent="0.25">
      <c r="A56" s="177">
        <v>1110081</v>
      </c>
      <c r="B56" s="178" t="s">
        <v>2110</v>
      </c>
      <c r="C56" s="178" t="s">
        <v>1868</v>
      </c>
      <c r="D56" s="178" t="s">
        <v>2014</v>
      </c>
      <c r="E56" s="178" t="s">
        <v>2015</v>
      </c>
      <c r="F56" s="179">
        <v>6</v>
      </c>
      <c r="G56" s="180" t="s">
        <v>2004</v>
      </c>
      <c r="H56" s="180" t="s">
        <v>2004</v>
      </c>
      <c r="I56" s="181" t="s">
        <v>2004</v>
      </c>
      <c r="J56" s="182" t="s">
        <v>2004</v>
      </c>
      <c r="K56" s="183" t="str">
        <f t="shared" si="0"/>
        <v/>
      </c>
    </row>
    <row r="57" spans="1:11" x14ac:dyDescent="0.25">
      <c r="A57" s="177">
        <v>1111590</v>
      </c>
      <c r="B57" s="178" t="s">
        <v>2111</v>
      </c>
      <c r="C57" s="178" t="s">
        <v>2001</v>
      </c>
      <c r="D57" s="178" t="s">
        <v>2025</v>
      </c>
      <c r="E57" s="178" t="s">
        <v>2112</v>
      </c>
      <c r="F57" s="179">
        <v>25</v>
      </c>
      <c r="G57" s="180" t="s">
        <v>2004</v>
      </c>
      <c r="H57" s="180" t="s">
        <v>2004</v>
      </c>
      <c r="I57" s="181" t="s">
        <v>2004</v>
      </c>
      <c r="J57" s="182" t="s">
        <v>2004</v>
      </c>
      <c r="K57" s="183" t="str">
        <f t="shared" si="0"/>
        <v/>
      </c>
    </row>
    <row r="58" spans="1:11" x14ac:dyDescent="0.25">
      <c r="A58" s="177">
        <v>1112023</v>
      </c>
      <c r="B58" s="178" t="s">
        <v>2113</v>
      </c>
      <c r="C58" s="178" t="s">
        <v>1868</v>
      </c>
      <c r="D58" s="178" t="s">
        <v>2028</v>
      </c>
      <c r="E58" s="178" t="s">
        <v>2083</v>
      </c>
      <c r="F58" s="179">
        <v>57</v>
      </c>
      <c r="G58" s="180" t="s">
        <v>2004</v>
      </c>
      <c r="H58" s="180" t="s">
        <v>2004</v>
      </c>
      <c r="I58" s="181" t="s">
        <v>2004</v>
      </c>
      <c r="J58" s="182" t="s">
        <v>2004</v>
      </c>
      <c r="K58" s="183" t="str">
        <f t="shared" si="0"/>
        <v/>
      </c>
    </row>
    <row r="59" spans="1:11" x14ac:dyDescent="0.25">
      <c r="A59" s="177">
        <v>1112024</v>
      </c>
      <c r="B59" s="178" t="s">
        <v>2114</v>
      </c>
      <c r="C59" s="178" t="s">
        <v>1868</v>
      </c>
      <c r="D59" s="178" t="s">
        <v>2028</v>
      </c>
      <c r="E59" s="178" t="s">
        <v>2083</v>
      </c>
      <c r="F59" s="179">
        <v>19</v>
      </c>
      <c r="G59" s="180" t="s">
        <v>2004</v>
      </c>
      <c r="H59" s="180" t="s">
        <v>2004</v>
      </c>
      <c r="I59" s="181" t="s">
        <v>2004</v>
      </c>
      <c r="J59" s="182" t="s">
        <v>2004</v>
      </c>
      <c r="K59" s="183" t="str">
        <f t="shared" si="0"/>
        <v/>
      </c>
    </row>
    <row r="60" spans="1:11" x14ac:dyDescent="0.25">
      <c r="A60" s="177">
        <v>1112044</v>
      </c>
      <c r="B60" s="178" t="s">
        <v>2115</v>
      </c>
      <c r="C60" s="178" t="s">
        <v>1868</v>
      </c>
      <c r="D60" s="178" t="s">
        <v>2028</v>
      </c>
      <c r="E60" s="178" t="s">
        <v>2083</v>
      </c>
      <c r="F60" s="179">
        <v>24</v>
      </c>
      <c r="G60" s="180" t="s">
        <v>2004</v>
      </c>
      <c r="H60" s="180" t="s">
        <v>2004</v>
      </c>
      <c r="I60" s="181" t="s">
        <v>2004</v>
      </c>
      <c r="J60" s="182" t="s">
        <v>2004</v>
      </c>
      <c r="K60" s="183" t="str">
        <f t="shared" si="0"/>
        <v/>
      </c>
    </row>
    <row r="61" spans="1:11" x14ac:dyDescent="0.25">
      <c r="A61" s="177">
        <v>1110297</v>
      </c>
      <c r="B61" s="178" t="s">
        <v>2116</v>
      </c>
      <c r="C61" s="178" t="s">
        <v>2001</v>
      </c>
      <c r="D61" s="178" t="s">
        <v>2017</v>
      </c>
      <c r="E61" s="178" t="s">
        <v>2018</v>
      </c>
      <c r="F61" s="179">
        <v>81</v>
      </c>
      <c r="G61" s="180" t="s">
        <v>2004</v>
      </c>
      <c r="H61" s="180" t="s">
        <v>2004</v>
      </c>
      <c r="I61" s="181" t="s">
        <v>2004</v>
      </c>
      <c r="J61" s="182" t="s">
        <v>2004</v>
      </c>
      <c r="K61" s="183" t="str">
        <f t="shared" si="0"/>
        <v/>
      </c>
    </row>
    <row r="62" spans="1:11" x14ac:dyDescent="0.25">
      <c r="A62" s="177">
        <v>1111983</v>
      </c>
      <c r="B62" s="178" t="s">
        <v>2117</v>
      </c>
      <c r="C62" s="178" t="s">
        <v>1868</v>
      </c>
      <c r="D62" s="178" t="s">
        <v>2049</v>
      </c>
      <c r="E62" s="178" t="s">
        <v>2058</v>
      </c>
      <c r="F62" s="179">
        <v>20</v>
      </c>
      <c r="G62" s="180" t="s">
        <v>2004</v>
      </c>
      <c r="H62" s="180" t="s">
        <v>2004</v>
      </c>
      <c r="I62" s="181" t="s">
        <v>2004</v>
      </c>
      <c r="J62" s="182" t="s">
        <v>2004</v>
      </c>
      <c r="K62" s="183" t="str">
        <f t="shared" si="0"/>
        <v/>
      </c>
    </row>
    <row r="63" spans="1:11" x14ac:dyDescent="0.25">
      <c r="A63" s="177">
        <v>1111975</v>
      </c>
      <c r="B63" s="178" t="s">
        <v>2118</v>
      </c>
      <c r="C63" s="178" t="s">
        <v>1868</v>
      </c>
      <c r="D63" s="178" t="s">
        <v>2049</v>
      </c>
      <c r="E63" s="178" t="s">
        <v>2119</v>
      </c>
      <c r="F63" s="179">
        <v>18</v>
      </c>
      <c r="G63" s="180">
        <v>4</v>
      </c>
      <c r="H63" s="180" t="s">
        <v>2008</v>
      </c>
      <c r="I63" s="181">
        <v>1</v>
      </c>
      <c r="J63" s="182">
        <v>44423</v>
      </c>
      <c r="K63" s="183">
        <f t="shared" si="0"/>
        <v>42961</v>
      </c>
    </row>
    <row r="64" spans="1:11" x14ac:dyDescent="0.25">
      <c r="A64" s="177">
        <v>1110090</v>
      </c>
      <c r="B64" s="178" t="s">
        <v>2120</v>
      </c>
      <c r="C64" s="178" t="s">
        <v>1868</v>
      </c>
      <c r="D64" s="178" t="s">
        <v>2014</v>
      </c>
      <c r="E64" s="178" t="s">
        <v>2121</v>
      </c>
      <c r="F64" s="179">
        <v>53</v>
      </c>
      <c r="G64" s="180" t="s">
        <v>2004</v>
      </c>
      <c r="H64" s="180" t="s">
        <v>2004</v>
      </c>
      <c r="I64" s="181" t="s">
        <v>2004</v>
      </c>
      <c r="J64" s="182" t="s">
        <v>2004</v>
      </c>
      <c r="K64" s="183" t="str">
        <f t="shared" si="0"/>
        <v/>
      </c>
    </row>
    <row r="65" spans="1:11" x14ac:dyDescent="0.25">
      <c r="A65" s="177">
        <v>1111739</v>
      </c>
      <c r="B65" s="178" t="s">
        <v>2122</v>
      </c>
      <c r="C65" s="178" t="s">
        <v>2001</v>
      </c>
      <c r="D65" s="178" t="s">
        <v>2002</v>
      </c>
      <c r="E65" s="178" t="s">
        <v>2123</v>
      </c>
      <c r="F65" s="179">
        <v>20</v>
      </c>
      <c r="G65" s="180" t="s">
        <v>2004</v>
      </c>
      <c r="H65" s="180" t="s">
        <v>2004</v>
      </c>
      <c r="I65" s="181" t="s">
        <v>2004</v>
      </c>
      <c r="J65" s="182" t="s">
        <v>2004</v>
      </c>
      <c r="K65" s="183" t="str">
        <f t="shared" si="0"/>
        <v/>
      </c>
    </row>
    <row r="66" spans="1:11" x14ac:dyDescent="0.25">
      <c r="A66" s="177">
        <v>1111663</v>
      </c>
      <c r="B66" s="178" t="s">
        <v>2124</v>
      </c>
      <c r="C66" s="178" t="s">
        <v>2001</v>
      </c>
      <c r="D66" s="178" t="s">
        <v>2125</v>
      </c>
      <c r="E66" s="178" t="s">
        <v>2126</v>
      </c>
      <c r="F66" s="179">
        <v>39</v>
      </c>
      <c r="G66" s="180">
        <v>4</v>
      </c>
      <c r="H66" s="180" t="s">
        <v>2008</v>
      </c>
      <c r="I66" s="181">
        <v>1</v>
      </c>
      <c r="J66" s="182">
        <v>44423</v>
      </c>
      <c r="K66" s="183">
        <f t="shared" si="0"/>
        <v>42961</v>
      </c>
    </row>
    <row r="67" spans="1:11" x14ac:dyDescent="0.25">
      <c r="A67" s="177">
        <v>1112112</v>
      </c>
      <c r="B67" s="178" t="s">
        <v>2127</v>
      </c>
      <c r="C67" s="178" t="s">
        <v>1868</v>
      </c>
      <c r="D67" s="178" t="s">
        <v>2052</v>
      </c>
      <c r="E67" s="178" t="s">
        <v>2128</v>
      </c>
      <c r="F67" s="179">
        <v>14</v>
      </c>
      <c r="G67" s="180" t="s">
        <v>2004</v>
      </c>
      <c r="H67" s="180" t="s">
        <v>2004</v>
      </c>
      <c r="I67" s="181" t="s">
        <v>2004</v>
      </c>
      <c r="J67" s="182" t="s">
        <v>2004</v>
      </c>
      <c r="K67" s="183" t="str">
        <f t="shared" si="0"/>
        <v/>
      </c>
    </row>
    <row r="68" spans="1:11" x14ac:dyDescent="0.25">
      <c r="A68" s="177">
        <v>1111591</v>
      </c>
      <c r="B68" s="178" t="s">
        <v>2129</v>
      </c>
      <c r="C68" s="178" t="s">
        <v>2001</v>
      </c>
      <c r="D68" s="178" t="s">
        <v>2025</v>
      </c>
      <c r="E68" s="178" t="s">
        <v>2112</v>
      </c>
      <c r="F68" s="179">
        <v>14</v>
      </c>
      <c r="G68" s="180" t="s">
        <v>2004</v>
      </c>
      <c r="H68" s="180" t="s">
        <v>2004</v>
      </c>
      <c r="I68" s="181" t="s">
        <v>2004</v>
      </c>
      <c r="J68" s="182" t="s">
        <v>2004</v>
      </c>
      <c r="K68" s="183" t="str">
        <f t="shared" si="0"/>
        <v/>
      </c>
    </row>
    <row r="69" spans="1:11" x14ac:dyDescent="0.25">
      <c r="A69" s="177">
        <v>1111697</v>
      </c>
      <c r="B69" s="178" t="s">
        <v>2130</v>
      </c>
      <c r="C69" s="178" t="s">
        <v>2001</v>
      </c>
      <c r="D69" s="178" t="s">
        <v>2063</v>
      </c>
      <c r="E69" s="178" t="s">
        <v>2131</v>
      </c>
      <c r="F69" s="179">
        <v>55</v>
      </c>
      <c r="G69" s="180">
        <v>3</v>
      </c>
      <c r="H69" s="180" t="s">
        <v>2008</v>
      </c>
      <c r="I69" s="181">
        <v>2</v>
      </c>
      <c r="J69" s="182">
        <v>44374</v>
      </c>
      <c r="K69" s="183">
        <f t="shared" si="0"/>
        <v>42912</v>
      </c>
    </row>
    <row r="70" spans="1:11" x14ac:dyDescent="0.25">
      <c r="A70" s="177">
        <v>1112858</v>
      </c>
      <c r="B70" s="178" t="s">
        <v>2132</v>
      </c>
      <c r="C70" s="178" t="s">
        <v>1868</v>
      </c>
      <c r="D70" s="178" t="s">
        <v>2020</v>
      </c>
      <c r="E70" s="178" t="s">
        <v>2021</v>
      </c>
      <c r="F70" s="179">
        <v>14</v>
      </c>
      <c r="G70" s="180" t="s">
        <v>2004</v>
      </c>
      <c r="H70" s="180" t="s">
        <v>2004</v>
      </c>
      <c r="I70" s="181" t="s">
        <v>2004</v>
      </c>
      <c r="J70" s="182" t="s">
        <v>2004</v>
      </c>
      <c r="K70" s="183" t="str">
        <f t="shared" ref="K70:K133" si="1">IF(J70="","",J70-1462)</f>
        <v/>
      </c>
    </row>
    <row r="71" spans="1:11" x14ac:dyDescent="0.25">
      <c r="A71" s="177">
        <v>1112934</v>
      </c>
      <c r="B71" s="178" t="s">
        <v>2133</v>
      </c>
      <c r="C71" s="178" t="s">
        <v>1868</v>
      </c>
      <c r="D71" s="178" t="s">
        <v>2043</v>
      </c>
      <c r="E71" s="178" t="s">
        <v>2134</v>
      </c>
      <c r="F71" s="179">
        <v>114</v>
      </c>
      <c r="G71" s="180" t="s">
        <v>2004</v>
      </c>
      <c r="H71" s="180" t="s">
        <v>2004</v>
      </c>
      <c r="I71" s="181" t="s">
        <v>2004</v>
      </c>
      <c r="J71" s="182" t="s">
        <v>2004</v>
      </c>
      <c r="K71" s="183" t="str">
        <f t="shared" si="1"/>
        <v/>
      </c>
    </row>
    <row r="72" spans="1:11" x14ac:dyDescent="0.25">
      <c r="A72" s="185">
        <v>1110722</v>
      </c>
      <c r="B72" s="186" t="s">
        <v>2135</v>
      </c>
      <c r="C72" s="186" t="s">
        <v>2001</v>
      </c>
      <c r="D72" s="186" t="s">
        <v>2102</v>
      </c>
      <c r="E72" s="186" t="s">
        <v>2105</v>
      </c>
      <c r="F72" s="179">
        <v>70</v>
      </c>
      <c r="G72" s="180">
        <v>2</v>
      </c>
      <c r="H72" s="180" t="s">
        <v>2008</v>
      </c>
      <c r="I72" s="181">
        <v>2</v>
      </c>
      <c r="J72" s="182">
        <v>44318</v>
      </c>
      <c r="K72" s="183">
        <f t="shared" si="1"/>
        <v>42856</v>
      </c>
    </row>
    <row r="73" spans="1:11" x14ac:dyDescent="0.25">
      <c r="A73" s="177">
        <v>1112283</v>
      </c>
      <c r="B73" s="178" t="s">
        <v>2136</v>
      </c>
      <c r="C73" s="178" t="s">
        <v>1868</v>
      </c>
      <c r="D73" s="178" t="s">
        <v>2028</v>
      </c>
      <c r="E73" s="178" t="s">
        <v>2137</v>
      </c>
      <c r="F73" s="179">
        <v>19</v>
      </c>
      <c r="G73" s="180" t="s">
        <v>2004</v>
      </c>
      <c r="H73" s="180" t="s">
        <v>2004</v>
      </c>
      <c r="I73" s="181" t="s">
        <v>2004</v>
      </c>
      <c r="J73" s="182" t="s">
        <v>2004</v>
      </c>
      <c r="K73" s="183" t="str">
        <f t="shared" si="1"/>
        <v/>
      </c>
    </row>
    <row r="74" spans="1:11" x14ac:dyDescent="0.25">
      <c r="A74" s="177">
        <v>1112875</v>
      </c>
      <c r="B74" s="178" t="s">
        <v>2138</v>
      </c>
      <c r="C74" s="178" t="s">
        <v>1868</v>
      </c>
      <c r="D74" s="178" t="s">
        <v>2020</v>
      </c>
      <c r="E74" s="178" t="s">
        <v>2139</v>
      </c>
      <c r="F74" s="179">
        <v>57</v>
      </c>
      <c r="G74" s="180" t="s">
        <v>2004</v>
      </c>
      <c r="H74" s="180" t="s">
        <v>2004</v>
      </c>
      <c r="I74" s="181" t="s">
        <v>2004</v>
      </c>
      <c r="J74" s="182" t="s">
        <v>2004</v>
      </c>
      <c r="K74" s="183" t="str">
        <f t="shared" si="1"/>
        <v/>
      </c>
    </row>
    <row r="75" spans="1:11" x14ac:dyDescent="0.25">
      <c r="A75" s="177">
        <v>1110669</v>
      </c>
      <c r="B75" s="178" t="s">
        <v>2140</v>
      </c>
      <c r="C75" s="178" t="s">
        <v>2001</v>
      </c>
      <c r="D75" s="178" t="s">
        <v>2006</v>
      </c>
      <c r="E75" s="178" t="s">
        <v>2141</v>
      </c>
      <c r="F75" s="179">
        <v>55</v>
      </c>
      <c r="G75" s="180">
        <v>4</v>
      </c>
      <c r="H75" s="180" t="s">
        <v>2008</v>
      </c>
      <c r="I75" s="181">
        <v>1</v>
      </c>
      <c r="J75" s="182">
        <v>44423</v>
      </c>
      <c r="K75" s="183">
        <f t="shared" si="1"/>
        <v>42961</v>
      </c>
    </row>
    <row r="76" spans="1:11" x14ac:dyDescent="0.25">
      <c r="A76" s="177" t="s">
        <v>2142</v>
      </c>
      <c r="B76" s="178">
        <v>1112710</v>
      </c>
      <c r="C76" s="178">
        <v>1112165</v>
      </c>
      <c r="D76" s="178">
        <v>1111395</v>
      </c>
      <c r="E76" s="178">
        <v>1112863</v>
      </c>
      <c r="F76" s="179">
        <v>1110015</v>
      </c>
      <c r="G76" s="180">
        <v>1112139</v>
      </c>
      <c r="H76" s="180">
        <v>1112583</v>
      </c>
      <c r="I76" s="181">
        <v>1112884</v>
      </c>
      <c r="J76" s="182">
        <v>1110364</v>
      </c>
      <c r="K76" s="183">
        <f t="shared" si="1"/>
        <v>1108902</v>
      </c>
    </row>
    <row r="77" spans="1:11" x14ac:dyDescent="0.25">
      <c r="A77" s="177">
        <v>1111674</v>
      </c>
      <c r="B77" s="178" t="s">
        <v>2143</v>
      </c>
      <c r="C77" s="178" t="s">
        <v>2001</v>
      </c>
      <c r="D77" s="178" t="s">
        <v>2144</v>
      </c>
      <c r="E77" s="178" t="s">
        <v>2145</v>
      </c>
      <c r="F77" s="179">
        <v>104</v>
      </c>
      <c r="G77" s="180">
        <v>3</v>
      </c>
      <c r="H77" s="180" t="s">
        <v>2008</v>
      </c>
      <c r="I77" s="181">
        <v>3</v>
      </c>
      <c r="J77" s="182">
        <v>44374</v>
      </c>
      <c r="K77" s="183">
        <f t="shared" si="1"/>
        <v>42912</v>
      </c>
    </row>
    <row r="78" spans="1:11" x14ac:dyDescent="0.25">
      <c r="A78" s="177">
        <v>1110358</v>
      </c>
      <c r="B78" s="178" t="s">
        <v>2146</v>
      </c>
      <c r="C78" s="178" t="s">
        <v>2001</v>
      </c>
      <c r="D78" s="178" t="s">
        <v>2017</v>
      </c>
      <c r="E78" s="178" t="s">
        <v>2147</v>
      </c>
      <c r="F78" s="179">
        <v>162</v>
      </c>
      <c r="G78" s="180">
        <v>1</v>
      </c>
      <c r="H78" s="180" t="s">
        <v>2008</v>
      </c>
      <c r="I78" s="181">
        <v>4</v>
      </c>
      <c r="J78" s="182">
        <v>44304</v>
      </c>
      <c r="K78" s="183">
        <f t="shared" si="1"/>
        <v>42842</v>
      </c>
    </row>
    <row r="79" spans="1:11" x14ac:dyDescent="0.25">
      <c r="A79" s="177">
        <v>1110545</v>
      </c>
      <c r="B79" s="178" t="s">
        <v>2148</v>
      </c>
      <c r="C79" s="178" t="s">
        <v>2001</v>
      </c>
      <c r="D79" s="178" t="s">
        <v>2102</v>
      </c>
      <c r="E79" s="178" t="s">
        <v>2149</v>
      </c>
      <c r="F79" s="179">
        <v>117</v>
      </c>
      <c r="G79" s="180" t="s">
        <v>2004</v>
      </c>
      <c r="H79" s="180" t="s">
        <v>2004</v>
      </c>
      <c r="I79" s="181" t="s">
        <v>2004</v>
      </c>
      <c r="J79" s="182" t="s">
        <v>2004</v>
      </c>
      <c r="K79" s="183" t="str">
        <f t="shared" si="1"/>
        <v/>
      </c>
    </row>
    <row r="80" spans="1:11" x14ac:dyDescent="0.25">
      <c r="A80" s="177">
        <v>1112243</v>
      </c>
      <c r="B80" s="178" t="s">
        <v>2150</v>
      </c>
      <c r="C80" s="178" t="s">
        <v>1868</v>
      </c>
      <c r="D80" s="178" t="s">
        <v>2049</v>
      </c>
      <c r="E80" s="178" t="s">
        <v>2151</v>
      </c>
      <c r="F80" s="179">
        <v>81</v>
      </c>
      <c r="G80" s="180">
        <v>3</v>
      </c>
      <c r="H80" s="180" t="s">
        <v>2008</v>
      </c>
      <c r="I80" s="181">
        <v>3</v>
      </c>
      <c r="J80" s="182">
        <v>44374</v>
      </c>
      <c r="K80" s="183">
        <f t="shared" si="1"/>
        <v>42912</v>
      </c>
    </row>
    <row r="81" spans="1:11" x14ac:dyDescent="0.25">
      <c r="A81" s="177">
        <v>1112710</v>
      </c>
      <c r="B81" s="178" t="s">
        <v>2152</v>
      </c>
      <c r="C81" s="178" t="s">
        <v>1868</v>
      </c>
      <c r="D81" s="178" t="s">
        <v>2031</v>
      </c>
      <c r="E81" s="178" t="s">
        <v>2153</v>
      </c>
      <c r="F81" s="179">
        <v>73</v>
      </c>
      <c r="G81" s="180">
        <v>2</v>
      </c>
      <c r="H81" s="180" t="s">
        <v>2008</v>
      </c>
      <c r="I81" s="181">
        <v>2</v>
      </c>
      <c r="J81" s="182">
        <v>44318</v>
      </c>
      <c r="K81" s="183">
        <f t="shared" si="1"/>
        <v>42856</v>
      </c>
    </row>
    <row r="82" spans="1:11" x14ac:dyDescent="0.25">
      <c r="A82" s="177">
        <v>1111589</v>
      </c>
      <c r="B82" s="178" t="s">
        <v>2154</v>
      </c>
      <c r="C82" s="178" t="s">
        <v>2001</v>
      </c>
      <c r="D82" s="178" t="s">
        <v>2025</v>
      </c>
      <c r="E82" s="178" t="s">
        <v>2112</v>
      </c>
      <c r="F82" s="179">
        <v>58</v>
      </c>
      <c r="G82" s="180">
        <v>2</v>
      </c>
      <c r="H82" s="180" t="s">
        <v>2008</v>
      </c>
      <c r="I82" s="181">
        <v>2</v>
      </c>
      <c r="J82" s="182">
        <v>44318</v>
      </c>
      <c r="K82" s="183">
        <f t="shared" si="1"/>
        <v>42856</v>
      </c>
    </row>
    <row r="83" spans="1:11" x14ac:dyDescent="0.25">
      <c r="A83" s="177">
        <v>1111930</v>
      </c>
      <c r="B83" s="178" t="s">
        <v>2155</v>
      </c>
      <c r="C83" s="178" t="s">
        <v>2001</v>
      </c>
      <c r="D83" s="178" t="s">
        <v>2091</v>
      </c>
      <c r="E83" s="178" t="s">
        <v>2092</v>
      </c>
      <c r="F83" s="179">
        <v>27</v>
      </c>
      <c r="G83" s="180" t="s">
        <v>2004</v>
      </c>
      <c r="H83" s="180" t="s">
        <v>2004</v>
      </c>
      <c r="I83" s="181" t="s">
        <v>2004</v>
      </c>
      <c r="J83" s="182" t="s">
        <v>2004</v>
      </c>
      <c r="K83" s="183" t="str">
        <f t="shared" si="1"/>
        <v/>
      </c>
    </row>
    <row r="84" spans="1:11" x14ac:dyDescent="0.25">
      <c r="A84" s="177">
        <v>1110340</v>
      </c>
      <c r="B84" s="178" t="s">
        <v>2156</v>
      </c>
      <c r="C84" s="178" t="s">
        <v>2001</v>
      </c>
      <c r="D84" s="178" t="s">
        <v>2063</v>
      </c>
      <c r="E84" s="178" t="s">
        <v>2064</v>
      </c>
      <c r="F84" s="179">
        <v>20</v>
      </c>
      <c r="G84" s="180" t="s">
        <v>2004</v>
      </c>
      <c r="H84" s="180" t="s">
        <v>2004</v>
      </c>
      <c r="I84" s="181" t="s">
        <v>2004</v>
      </c>
      <c r="J84" s="182" t="s">
        <v>2004</v>
      </c>
      <c r="K84" s="183" t="str">
        <f t="shared" si="1"/>
        <v/>
      </c>
    </row>
    <row r="85" spans="1:11" x14ac:dyDescent="0.25">
      <c r="A85" s="177">
        <v>1112267</v>
      </c>
      <c r="B85" s="178" t="s">
        <v>2157</v>
      </c>
      <c r="C85" s="178" t="s">
        <v>1868</v>
      </c>
      <c r="D85" s="178" t="s">
        <v>2028</v>
      </c>
      <c r="E85" s="178" t="s">
        <v>2041</v>
      </c>
      <c r="F85" s="179">
        <v>24</v>
      </c>
      <c r="G85" s="180" t="s">
        <v>2004</v>
      </c>
      <c r="H85" s="180" t="s">
        <v>2004</v>
      </c>
      <c r="I85" s="181" t="s">
        <v>2004</v>
      </c>
      <c r="J85" s="182" t="s">
        <v>2004</v>
      </c>
      <c r="K85" s="183" t="str">
        <f t="shared" si="1"/>
        <v/>
      </c>
    </row>
    <row r="86" spans="1:11" x14ac:dyDescent="0.25">
      <c r="A86" s="177">
        <v>1111296</v>
      </c>
      <c r="B86" s="178" t="s">
        <v>2158</v>
      </c>
      <c r="C86" s="178" t="s">
        <v>2001</v>
      </c>
      <c r="D86" s="178" t="s">
        <v>2144</v>
      </c>
      <c r="E86" s="178" t="s">
        <v>2159</v>
      </c>
      <c r="F86" s="179">
        <v>24</v>
      </c>
      <c r="G86" s="180" t="s">
        <v>2004</v>
      </c>
      <c r="H86" s="180" t="s">
        <v>2004</v>
      </c>
      <c r="I86" s="181" t="s">
        <v>2004</v>
      </c>
      <c r="J86" s="182" t="s">
        <v>2004</v>
      </c>
      <c r="K86" s="183" t="str">
        <f t="shared" si="1"/>
        <v/>
      </c>
    </row>
    <row r="87" spans="1:11" x14ac:dyDescent="0.25">
      <c r="A87" s="177">
        <v>1111724</v>
      </c>
      <c r="B87" s="178" t="s">
        <v>2160</v>
      </c>
      <c r="C87" s="178" t="s">
        <v>2001</v>
      </c>
      <c r="D87" s="178" t="s">
        <v>2002</v>
      </c>
      <c r="E87" s="178" t="s">
        <v>2123</v>
      </c>
      <c r="F87" s="179">
        <v>44</v>
      </c>
      <c r="G87" s="180" t="s">
        <v>2004</v>
      </c>
      <c r="H87" s="180" t="s">
        <v>2004</v>
      </c>
      <c r="I87" s="181" t="s">
        <v>2004</v>
      </c>
      <c r="J87" s="182" t="s">
        <v>2004</v>
      </c>
      <c r="K87" s="183" t="str">
        <f t="shared" si="1"/>
        <v/>
      </c>
    </row>
    <row r="88" spans="1:11" x14ac:dyDescent="0.25">
      <c r="A88" s="177">
        <v>1113568</v>
      </c>
      <c r="B88" s="178" t="s">
        <v>2161</v>
      </c>
      <c r="C88" s="178" t="s">
        <v>1868</v>
      </c>
      <c r="D88" s="178" t="s">
        <v>2070</v>
      </c>
      <c r="E88" s="178" t="s">
        <v>2071</v>
      </c>
      <c r="F88" s="179">
        <v>132</v>
      </c>
      <c r="G88" s="180">
        <v>2</v>
      </c>
      <c r="H88" s="180" t="s">
        <v>2008</v>
      </c>
      <c r="I88" s="181">
        <v>4</v>
      </c>
      <c r="J88" s="182">
        <v>44318</v>
      </c>
      <c r="K88" s="183">
        <f t="shared" si="1"/>
        <v>42856</v>
      </c>
    </row>
    <row r="89" spans="1:11" x14ac:dyDescent="0.25">
      <c r="A89" s="177">
        <v>1111223</v>
      </c>
      <c r="B89" s="178" t="s">
        <v>2162</v>
      </c>
      <c r="C89" s="178" t="s">
        <v>1868</v>
      </c>
      <c r="D89" s="178" t="s">
        <v>2070</v>
      </c>
      <c r="E89" s="178" t="s">
        <v>2071</v>
      </c>
      <c r="F89" s="179">
        <v>21</v>
      </c>
      <c r="G89" s="180" t="s">
        <v>2004</v>
      </c>
      <c r="H89" s="180" t="s">
        <v>2004</v>
      </c>
      <c r="I89" s="181" t="s">
        <v>2004</v>
      </c>
      <c r="J89" s="182" t="s">
        <v>2004</v>
      </c>
      <c r="K89" s="183" t="str">
        <f t="shared" si="1"/>
        <v/>
      </c>
    </row>
    <row r="90" spans="1:11" x14ac:dyDescent="0.25">
      <c r="A90" s="177">
        <v>1110128</v>
      </c>
      <c r="B90" s="187" t="s">
        <v>2163</v>
      </c>
      <c r="C90" s="178" t="s">
        <v>1868</v>
      </c>
      <c r="D90" s="178" t="s">
        <v>2070</v>
      </c>
      <c r="E90" s="178" t="s">
        <v>2099</v>
      </c>
      <c r="F90" s="179">
        <v>27</v>
      </c>
      <c r="G90" s="180" t="s">
        <v>2004</v>
      </c>
      <c r="H90" s="180" t="s">
        <v>2004</v>
      </c>
      <c r="I90" s="181" t="s">
        <v>2004</v>
      </c>
      <c r="J90" s="182" t="s">
        <v>2004</v>
      </c>
      <c r="K90" s="183" t="str">
        <f t="shared" si="1"/>
        <v/>
      </c>
    </row>
    <row r="91" spans="1:11" x14ac:dyDescent="0.25">
      <c r="A91" s="177">
        <v>1111344</v>
      </c>
      <c r="B91" s="187" t="s">
        <v>2164</v>
      </c>
      <c r="C91" s="178" t="s">
        <v>1868</v>
      </c>
      <c r="D91" s="178" t="s">
        <v>2046</v>
      </c>
      <c r="E91" s="178" t="s">
        <v>2165</v>
      </c>
      <c r="F91" s="179">
        <v>66</v>
      </c>
      <c r="G91" s="180">
        <v>4</v>
      </c>
      <c r="H91" s="180" t="s">
        <v>2008</v>
      </c>
      <c r="I91" s="181">
        <v>1</v>
      </c>
      <c r="J91" s="182">
        <v>44423</v>
      </c>
      <c r="K91" s="183">
        <f t="shared" si="1"/>
        <v>42961</v>
      </c>
    </row>
    <row r="92" spans="1:11" x14ac:dyDescent="0.25">
      <c r="A92" s="177">
        <v>1112015</v>
      </c>
      <c r="B92" s="178" t="s">
        <v>2166</v>
      </c>
      <c r="C92" s="178" t="s">
        <v>1868</v>
      </c>
      <c r="D92" s="178" t="s">
        <v>2028</v>
      </c>
      <c r="E92" s="178" t="s">
        <v>2167</v>
      </c>
      <c r="F92" s="179">
        <v>49</v>
      </c>
      <c r="G92" s="180" t="s">
        <v>2004</v>
      </c>
      <c r="H92" s="180" t="s">
        <v>2004</v>
      </c>
      <c r="I92" s="181" t="s">
        <v>2004</v>
      </c>
      <c r="J92" s="182" t="s">
        <v>2004</v>
      </c>
      <c r="K92" s="183" t="str">
        <f t="shared" si="1"/>
        <v/>
      </c>
    </row>
    <row r="93" spans="1:11" x14ac:dyDescent="0.25">
      <c r="A93" s="177">
        <v>1112000</v>
      </c>
      <c r="B93" s="178" t="s">
        <v>2168</v>
      </c>
      <c r="C93" s="178" t="s">
        <v>1868</v>
      </c>
      <c r="D93" s="178" t="s">
        <v>2028</v>
      </c>
      <c r="E93" s="178" t="s">
        <v>2167</v>
      </c>
      <c r="F93" s="179">
        <v>87</v>
      </c>
      <c r="G93" s="180">
        <v>3</v>
      </c>
      <c r="H93" s="180" t="s">
        <v>2008</v>
      </c>
      <c r="I93" s="181">
        <v>3</v>
      </c>
      <c r="J93" s="182">
        <v>44374</v>
      </c>
      <c r="K93" s="183">
        <f t="shared" si="1"/>
        <v>42912</v>
      </c>
    </row>
    <row r="94" spans="1:11" x14ac:dyDescent="0.25">
      <c r="A94" s="177">
        <v>1112008</v>
      </c>
      <c r="B94" s="178" t="s">
        <v>2169</v>
      </c>
      <c r="C94" s="178" t="s">
        <v>1868</v>
      </c>
      <c r="D94" s="178" t="s">
        <v>2028</v>
      </c>
      <c r="E94" s="178" t="s">
        <v>2167</v>
      </c>
      <c r="F94" s="179">
        <v>68</v>
      </c>
      <c r="G94" s="180" t="s">
        <v>2004</v>
      </c>
      <c r="H94" s="180" t="s">
        <v>2004</v>
      </c>
      <c r="I94" s="181" t="s">
        <v>2004</v>
      </c>
      <c r="J94" s="182" t="s">
        <v>2004</v>
      </c>
      <c r="K94" s="183" t="str">
        <f t="shared" si="1"/>
        <v/>
      </c>
    </row>
    <row r="95" spans="1:11" x14ac:dyDescent="0.25">
      <c r="A95" s="177">
        <v>1112003</v>
      </c>
      <c r="B95" s="178" t="s">
        <v>2170</v>
      </c>
      <c r="C95" s="178" t="s">
        <v>1868</v>
      </c>
      <c r="D95" s="178" t="s">
        <v>2028</v>
      </c>
      <c r="E95" s="178" t="s">
        <v>2167</v>
      </c>
      <c r="F95" s="179">
        <v>82</v>
      </c>
      <c r="G95" s="180" t="s">
        <v>2004</v>
      </c>
      <c r="H95" s="180" t="s">
        <v>2004</v>
      </c>
      <c r="I95" s="181" t="s">
        <v>2004</v>
      </c>
      <c r="J95" s="182" t="s">
        <v>2004</v>
      </c>
      <c r="K95" s="183" t="str">
        <f t="shared" si="1"/>
        <v/>
      </c>
    </row>
    <row r="96" spans="1:11" x14ac:dyDescent="0.25">
      <c r="A96" s="177">
        <v>1112011</v>
      </c>
      <c r="B96" s="178" t="s">
        <v>2171</v>
      </c>
      <c r="C96" s="178" t="s">
        <v>1868</v>
      </c>
      <c r="D96" s="178" t="s">
        <v>2028</v>
      </c>
      <c r="E96" s="178" t="s">
        <v>2167</v>
      </c>
      <c r="F96" s="179">
        <v>66</v>
      </c>
      <c r="G96" s="180">
        <v>2</v>
      </c>
      <c r="H96" s="180" t="s">
        <v>2008</v>
      </c>
      <c r="I96" s="181">
        <v>1</v>
      </c>
      <c r="J96" s="182">
        <v>44318</v>
      </c>
      <c r="K96" s="183">
        <f t="shared" si="1"/>
        <v>42856</v>
      </c>
    </row>
    <row r="97" spans="1:11" x14ac:dyDescent="0.25">
      <c r="A97" s="177">
        <v>1112371</v>
      </c>
      <c r="B97" s="178" t="s">
        <v>2172</v>
      </c>
      <c r="C97" s="178" t="s">
        <v>1868</v>
      </c>
      <c r="D97" s="178" t="s">
        <v>2028</v>
      </c>
      <c r="E97" s="178" t="s">
        <v>2029</v>
      </c>
      <c r="F97" s="179">
        <v>22</v>
      </c>
      <c r="G97" s="180" t="s">
        <v>2004</v>
      </c>
      <c r="H97" s="180" t="s">
        <v>2004</v>
      </c>
      <c r="I97" s="181" t="s">
        <v>2004</v>
      </c>
      <c r="J97" s="182" t="s">
        <v>2004</v>
      </c>
      <c r="K97" s="183" t="str">
        <f t="shared" si="1"/>
        <v/>
      </c>
    </row>
    <row r="98" spans="1:11" x14ac:dyDescent="0.25">
      <c r="A98" s="177">
        <v>1111145</v>
      </c>
      <c r="B98" s="178" t="s">
        <v>2173</v>
      </c>
      <c r="C98" s="178" t="s">
        <v>1868</v>
      </c>
      <c r="D98" s="178" t="s">
        <v>2046</v>
      </c>
      <c r="E98" s="178" t="s">
        <v>2047</v>
      </c>
      <c r="F98" s="179">
        <v>40</v>
      </c>
      <c r="G98" s="180">
        <v>4</v>
      </c>
      <c r="H98" s="180" t="s">
        <v>2008</v>
      </c>
      <c r="I98" s="181">
        <v>1</v>
      </c>
      <c r="J98" s="182">
        <v>44423</v>
      </c>
      <c r="K98" s="183">
        <f t="shared" si="1"/>
        <v>42961</v>
      </c>
    </row>
    <row r="99" spans="1:11" x14ac:dyDescent="0.25">
      <c r="A99" s="177">
        <v>1111675</v>
      </c>
      <c r="B99" s="178" t="s">
        <v>2174</v>
      </c>
      <c r="C99" s="178" t="s">
        <v>2001</v>
      </c>
      <c r="D99" s="178" t="s">
        <v>2144</v>
      </c>
      <c r="E99" s="178" t="s">
        <v>2145</v>
      </c>
      <c r="F99" s="179">
        <v>46</v>
      </c>
      <c r="G99" s="180">
        <v>3</v>
      </c>
      <c r="H99" s="180" t="s">
        <v>2008</v>
      </c>
      <c r="I99" s="181">
        <v>2</v>
      </c>
      <c r="J99" s="182">
        <v>44374</v>
      </c>
      <c r="K99" s="183">
        <f t="shared" si="1"/>
        <v>42912</v>
      </c>
    </row>
    <row r="100" spans="1:11" x14ac:dyDescent="0.25">
      <c r="A100" s="177">
        <v>1112421</v>
      </c>
      <c r="B100" s="178" t="s">
        <v>2175</v>
      </c>
      <c r="C100" s="178" t="s">
        <v>1868</v>
      </c>
      <c r="D100" s="178" t="s">
        <v>2052</v>
      </c>
      <c r="E100" s="178" t="s">
        <v>2053</v>
      </c>
      <c r="F100" s="179">
        <v>27</v>
      </c>
      <c r="G100" s="180" t="s">
        <v>2004</v>
      </c>
      <c r="H100" s="180" t="s">
        <v>2004</v>
      </c>
      <c r="I100" s="181" t="s">
        <v>2004</v>
      </c>
      <c r="J100" s="182" t="s">
        <v>2004</v>
      </c>
      <c r="K100" s="183" t="str">
        <f t="shared" si="1"/>
        <v/>
      </c>
    </row>
    <row r="101" spans="1:11" x14ac:dyDescent="0.25">
      <c r="A101" s="177">
        <v>1111470</v>
      </c>
      <c r="B101" s="178" t="s">
        <v>2176</v>
      </c>
      <c r="C101" s="178" t="s">
        <v>2001</v>
      </c>
      <c r="D101" s="178" t="s">
        <v>2125</v>
      </c>
      <c r="E101" s="178" t="s">
        <v>2177</v>
      </c>
      <c r="F101" s="179">
        <v>86</v>
      </c>
      <c r="G101" s="180" t="s">
        <v>2004</v>
      </c>
      <c r="H101" s="180" t="s">
        <v>2004</v>
      </c>
      <c r="I101" s="181" t="s">
        <v>2004</v>
      </c>
      <c r="J101" s="182" t="s">
        <v>2004</v>
      </c>
      <c r="K101" s="183" t="str">
        <f t="shared" si="1"/>
        <v/>
      </c>
    </row>
    <row r="102" spans="1:11" x14ac:dyDescent="0.25">
      <c r="A102" s="177">
        <v>1112591</v>
      </c>
      <c r="B102" s="178" t="s">
        <v>2178</v>
      </c>
      <c r="C102" s="178" t="s">
        <v>1868</v>
      </c>
      <c r="D102" s="178" t="s">
        <v>2043</v>
      </c>
      <c r="E102" s="178" t="s">
        <v>2044</v>
      </c>
      <c r="F102" s="179">
        <v>44</v>
      </c>
      <c r="G102" s="180" t="s">
        <v>2004</v>
      </c>
      <c r="H102" s="180" t="s">
        <v>2004</v>
      </c>
      <c r="I102" s="181" t="s">
        <v>2004</v>
      </c>
      <c r="J102" s="182" t="s">
        <v>2004</v>
      </c>
      <c r="K102" s="183" t="str">
        <f t="shared" si="1"/>
        <v/>
      </c>
    </row>
    <row r="103" spans="1:11" x14ac:dyDescent="0.25">
      <c r="A103" s="177">
        <v>1111931</v>
      </c>
      <c r="B103" s="178" t="s">
        <v>2179</v>
      </c>
      <c r="C103" s="178" t="s">
        <v>2001</v>
      </c>
      <c r="D103" s="178" t="s">
        <v>2091</v>
      </c>
      <c r="E103" s="178" t="s">
        <v>2092</v>
      </c>
      <c r="F103" s="179">
        <v>49</v>
      </c>
      <c r="G103" s="180">
        <v>3</v>
      </c>
      <c r="H103" s="180" t="s">
        <v>2008</v>
      </c>
      <c r="I103" s="181">
        <v>2</v>
      </c>
      <c r="J103" s="182">
        <v>44374</v>
      </c>
      <c r="K103" s="183">
        <f t="shared" si="1"/>
        <v>42912</v>
      </c>
    </row>
    <row r="104" spans="1:11" x14ac:dyDescent="0.25">
      <c r="A104" s="177">
        <v>1111754</v>
      </c>
      <c r="B104" s="178" t="s">
        <v>2180</v>
      </c>
      <c r="C104" s="178" t="s">
        <v>2001</v>
      </c>
      <c r="D104" s="178" t="s">
        <v>2091</v>
      </c>
      <c r="E104" s="178" t="s">
        <v>2092</v>
      </c>
      <c r="F104" s="179">
        <v>59</v>
      </c>
      <c r="G104" s="180">
        <v>3</v>
      </c>
      <c r="H104" s="180" t="s">
        <v>2008</v>
      </c>
      <c r="I104" s="181">
        <v>2</v>
      </c>
      <c r="J104" s="182">
        <v>44374</v>
      </c>
      <c r="K104" s="183">
        <f t="shared" si="1"/>
        <v>42912</v>
      </c>
    </row>
    <row r="105" spans="1:11" x14ac:dyDescent="0.25">
      <c r="A105" s="177">
        <v>1110298</v>
      </c>
      <c r="B105" s="178" t="s">
        <v>2181</v>
      </c>
      <c r="C105" s="178" t="s">
        <v>2001</v>
      </c>
      <c r="D105" s="178" t="s">
        <v>2017</v>
      </c>
      <c r="E105" s="178" t="s">
        <v>2018</v>
      </c>
      <c r="F105" s="179">
        <v>55</v>
      </c>
      <c r="G105" s="180">
        <v>1</v>
      </c>
      <c r="H105" s="180" t="s">
        <v>2061</v>
      </c>
      <c r="I105" s="181">
        <v>2</v>
      </c>
      <c r="J105" s="182">
        <v>44290</v>
      </c>
      <c r="K105" s="183">
        <f t="shared" si="1"/>
        <v>42828</v>
      </c>
    </row>
    <row r="106" spans="1:11" x14ac:dyDescent="0.25">
      <c r="A106" s="185">
        <v>1110242</v>
      </c>
      <c r="B106" s="186" t="s">
        <v>2182</v>
      </c>
      <c r="C106" s="186" t="s">
        <v>1868</v>
      </c>
      <c r="D106" s="186" t="s">
        <v>2034</v>
      </c>
      <c r="E106" s="186" t="s">
        <v>2039</v>
      </c>
      <c r="F106" s="179">
        <v>19</v>
      </c>
      <c r="G106" s="180">
        <v>4</v>
      </c>
      <c r="H106" s="180" t="s">
        <v>2008</v>
      </c>
      <c r="I106" s="181">
        <v>1</v>
      </c>
      <c r="J106" s="182">
        <v>44423</v>
      </c>
      <c r="K106" s="183">
        <f t="shared" si="1"/>
        <v>42961</v>
      </c>
    </row>
    <row r="107" spans="1:11" x14ac:dyDescent="0.25">
      <c r="A107" s="177">
        <v>1110723</v>
      </c>
      <c r="B107" s="178" t="s">
        <v>2183</v>
      </c>
      <c r="C107" s="178" t="s">
        <v>2001</v>
      </c>
      <c r="D107" s="178" t="s">
        <v>2102</v>
      </c>
      <c r="E107" s="178" t="s">
        <v>2105</v>
      </c>
      <c r="F107" s="179">
        <v>41</v>
      </c>
      <c r="G107" s="180">
        <v>1</v>
      </c>
      <c r="H107" s="180" t="s">
        <v>2061</v>
      </c>
      <c r="I107" s="181">
        <v>1</v>
      </c>
      <c r="J107" s="182">
        <v>44290</v>
      </c>
      <c r="K107" s="183">
        <f t="shared" si="1"/>
        <v>42828</v>
      </c>
    </row>
    <row r="108" spans="1:11" x14ac:dyDescent="0.25">
      <c r="A108" s="177">
        <v>1112375</v>
      </c>
      <c r="B108" s="178" t="s">
        <v>2184</v>
      </c>
      <c r="C108" s="178" t="s">
        <v>1868</v>
      </c>
      <c r="D108" s="178" t="s">
        <v>2028</v>
      </c>
      <c r="E108" s="178" t="s">
        <v>2029</v>
      </c>
      <c r="F108" s="179">
        <v>17</v>
      </c>
      <c r="G108" s="180" t="s">
        <v>2004</v>
      </c>
      <c r="H108" s="180" t="s">
        <v>2004</v>
      </c>
      <c r="I108" s="181" t="s">
        <v>2004</v>
      </c>
      <c r="J108" s="182" t="s">
        <v>2004</v>
      </c>
      <c r="K108" s="183" t="str">
        <f t="shared" si="1"/>
        <v/>
      </c>
    </row>
    <row r="109" spans="1:11" x14ac:dyDescent="0.25">
      <c r="A109" s="177">
        <v>1111916</v>
      </c>
      <c r="B109" s="178" t="s">
        <v>2185</v>
      </c>
      <c r="C109" s="178" t="s">
        <v>2001</v>
      </c>
      <c r="D109" s="178" t="s">
        <v>2091</v>
      </c>
      <c r="E109" s="178" t="s">
        <v>2092</v>
      </c>
      <c r="F109" s="179">
        <v>23</v>
      </c>
      <c r="G109" s="180" t="s">
        <v>2004</v>
      </c>
      <c r="H109" s="180" t="s">
        <v>2004</v>
      </c>
      <c r="I109" s="181" t="s">
        <v>2004</v>
      </c>
      <c r="J109" s="182" t="s">
        <v>2004</v>
      </c>
      <c r="K109" s="183" t="str">
        <f t="shared" si="1"/>
        <v/>
      </c>
    </row>
    <row r="110" spans="1:11" x14ac:dyDescent="0.25">
      <c r="A110" s="177">
        <v>1111071</v>
      </c>
      <c r="B110" s="178" t="s">
        <v>2186</v>
      </c>
      <c r="C110" s="178" t="s">
        <v>2001</v>
      </c>
      <c r="D110" s="178" t="s">
        <v>2063</v>
      </c>
      <c r="E110" s="178" t="s">
        <v>2187</v>
      </c>
      <c r="F110" s="179">
        <v>25</v>
      </c>
      <c r="G110" s="180" t="s">
        <v>2004</v>
      </c>
      <c r="H110" s="180" t="s">
        <v>2004</v>
      </c>
      <c r="I110" s="181" t="s">
        <v>2004</v>
      </c>
      <c r="J110" s="182" t="s">
        <v>2004</v>
      </c>
      <c r="K110" s="183" t="str">
        <f t="shared" si="1"/>
        <v/>
      </c>
    </row>
    <row r="111" spans="1:11" x14ac:dyDescent="0.25">
      <c r="A111" s="177">
        <v>1111117</v>
      </c>
      <c r="B111" s="178" t="s">
        <v>2188</v>
      </c>
      <c r="C111" s="178" t="s">
        <v>2001</v>
      </c>
      <c r="D111" s="178" t="s">
        <v>2144</v>
      </c>
      <c r="E111" s="178" t="s">
        <v>2189</v>
      </c>
      <c r="F111" s="179">
        <v>38</v>
      </c>
      <c r="G111" s="180">
        <v>2</v>
      </c>
      <c r="H111" s="180" t="s">
        <v>2008</v>
      </c>
      <c r="I111" s="181">
        <v>1</v>
      </c>
      <c r="J111" s="182">
        <v>44318</v>
      </c>
      <c r="K111" s="183">
        <f t="shared" si="1"/>
        <v>42856</v>
      </c>
    </row>
    <row r="112" spans="1:11" x14ac:dyDescent="0.25">
      <c r="A112" s="177">
        <v>1111781</v>
      </c>
      <c r="B112" s="178" t="s">
        <v>2190</v>
      </c>
      <c r="C112" s="178" t="s">
        <v>2001</v>
      </c>
      <c r="D112" s="178" t="s">
        <v>2002</v>
      </c>
      <c r="E112" s="178" t="s">
        <v>2191</v>
      </c>
      <c r="F112" s="179">
        <v>20</v>
      </c>
      <c r="G112" s="180" t="s">
        <v>2004</v>
      </c>
      <c r="H112" s="180" t="s">
        <v>2004</v>
      </c>
      <c r="I112" s="181" t="s">
        <v>2004</v>
      </c>
      <c r="J112" s="182" t="s">
        <v>2004</v>
      </c>
      <c r="K112" s="183" t="str">
        <f t="shared" si="1"/>
        <v/>
      </c>
    </row>
    <row r="113" spans="1:11" x14ac:dyDescent="0.25">
      <c r="A113" s="177">
        <v>1110277</v>
      </c>
      <c r="B113" s="178" t="s">
        <v>2192</v>
      </c>
      <c r="C113" s="178" t="s">
        <v>1868</v>
      </c>
      <c r="D113" s="178" t="s">
        <v>2034</v>
      </c>
      <c r="E113" s="178" t="s">
        <v>2193</v>
      </c>
      <c r="F113" s="179">
        <v>35</v>
      </c>
      <c r="G113" s="180" t="s">
        <v>2004</v>
      </c>
      <c r="H113" s="180" t="s">
        <v>2004</v>
      </c>
      <c r="I113" s="181" t="s">
        <v>2004</v>
      </c>
      <c r="J113" s="182" t="s">
        <v>2004</v>
      </c>
      <c r="K113" s="183" t="str">
        <f t="shared" si="1"/>
        <v/>
      </c>
    </row>
    <row r="114" spans="1:11" x14ac:dyDescent="0.25">
      <c r="A114" s="177">
        <v>1111359</v>
      </c>
      <c r="B114" s="178" t="s">
        <v>2194</v>
      </c>
      <c r="C114" s="178" t="s">
        <v>1868</v>
      </c>
      <c r="D114" s="178" t="s">
        <v>2046</v>
      </c>
      <c r="E114" s="178" t="s">
        <v>2165</v>
      </c>
      <c r="F114" s="179">
        <v>21</v>
      </c>
      <c r="G114" s="180" t="s">
        <v>2004</v>
      </c>
      <c r="H114" s="180" t="s">
        <v>2004</v>
      </c>
      <c r="I114" s="181" t="s">
        <v>2004</v>
      </c>
      <c r="J114" s="182" t="s">
        <v>2004</v>
      </c>
      <c r="K114" s="183" t="str">
        <f t="shared" si="1"/>
        <v/>
      </c>
    </row>
    <row r="115" spans="1:11" x14ac:dyDescent="0.25">
      <c r="A115" s="177">
        <v>1112999</v>
      </c>
      <c r="B115" s="178" t="s">
        <v>2195</v>
      </c>
      <c r="C115" s="178" t="s">
        <v>1868</v>
      </c>
      <c r="D115" s="178" t="s">
        <v>2031</v>
      </c>
      <c r="E115" s="178" t="s">
        <v>2153</v>
      </c>
      <c r="F115" s="179">
        <v>85</v>
      </c>
      <c r="G115" s="180">
        <v>3</v>
      </c>
      <c r="H115" s="180" t="s">
        <v>2008</v>
      </c>
      <c r="I115" s="181">
        <v>3</v>
      </c>
      <c r="J115" s="182">
        <v>44374</v>
      </c>
      <c r="K115" s="183">
        <f t="shared" si="1"/>
        <v>42912</v>
      </c>
    </row>
    <row r="116" spans="1:11" x14ac:dyDescent="0.25">
      <c r="A116" s="177">
        <v>1112552</v>
      </c>
      <c r="B116" s="178" t="s">
        <v>2196</v>
      </c>
      <c r="C116" s="178" t="s">
        <v>1868</v>
      </c>
      <c r="D116" s="178" t="s">
        <v>2014</v>
      </c>
      <c r="E116" s="178" t="s">
        <v>2197</v>
      </c>
      <c r="F116" s="179">
        <v>28</v>
      </c>
      <c r="G116" s="180" t="s">
        <v>2004</v>
      </c>
      <c r="H116" s="180" t="s">
        <v>2004</v>
      </c>
      <c r="I116" s="181" t="s">
        <v>2004</v>
      </c>
      <c r="J116" s="182" t="s">
        <v>2004</v>
      </c>
      <c r="K116" s="183" t="str">
        <f t="shared" si="1"/>
        <v/>
      </c>
    </row>
    <row r="117" spans="1:11" x14ac:dyDescent="0.25">
      <c r="A117" s="177" t="s">
        <v>2142</v>
      </c>
      <c r="B117" s="178"/>
      <c r="C117" s="178"/>
      <c r="D117" s="178"/>
      <c r="E117" s="178"/>
      <c r="F117" s="179"/>
      <c r="G117" s="180"/>
      <c r="H117" s="180"/>
      <c r="I117" s="181"/>
      <c r="J117" s="182"/>
      <c r="K117" s="183" t="str">
        <f t="shared" si="1"/>
        <v/>
      </c>
    </row>
    <row r="118" spans="1:11" x14ac:dyDescent="0.25">
      <c r="A118" s="177">
        <v>1110010</v>
      </c>
      <c r="B118" s="178" t="s">
        <v>2198</v>
      </c>
      <c r="C118" s="178" t="s">
        <v>1868</v>
      </c>
      <c r="D118" s="178" t="s">
        <v>2034</v>
      </c>
      <c r="E118" s="178" t="s">
        <v>2035</v>
      </c>
      <c r="F118" s="179">
        <v>68</v>
      </c>
      <c r="G118" s="180">
        <v>2</v>
      </c>
      <c r="H118" s="180" t="s">
        <v>2008</v>
      </c>
      <c r="I118" s="181">
        <v>6</v>
      </c>
      <c r="J118" s="182">
        <v>44318</v>
      </c>
      <c r="K118" s="183">
        <f t="shared" si="1"/>
        <v>42856</v>
      </c>
    </row>
    <row r="119" spans="1:11" x14ac:dyDescent="0.25">
      <c r="A119" s="177">
        <v>1110014</v>
      </c>
      <c r="B119" s="178" t="s">
        <v>2199</v>
      </c>
      <c r="C119" s="178" t="s">
        <v>1868</v>
      </c>
      <c r="D119" s="178" t="s">
        <v>2034</v>
      </c>
      <c r="E119" s="178" t="s">
        <v>2200</v>
      </c>
      <c r="F119" s="179">
        <v>40</v>
      </c>
      <c r="G119" s="180" t="s">
        <v>2004</v>
      </c>
      <c r="H119" s="180" t="s">
        <v>2004</v>
      </c>
      <c r="I119" s="181" t="s">
        <v>2004</v>
      </c>
      <c r="J119" s="182" t="s">
        <v>2004</v>
      </c>
      <c r="K119" s="183" t="str">
        <f t="shared" si="1"/>
        <v/>
      </c>
    </row>
    <row r="120" spans="1:11" x14ac:dyDescent="0.25">
      <c r="A120" s="177" t="s">
        <v>2142</v>
      </c>
      <c r="B120" s="178">
        <v>1112710</v>
      </c>
      <c r="C120" s="178">
        <v>1112165</v>
      </c>
      <c r="D120" s="178">
        <v>1111395</v>
      </c>
      <c r="E120" s="178">
        <v>1112863</v>
      </c>
      <c r="F120" s="179">
        <v>1110015</v>
      </c>
      <c r="G120" s="180">
        <v>1112139</v>
      </c>
      <c r="H120" s="180">
        <v>1112583</v>
      </c>
      <c r="I120" s="181">
        <v>1112884</v>
      </c>
      <c r="J120" s="182">
        <v>1110364</v>
      </c>
      <c r="K120" s="183">
        <f t="shared" si="1"/>
        <v>1108902</v>
      </c>
    </row>
    <row r="121" spans="1:11" x14ac:dyDescent="0.25">
      <c r="A121" s="177">
        <v>1110055</v>
      </c>
      <c r="B121" s="178" t="s">
        <v>2201</v>
      </c>
      <c r="C121" s="178" t="s">
        <v>1868</v>
      </c>
      <c r="D121" s="178" t="s">
        <v>2034</v>
      </c>
      <c r="E121" s="178" t="s">
        <v>2200</v>
      </c>
      <c r="F121" s="179">
        <v>36</v>
      </c>
      <c r="G121" s="180" t="s">
        <v>2004</v>
      </c>
      <c r="H121" s="180" t="s">
        <v>2004</v>
      </c>
      <c r="I121" s="181" t="s">
        <v>2004</v>
      </c>
      <c r="J121" s="182" t="s">
        <v>2004</v>
      </c>
      <c r="K121" s="183" t="str">
        <f t="shared" si="1"/>
        <v/>
      </c>
    </row>
    <row r="122" spans="1:11" x14ac:dyDescent="0.25">
      <c r="A122" s="177">
        <v>1112268</v>
      </c>
      <c r="B122" s="178" t="s">
        <v>2202</v>
      </c>
      <c r="C122" s="178" t="s">
        <v>1868</v>
      </c>
      <c r="D122" s="178" t="s">
        <v>2028</v>
      </c>
      <c r="E122" s="178" t="s">
        <v>2041</v>
      </c>
      <c r="F122" s="179">
        <v>22</v>
      </c>
      <c r="G122" s="180">
        <v>2</v>
      </c>
      <c r="H122" s="180" t="s">
        <v>2008</v>
      </c>
      <c r="I122" s="181">
        <v>3</v>
      </c>
      <c r="J122" s="182">
        <v>44318</v>
      </c>
      <c r="K122" s="183">
        <f t="shared" si="1"/>
        <v>42856</v>
      </c>
    </row>
    <row r="123" spans="1:11" x14ac:dyDescent="0.25">
      <c r="A123" s="177">
        <v>1111118</v>
      </c>
      <c r="B123" s="178" t="s">
        <v>2203</v>
      </c>
      <c r="C123" s="178" t="s">
        <v>2001</v>
      </c>
      <c r="D123" s="178" t="s">
        <v>2144</v>
      </c>
      <c r="E123" s="178" t="s">
        <v>2189</v>
      </c>
      <c r="F123" s="179">
        <v>58</v>
      </c>
      <c r="G123" s="180">
        <v>2</v>
      </c>
      <c r="H123" s="180" t="s">
        <v>2008</v>
      </c>
      <c r="I123" s="181">
        <v>2</v>
      </c>
      <c r="J123" s="182">
        <v>44318</v>
      </c>
      <c r="K123" s="183">
        <f t="shared" si="1"/>
        <v>42856</v>
      </c>
    </row>
    <row r="124" spans="1:11" x14ac:dyDescent="0.25">
      <c r="A124" s="177">
        <v>1110954</v>
      </c>
      <c r="B124" s="178" t="s">
        <v>2204</v>
      </c>
      <c r="C124" s="178" t="s">
        <v>2001</v>
      </c>
      <c r="D124" s="178" t="s">
        <v>2055</v>
      </c>
      <c r="E124" s="178" t="s">
        <v>2056</v>
      </c>
      <c r="F124" s="179">
        <v>97</v>
      </c>
      <c r="G124" s="180">
        <v>2</v>
      </c>
      <c r="H124" s="180" t="s">
        <v>2008</v>
      </c>
      <c r="I124" s="181">
        <v>2</v>
      </c>
      <c r="J124" s="182">
        <v>44318</v>
      </c>
      <c r="K124" s="183">
        <f t="shared" si="1"/>
        <v>42856</v>
      </c>
    </row>
    <row r="125" spans="1:11" x14ac:dyDescent="0.25">
      <c r="A125" s="177">
        <v>1112859</v>
      </c>
      <c r="B125" s="178" t="s">
        <v>2205</v>
      </c>
      <c r="C125" s="178" t="s">
        <v>1868</v>
      </c>
      <c r="D125" s="178" t="s">
        <v>2020</v>
      </c>
      <c r="E125" s="178" t="s">
        <v>2021</v>
      </c>
      <c r="F125" s="179">
        <v>106</v>
      </c>
      <c r="G125" s="180">
        <v>2</v>
      </c>
      <c r="H125" s="180" t="s">
        <v>2008</v>
      </c>
      <c r="I125" s="181">
        <v>4</v>
      </c>
      <c r="J125" s="182">
        <v>44318</v>
      </c>
      <c r="K125" s="183">
        <f t="shared" si="1"/>
        <v>42856</v>
      </c>
    </row>
    <row r="126" spans="1:11" x14ac:dyDescent="0.25">
      <c r="A126" s="177">
        <v>1111557</v>
      </c>
      <c r="B126" s="178" t="s">
        <v>2206</v>
      </c>
      <c r="C126" s="178" t="s">
        <v>2001</v>
      </c>
      <c r="D126" s="178" t="s">
        <v>2002</v>
      </c>
      <c r="E126" s="178" t="s">
        <v>2003</v>
      </c>
      <c r="F126" s="179">
        <v>29</v>
      </c>
      <c r="G126" s="180">
        <v>4</v>
      </c>
      <c r="H126" s="180" t="s">
        <v>2008</v>
      </c>
      <c r="I126" s="181">
        <v>1</v>
      </c>
      <c r="J126" s="182">
        <v>44423</v>
      </c>
      <c r="K126" s="183">
        <f t="shared" si="1"/>
        <v>42961</v>
      </c>
    </row>
    <row r="127" spans="1:11" x14ac:dyDescent="0.25">
      <c r="A127" s="177">
        <v>1112867</v>
      </c>
      <c r="B127" s="178" t="s">
        <v>2207</v>
      </c>
      <c r="C127" s="178" t="s">
        <v>1868</v>
      </c>
      <c r="D127" s="178" t="s">
        <v>2020</v>
      </c>
      <c r="E127" s="178" t="s">
        <v>2021</v>
      </c>
      <c r="F127" s="179">
        <v>174</v>
      </c>
      <c r="G127" s="180">
        <v>3</v>
      </c>
      <c r="H127" s="180" t="s">
        <v>2008</v>
      </c>
      <c r="I127" s="181">
        <v>3</v>
      </c>
      <c r="J127" s="182">
        <v>44374</v>
      </c>
      <c r="K127" s="183">
        <f t="shared" si="1"/>
        <v>42912</v>
      </c>
    </row>
    <row r="128" spans="1:11" x14ac:dyDescent="0.25">
      <c r="A128" s="177">
        <v>1110646</v>
      </c>
      <c r="B128" s="178" t="s">
        <v>2208</v>
      </c>
      <c r="C128" s="178" t="s">
        <v>2001</v>
      </c>
      <c r="D128" s="178" t="s">
        <v>2006</v>
      </c>
      <c r="E128" s="178" t="s">
        <v>2007</v>
      </c>
      <c r="F128" s="179">
        <v>28</v>
      </c>
      <c r="G128" s="180" t="s">
        <v>2004</v>
      </c>
      <c r="H128" s="180" t="s">
        <v>2004</v>
      </c>
      <c r="I128" s="181" t="s">
        <v>2004</v>
      </c>
      <c r="J128" s="182" t="s">
        <v>2004</v>
      </c>
      <c r="K128" s="183" t="str">
        <f t="shared" si="1"/>
        <v/>
      </c>
    </row>
    <row r="129" spans="1:11" x14ac:dyDescent="0.25">
      <c r="A129" s="177">
        <v>1110098</v>
      </c>
      <c r="B129" s="178" t="s">
        <v>2209</v>
      </c>
      <c r="C129" s="178" t="s">
        <v>1868</v>
      </c>
      <c r="D129" s="178" t="s">
        <v>2014</v>
      </c>
      <c r="E129" s="178" t="s">
        <v>2121</v>
      </c>
      <c r="F129" s="179">
        <v>7</v>
      </c>
      <c r="G129" s="180" t="s">
        <v>2004</v>
      </c>
      <c r="H129" s="180" t="s">
        <v>2004</v>
      </c>
      <c r="I129" s="181" t="s">
        <v>2004</v>
      </c>
      <c r="J129" s="182" t="s">
        <v>2004</v>
      </c>
      <c r="K129" s="183" t="str">
        <f t="shared" si="1"/>
        <v/>
      </c>
    </row>
    <row r="130" spans="1:11" x14ac:dyDescent="0.25">
      <c r="A130" s="177">
        <v>1112177</v>
      </c>
      <c r="B130" s="178" t="s">
        <v>2210</v>
      </c>
      <c r="C130" s="178" t="s">
        <v>1868</v>
      </c>
      <c r="D130" s="178" t="s">
        <v>2049</v>
      </c>
      <c r="E130" s="178" t="s">
        <v>2081</v>
      </c>
      <c r="F130" s="179">
        <v>26</v>
      </c>
      <c r="G130" s="180" t="s">
        <v>2004</v>
      </c>
      <c r="H130" s="180" t="s">
        <v>2004</v>
      </c>
      <c r="I130" s="181" t="s">
        <v>2004</v>
      </c>
      <c r="J130" s="182" t="s">
        <v>2004</v>
      </c>
      <c r="K130" s="183" t="str">
        <f t="shared" si="1"/>
        <v/>
      </c>
    </row>
    <row r="131" spans="1:11" x14ac:dyDescent="0.25">
      <c r="A131" s="177">
        <v>1110533</v>
      </c>
      <c r="B131" s="178" t="s">
        <v>2211</v>
      </c>
      <c r="C131" s="178" t="s">
        <v>2001</v>
      </c>
      <c r="D131" s="178" t="s">
        <v>2055</v>
      </c>
      <c r="E131" s="178" t="s">
        <v>2066</v>
      </c>
      <c r="F131" s="179">
        <v>29</v>
      </c>
      <c r="G131" s="180" t="s">
        <v>2004</v>
      </c>
      <c r="H131" s="180" t="s">
        <v>2004</v>
      </c>
      <c r="I131" s="181" t="s">
        <v>2004</v>
      </c>
      <c r="J131" s="182" t="s">
        <v>2004</v>
      </c>
      <c r="K131" s="183" t="str">
        <f t="shared" si="1"/>
        <v/>
      </c>
    </row>
    <row r="132" spans="1:11" x14ac:dyDescent="0.25">
      <c r="A132" s="177">
        <v>1112431</v>
      </c>
      <c r="B132" s="178" t="s">
        <v>2212</v>
      </c>
      <c r="C132" s="178" t="s">
        <v>1868</v>
      </c>
      <c r="D132" s="178" t="s">
        <v>2052</v>
      </c>
      <c r="E132" s="178" t="s">
        <v>2213</v>
      </c>
      <c r="F132" s="179">
        <v>63</v>
      </c>
      <c r="G132" s="180" t="s">
        <v>2004</v>
      </c>
      <c r="H132" s="180" t="s">
        <v>2004</v>
      </c>
      <c r="I132" s="181" t="s">
        <v>2004</v>
      </c>
      <c r="J132" s="182" t="s">
        <v>2004</v>
      </c>
      <c r="K132" s="183" t="str">
        <f t="shared" si="1"/>
        <v/>
      </c>
    </row>
    <row r="133" spans="1:11" x14ac:dyDescent="0.25">
      <c r="A133" s="177">
        <v>1111240</v>
      </c>
      <c r="B133" s="178" t="s">
        <v>2214</v>
      </c>
      <c r="C133" s="178" t="s">
        <v>1868</v>
      </c>
      <c r="D133" s="178" t="s">
        <v>2070</v>
      </c>
      <c r="E133" s="178" t="s">
        <v>2071</v>
      </c>
      <c r="F133" s="179">
        <v>72</v>
      </c>
      <c r="G133" s="180">
        <v>3</v>
      </c>
      <c r="H133" s="180" t="s">
        <v>2008</v>
      </c>
      <c r="I133" s="181">
        <v>2</v>
      </c>
      <c r="J133" s="182">
        <v>44374</v>
      </c>
      <c r="K133" s="183">
        <f t="shared" si="1"/>
        <v>42912</v>
      </c>
    </row>
    <row r="134" spans="1:11" x14ac:dyDescent="0.25">
      <c r="A134" s="177">
        <v>1112426</v>
      </c>
      <c r="B134" s="178" t="s">
        <v>2215</v>
      </c>
      <c r="C134" s="178" t="s">
        <v>1868</v>
      </c>
      <c r="D134" s="178" t="s">
        <v>2052</v>
      </c>
      <c r="E134" s="178" t="s">
        <v>2053</v>
      </c>
      <c r="F134" s="179">
        <v>29</v>
      </c>
      <c r="G134" s="180" t="s">
        <v>2004</v>
      </c>
      <c r="H134" s="180" t="s">
        <v>2004</v>
      </c>
      <c r="I134" s="181" t="s">
        <v>2004</v>
      </c>
      <c r="J134" s="182" t="s">
        <v>2004</v>
      </c>
      <c r="K134" s="183" t="str">
        <f t="shared" ref="K134:K197" si="2">IF(J134="","",J134-1462)</f>
        <v/>
      </c>
    </row>
    <row r="135" spans="1:11" x14ac:dyDescent="0.25">
      <c r="A135" s="177">
        <v>1110884</v>
      </c>
      <c r="B135" s="178" t="s">
        <v>2216</v>
      </c>
      <c r="C135" s="178" t="s">
        <v>2001</v>
      </c>
      <c r="D135" s="178" t="s">
        <v>2102</v>
      </c>
      <c r="E135" s="178" t="s">
        <v>2217</v>
      </c>
      <c r="F135" s="179">
        <v>31</v>
      </c>
      <c r="G135" s="180" t="s">
        <v>2004</v>
      </c>
      <c r="H135" s="180" t="s">
        <v>2004</v>
      </c>
      <c r="I135" s="181" t="s">
        <v>2004</v>
      </c>
      <c r="J135" s="182" t="s">
        <v>2004</v>
      </c>
      <c r="K135" s="183" t="str">
        <f t="shared" si="2"/>
        <v/>
      </c>
    </row>
    <row r="136" spans="1:11" x14ac:dyDescent="0.25">
      <c r="A136" s="177">
        <v>1110980</v>
      </c>
      <c r="B136" s="178" t="s">
        <v>2218</v>
      </c>
      <c r="C136" s="178" t="s">
        <v>2001</v>
      </c>
      <c r="D136" s="178" t="s">
        <v>2055</v>
      </c>
      <c r="E136" s="178" t="s">
        <v>2219</v>
      </c>
      <c r="F136" s="179">
        <v>71</v>
      </c>
      <c r="G136" s="180">
        <v>2</v>
      </c>
      <c r="H136" s="180" t="s">
        <v>2008</v>
      </c>
      <c r="I136" s="181">
        <v>2</v>
      </c>
      <c r="J136" s="182">
        <v>44318</v>
      </c>
      <c r="K136" s="183">
        <f t="shared" si="2"/>
        <v>42856</v>
      </c>
    </row>
    <row r="137" spans="1:11" x14ac:dyDescent="0.25">
      <c r="A137" s="177">
        <v>1112928</v>
      </c>
      <c r="B137" s="178" t="s">
        <v>2220</v>
      </c>
      <c r="C137" s="178" t="s">
        <v>1868</v>
      </c>
      <c r="D137" s="178" t="s">
        <v>2043</v>
      </c>
      <c r="E137" s="178" t="s">
        <v>2221</v>
      </c>
      <c r="F137" s="179">
        <v>20</v>
      </c>
      <c r="G137" s="180" t="s">
        <v>2004</v>
      </c>
      <c r="H137" s="180" t="s">
        <v>2004</v>
      </c>
      <c r="I137" s="181" t="s">
        <v>2004</v>
      </c>
      <c r="J137" s="182" t="s">
        <v>2004</v>
      </c>
      <c r="K137" s="183" t="str">
        <f t="shared" si="2"/>
        <v/>
      </c>
    </row>
    <row r="138" spans="1:11" x14ac:dyDescent="0.25">
      <c r="A138" s="177" t="s">
        <v>2142</v>
      </c>
      <c r="B138" s="178"/>
      <c r="C138" s="178"/>
      <c r="D138" s="178"/>
      <c r="E138" s="178"/>
      <c r="F138" s="179"/>
      <c r="G138" s="180"/>
      <c r="H138" s="180"/>
      <c r="I138" s="181"/>
      <c r="J138" s="182"/>
      <c r="K138" s="183" t="str">
        <f t="shared" si="2"/>
        <v/>
      </c>
    </row>
    <row r="139" spans="1:11" x14ac:dyDescent="0.25">
      <c r="A139" s="177">
        <v>1112466</v>
      </c>
      <c r="B139" s="178" t="s">
        <v>2222</v>
      </c>
      <c r="C139" s="178" t="s">
        <v>1868</v>
      </c>
      <c r="D139" s="178" t="s">
        <v>2020</v>
      </c>
      <c r="E139" s="178" t="s">
        <v>2097</v>
      </c>
      <c r="F139" s="179">
        <v>76</v>
      </c>
      <c r="G139" s="180" t="s">
        <v>2004</v>
      </c>
      <c r="H139" s="180" t="s">
        <v>2004</v>
      </c>
      <c r="I139" s="181" t="s">
        <v>2004</v>
      </c>
      <c r="J139" s="182" t="s">
        <v>2004</v>
      </c>
      <c r="K139" s="183" t="str">
        <f t="shared" si="2"/>
        <v/>
      </c>
    </row>
    <row r="140" spans="1:11" x14ac:dyDescent="0.25">
      <c r="A140" s="177">
        <v>1112245</v>
      </c>
      <c r="B140" s="178" t="s">
        <v>2223</v>
      </c>
      <c r="C140" s="178" t="s">
        <v>1868</v>
      </c>
      <c r="D140" s="178" t="s">
        <v>2049</v>
      </c>
      <c r="E140" s="178" t="s">
        <v>2151</v>
      </c>
      <c r="F140" s="179">
        <v>13</v>
      </c>
      <c r="G140" s="180" t="s">
        <v>2004</v>
      </c>
      <c r="H140" s="180" t="s">
        <v>2004</v>
      </c>
      <c r="I140" s="181" t="s">
        <v>2004</v>
      </c>
      <c r="J140" s="182" t="s">
        <v>2004</v>
      </c>
      <c r="K140" s="183" t="str">
        <f t="shared" si="2"/>
        <v/>
      </c>
    </row>
    <row r="141" spans="1:11" x14ac:dyDescent="0.25">
      <c r="A141" s="177">
        <v>1112217</v>
      </c>
      <c r="B141" s="178" t="s">
        <v>2224</v>
      </c>
      <c r="C141" s="178" t="s">
        <v>1868</v>
      </c>
      <c r="D141" s="178" t="s">
        <v>2049</v>
      </c>
      <c r="E141" s="178" t="s">
        <v>2151</v>
      </c>
      <c r="F141" s="179">
        <v>23</v>
      </c>
      <c r="G141" s="180" t="s">
        <v>2004</v>
      </c>
      <c r="H141" s="180" t="s">
        <v>2004</v>
      </c>
      <c r="I141" s="181" t="s">
        <v>2004</v>
      </c>
      <c r="J141" s="182" t="s">
        <v>2004</v>
      </c>
      <c r="K141" s="183" t="str">
        <f t="shared" si="2"/>
        <v/>
      </c>
    </row>
    <row r="142" spans="1:11" x14ac:dyDescent="0.25">
      <c r="A142" s="177">
        <v>1112764</v>
      </c>
      <c r="B142" s="178" t="s">
        <v>2225</v>
      </c>
      <c r="C142" s="178" t="s">
        <v>1868</v>
      </c>
      <c r="D142" s="178" t="s">
        <v>2014</v>
      </c>
      <c r="E142" s="178" t="s">
        <v>2226</v>
      </c>
      <c r="F142" s="179">
        <v>59</v>
      </c>
      <c r="G142" s="180" t="s">
        <v>2004</v>
      </c>
      <c r="H142" s="180" t="s">
        <v>2004</v>
      </c>
      <c r="I142" s="181" t="s">
        <v>2004</v>
      </c>
      <c r="J142" s="182" t="s">
        <v>2004</v>
      </c>
      <c r="K142" s="183" t="str">
        <f t="shared" si="2"/>
        <v/>
      </c>
    </row>
    <row r="143" spans="1:11" x14ac:dyDescent="0.25">
      <c r="A143" s="177">
        <v>1110808</v>
      </c>
      <c r="B143" s="178" t="s">
        <v>2227</v>
      </c>
      <c r="C143" s="178" t="s">
        <v>2001</v>
      </c>
      <c r="D143" s="178" t="s">
        <v>2025</v>
      </c>
      <c r="E143" s="178" t="s">
        <v>2037</v>
      </c>
      <c r="F143" s="179">
        <v>25</v>
      </c>
      <c r="G143" s="180" t="s">
        <v>2004</v>
      </c>
      <c r="H143" s="180" t="s">
        <v>2004</v>
      </c>
      <c r="I143" s="181" t="s">
        <v>2004</v>
      </c>
      <c r="J143" s="182" t="s">
        <v>2004</v>
      </c>
      <c r="K143" s="183" t="str">
        <f t="shared" si="2"/>
        <v/>
      </c>
    </row>
    <row r="144" spans="1:11" x14ac:dyDescent="0.25">
      <c r="A144" s="177">
        <v>1111710</v>
      </c>
      <c r="B144" s="178" t="s">
        <v>2228</v>
      </c>
      <c r="C144" s="178" t="s">
        <v>2001</v>
      </c>
      <c r="D144" s="178" t="s">
        <v>2063</v>
      </c>
      <c r="E144" s="178" t="s">
        <v>2064</v>
      </c>
      <c r="F144" s="179">
        <v>36</v>
      </c>
      <c r="G144" s="180">
        <v>4</v>
      </c>
      <c r="H144" s="180" t="s">
        <v>2008</v>
      </c>
      <c r="I144" s="181">
        <v>1</v>
      </c>
      <c r="J144" s="182">
        <v>44423</v>
      </c>
      <c r="K144" s="183">
        <f t="shared" si="2"/>
        <v>42961</v>
      </c>
    </row>
    <row r="145" spans="1:11" x14ac:dyDescent="0.25">
      <c r="A145" s="177">
        <v>1111384</v>
      </c>
      <c r="B145" s="178" t="s">
        <v>2229</v>
      </c>
      <c r="C145" s="178" t="s">
        <v>1868</v>
      </c>
      <c r="D145" s="178" t="s">
        <v>2046</v>
      </c>
      <c r="E145" s="178" t="s">
        <v>2230</v>
      </c>
      <c r="F145" s="179">
        <v>75</v>
      </c>
      <c r="G145" s="180" t="s">
        <v>2004</v>
      </c>
      <c r="H145" s="180" t="s">
        <v>2004</v>
      </c>
      <c r="I145" s="181" t="s">
        <v>2004</v>
      </c>
      <c r="J145" s="182" t="s">
        <v>2004</v>
      </c>
      <c r="K145" s="183" t="str">
        <f t="shared" si="2"/>
        <v/>
      </c>
    </row>
    <row r="146" spans="1:11" x14ac:dyDescent="0.25">
      <c r="A146" s="177">
        <v>1111385</v>
      </c>
      <c r="B146" s="178" t="s">
        <v>2231</v>
      </c>
      <c r="C146" s="178" t="s">
        <v>1868</v>
      </c>
      <c r="D146" s="178" t="s">
        <v>2046</v>
      </c>
      <c r="E146" s="178" t="s">
        <v>2230</v>
      </c>
      <c r="F146" s="179">
        <v>21</v>
      </c>
      <c r="G146" s="180" t="s">
        <v>2004</v>
      </c>
      <c r="H146" s="180" t="s">
        <v>2004</v>
      </c>
      <c r="I146" s="181" t="s">
        <v>2004</v>
      </c>
      <c r="J146" s="182" t="s">
        <v>2004</v>
      </c>
      <c r="K146" s="183" t="str">
        <f t="shared" si="2"/>
        <v/>
      </c>
    </row>
    <row r="147" spans="1:11" x14ac:dyDescent="0.25">
      <c r="A147" s="177">
        <v>1110512</v>
      </c>
      <c r="B147" s="178" t="s">
        <v>2232</v>
      </c>
      <c r="C147" s="178" t="s">
        <v>2001</v>
      </c>
      <c r="D147" s="178" t="s">
        <v>2055</v>
      </c>
      <c r="E147" s="178" t="s">
        <v>2233</v>
      </c>
      <c r="F147" s="179">
        <v>106</v>
      </c>
      <c r="G147" s="180">
        <v>3</v>
      </c>
      <c r="H147" s="180" t="s">
        <v>2008</v>
      </c>
      <c r="I147" s="181">
        <v>3</v>
      </c>
      <c r="J147" s="182">
        <v>44374</v>
      </c>
      <c r="K147" s="183">
        <f t="shared" si="2"/>
        <v>42912</v>
      </c>
    </row>
    <row r="148" spans="1:11" x14ac:dyDescent="0.25">
      <c r="A148" s="177">
        <v>1111471</v>
      </c>
      <c r="B148" s="178" t="s">
        <v>2234</v>
      </c>
      <c r="C148" s="178" t="s">
        <v>2001</v>
      </c>
      <c r="D148" s="178" t="s">
        <v>2125</v>
      </c>
      <c r="E148" s="178" t="s">
        <v>2177</v>
      </c>
      <c r="F148" s="179">
        <v>37</v>
      </c>
      <c r="G148" s="180">
        <v>3</v>
      </c>
      <c r="H148" s="180" t="s">
        <v>2008</v>
      </c>
      <c r="I148" s="181">
        <v>1</v>
      </c>
      <c r="J148" s="182">
        <v>44374</v>
      </c>
      <c r="K148" s="183">
        <f t="shared" si="2"/>
        <v>42912</v>
      </c>
    </row>
    <row r="149" spans="1:11" x14ac:dyDescent="0.25">
      <c r="A149" s="177">
        <v>1111288</v>
      </c>
      <c r="B149" s="178" t="s">
        <v>2235</v>
      </c>
      <c r="C149" s="178" t="s">
        <v>2001</v>
      </c>
      <c r="D149" s="178" t="s">
        <v>2144</v>
      </c>
      <c r="E149" s="178" t="s">
        <v>2159</v>
      </c>
      <c r="F149" s="179">
        <v>26</v>
      </c>
      <c r="G149" s="180" t="s">
        <v>2004</v>
      </c>
      <c r="H149" s="180" t="s">
        <v>2004</v>
      </c>
      <c r="I149" s="181" t="s">
        <v>2004</v>
      </c>
      <c r="J149" s="182" t="s">
        <v>2004</v>
      </c>
      <c r="K149" s="183" t="str">
        <f t="shared" si="2"/>
        <v/>
      </c>
    </row>
    <row r="150" spans="1:11" x14ac:dyDescent="0.25">
      <c r="A150" s="177">
        <v>1111261</v>
      </c>
      <c r="B150" s="178" t="s">
        <v>2236</v>
      </c>
      <c r="C150" s="178" t="s">
        <v>1868</v>
      </c>
      <c r="D150" s="178" t="s">
        <v>2070</v>
      </c>
      <c r="E150" s="178" t="s">
        <v>2237</v>
      </c>
      <c r="F150" s="179">
        <v>21</v>
      </c>
      <c r="G150" s="180" t="s">
        <v>2004</v>
      </c>
      <c r="H150" s="180" t="s">
        <v>2004</v>
      </c>
      <c r="I150" s="181" t="s">
        <v>2004</v>
      </c>
      <c r="J150" s="182" t="s">
        <v>2004</v>
      </c>
      <c r="K150" s="183" t="str">
        <f t="shared" si="2"/>
        <v/>
      </c>
    </row>
    <row r="151" spans="1:11" x14ac:dyDescent="0.25">
      <c r="A151" s="177">
        <v>1110388</v>
      </c>
      <c r="B151" s="178" t="s">
        <v>2238</v>
      </c>
      <c r="C151" s="178" t="s">
        <v>2001</v>
      </c>
      <c r="D151" s="178" t="s">
        <v>2017</v>
      </c>
      <c r="E151" s="178" t="s">
        <v>2147</v>
      </c>
      <c r="F151" s="179">
        <v>84</v>
      </c>
      <c r="G151" s="180" t="s">
        <v>2004</v>
      </c>
      <c r="H151" s="180" t="s">
        <v>2004</v>
      </c>
      <c r="I151" s="181" t="s">
        <v>2004</v>
      </c>
      <c r="J151" s="182" t="s">
        <v>2004</v>
      </c>
      <c r="K151" s="183" t="str">
        <f t="shared" si="2"/>
        <v/>
      </c>
    </row>
    <row r="152" spans="1:11" x14ac:dyDescent="0.25">
      <c r="A152" s="177">
        <v>1112487</v>
      </c>
      <c r="B152" s="178" t="s">
        <v>2239</v>
      </c>
      <c r="C152" s="178" t="s">
        <v>1868</v>
      </c>
      <c r="D152" s="178" t="s">
        <v>2031</v>
      </c>
      <c r="E152" s="178" t="s">
        <v>2240</v>
      </c>
      <c r="F152" s="179">
        <v>96</v>
      </c>
      <c r="G152" s="180">
        <v>3</v>
      </c>
      <c r="H152" s="180" t="s">
        <v>2008</v>
      </c>
      <c r="I152" s="181">
        <v>3</v>
      </c>
      <c r="J152" s="182">
        <v>44374</v>
      </c>
      <c r="K152" s="183">
        <f t="shared" si="2"/>
        <v>42912</v>
      </c>
    </row>
    <row r="153" spans="1:11" x14ac:dyDescent="0.25">
      <c r="A153" s="177">
        <v>1110551</v>
      </c>
      <c r="B153" s="178" t="s">
        <v>2241</v>
      </c>
      <c r="C153" s="178" t="s">
        <v>2001</v>
      </c>
      <c r="D153" s="178" t="s">
        <v>2102</v>
      </c>
      <c r="E153" s="178" t="s">
        <v>2149</v>
      </c>
      <c r="F153" s="179">
        <v>15</v>
      </c>
      <c r="G153" s="180" t="s">
        <v>2004</v>
      </c>
      <c r="H153" s="180" t="s">
        <v>2004</v>
      </c>
      <c r="I153" s="181" t="s">
        <v>2004</v>
      </c>
      <c r="J153" s="182" t="s">
        <v>2004</v>
      </c>
      <c r="K153" s="183" t="str">
        <f t="shared" si="2"/>
        <v/>
      </c>
    </row>
    <row r="154" spans="1:11" x14ac:dyDescent="0.25">
      <c r="A154" s="177">
        <v>1112480</v>
      </c>
      <c r="B154" s="178" t="s">
        <v>2242</v>
      </c>
      <c r="C154" s="178" t="s">
        <v>1868</v>
      </c>
      <c r="D154" s="178" t="s">
        <v>2031</v>
      </c>
      <c r="E154" s="178" t="s">
        <v>2240</v>
      </c>
      <c r="F154" s="179">
        <v>92</v>
      </c>
      <c r="G154" s="180" t="s">
        <v>2004</v>
      </c>
      <c r="H154" s="180" t="s">
        <v>2004</v>
      </c>
      <c r="I154" s="181" t="s">
        <v>2004</v>
      </c>
      <c r="J154" s="182" t="s">
        <v>2004</v>
      </c>
      <c r="K154" s="183" t="str">
        <f t="shared" si="2"/>
        <v/>
      </c>
    </row>
    <row r="155" spans="1:11" x14ac:dyDescent="0.25">
      <c r="A155" s="177">
        <v>1112492</v>
      </c>
      <c r="B155" s="178" t="s">
        <v>2243</v>
      </c>
      <c r="C155" s="178" t="s">
        <v>1868</v>
      </c>
      <c r="D155" s="178" t="s">
        <v>2031</v>
      </c>
      <c r="E155" s="178" t="s">
        <v>2240</v>
      </c>
      <c r="F155" s="179">
        <v>97</v>
      </c>
      <c r="G155" s="180">
        <v>2</v>
      </c>
      <c r="H155" s="180" t="s">
        <v>2008</v>
      </c>
      <c r="I155" s="181">
        <v>3</v>
      </c>
      <c r="J155" s="182">
        <v>44318</v>
      </c>
      <c r="K155" s="183">
        <f t="shared" si="2"/>
        <v>42856</v>
      </c>
    </row>
    <row r="156" spans="1:11" x14ac:dyDescent="0.25">
      <c r="A156" s="177">
        <v>1111097</v>
      </c>
      <c r="B156" s="178" t="s">
        <v>2244</v>
      </c>
      <c r="C156" s="178" t="s">
        <v>2001</v>
      </c>
      <c r="D156" s="178" t="s">
        <v>2144</v>
      </c>
      <c r="E156" s="178" t="s">
        <v>2189</v>
      </c>
      <c r="F156" s="179">
        <v>91</v>
      </c>
      <c r="G156" s="180">
        <v>3</v>
      </c>
      <c r="H156" s="180" t="s">
        <v>2008</v>
      </c>
      <c r="I156" s="181">
        <v>2</v>
      </c>
      <c r="J156" s="182">
        <v>44374</v>
      </c>
      <c r="K156" s="183">
        <f t="shared" si="2"/>
        <v>42912</v>
      </c>
    </row>
    <row r="157" spans="1:11" x14ac:dyDescent="0.25">
      <c r="A157" s="177">
        <v>1112965</v>
      </c>
      <c r="B157" s="178" t="s">
        <v>2245</v>
      </c>
      <c r="C157" s="178" t="s">
        <v>1868</v>
      </c>
      <c r="D157" s="178" t="s">
        <v>2020</v>
      </c>
      <c r="E157" s="178" t="s">
        <v>2246</v>
      </c>
      <c r="F157" s="179">
        <v>36</v>
      </c>
      <c r="G157" s="180" t="s">
        <v>2004</v>
      </c>
      <c r="H157" s="180" t="s">
        <v>2004</v>
      </c>
      <c r="I157" s="181" t="s">
        <v>2004</v>
      </c>
      <c r="J157" s="182" t="s">
        <v>2004</v>
      </c>
      <c r="K157" s="183" t="str">
        <f t="shared" si="2"/>
        <v/>
      </c>
    </row>
    <row r="158" spans="1:11" x14ac:dyDescent="0.25">
      <c r="A158" s="177">
        <v>1112687</v>
      </c>
      <c r="B158" s="178" t="s">
        <v>2247</v>
      </c>
      <c r="C158" s="178" t="s">
        <v>1868</v>
      </c>
      <c r="D158" s="178" t="s">
        <v>2031</v>
      </c>
      <c r="E158" s="178" t="s">
        <v>2032</v>
      </c>
      <c r="F158" s="179">
        <v>28</v>
      </c>
      <c r="G158" s="180" t="s">
        <v>2004</v>
      </c>
      <c r="H158" s="180" t="s">
        <v>2004</v>
      </c>
      <c r="I158" s="181" t="s">
        <v>2004</v>
      </c>
      <c r="J158" s="182" t="s">
        <v>2004</v>
      </c>
      <c r="K158" s="183" t="str">
        <f t="shared" si="2"/>
        <v/>
      </c>
    </row>
    <row r="159" spans="1:11" x14ac:dyDescent="0.25">
      <c r="A159" s="177">
        <v>1112062</v>
      </c>
      <c r="B159" s="178" t="s">
        <v>2248</v>
      </c>
      <c r="C159" s="178" t="s">
        <v>1868</v>
      </c>
      <c r="D159" s="178" t="s">
        <v>2052</v>
      </c>
      <c r="E159" s="178" t="s">
        <v>2076</v>
      </c>
      <c r="F159" s="179">
        <v>13</v>
      </c>
      <c r="G159" s="180" t="s">
        <v>2004</v>
      </c>
      <c r="H159" s="180" t="s">
        <v>2004</v>
      </c>
      <c r="I159" s="181" t="s">
        <v>2004</v>
      </c>
      <c r="J159" s="182" t="s">
        <v>2004</v>
      </c>
      <c r="K159" s="183" t="str">
        <f t="shared" si="2"/>
        <v/>
      </c>
    </row>
    <row r="160" spans="1:11" x14ac:dyDescent="0.25">
      <c r="A160" s="177">
        <v>1111318</v>
      </c>
      <c r="B160" s="178" t="s">
        <v>2249</v>
      </c>
      <c r="C160" s="178" t="s">
        <v>2001</v>
      </c>
      <c r="D160" s="178" t="s">
        <v>2144</v>
      </c>
      <c r="E160" s="178" t="s">
        <v>2250</v>
      </c>
      <c r="F160" s="179">
        <v>19</v>
      </c>
      <c r="G160" s="180" t="s">
        <v>2004</v>
      </c>
      <c r="H160" s="180" t="s">
        <v>2004</v>
      </c>
      <c r="I160" s="181" t="s">
        <v>2004</v>
      </c>
      <c r="J160" s="182" t="s">
        <v>2004</v>
      </c>
      <c r="K160" s="183" t="str">
        <f t="shared" si="2"/>
        <v/>
      </c>
    </row>
    <row r="161" spans="1:11" x14ac:dyDescent="0.25">
      <c r="A161" s="177">
        <v>1112165</v>
      </c>
      <c r="B161" s="178" t="s">
        <v>2251</v>
      </c>
      <c r="C161" s="178" t="s">
        <v>1868</v>
      </c>
      <c r="D161" s="178" t="s">
        <v>2049</v>
      </c>
      <c r="E161" s="178" t="s">
        <v>2081</v>
      </c>
      <c r="F161" s="179">
        <v>13</v>
      </c>
      <c r="G161" s="180" t="s">
        <v>2004</v>
      </c>
      <c r="H161" s="180" t="s">
        <v>2004</v>
      </c>
      <c r="I161" s="181" t="s">
        <v>2004</v>
      </c>
      <c r="J161" s="182" t="s">
        <v>2004</v>
      </c>
      <c r="K161" s="183" t="str">
        <f t="shared" si="2"/>
        <v/>
      </c>
    </row>
    <row r="162" spans="1:11" x14ac:dyDescent="0.25">
      <c r="A162" s="177">
        <v>1110635</v>
      </c>
      <c r="B162" s="178" t="s">
        <v>2252</v>
      </c>
      <c r="C162" s="178" t="s">
        <v>2001</v>
      </c>
      <c r="D162" s="178" t="s">
        <v>2006</v>
      </c>
      <c r="E162" s="178" t="s">
        <v>2010</v>
      </c>
      <c r="F162" s="179">
        <v>27</v>
      </c>
      <c r="G162" s="180" t="s">
        <v>2004</v>
      </c>
      <c r="H162" s="180" t="s">
        <v>2004</v>
      </c>
      <c r="I162" s="181" t="s">
        <v>2004</v>
      </c>
      <c r="J162" s="182" t="s">
        <v>2004</v>
      </c>
      <c r="K162" s="183" t="str">
        <f t="shared" si="2"/>
        <v/>
      </c>
    </row>
    <row r="163" spans="1:11" x14ac:dyDescent="0.25">
      <c r="A163" s="177">
        <v>1112959</v>
      </c>
      <c r="B163" s="178" t="s">
        <v>2253</v>
      </c>
      <c r="C163" s="178" t="s">
        <v>1868</v>
      </c>
      <c r="D163" s="178" t="s">
        <v>2020</v>
      </c>
      <c r="E163" s="178" t="s">
        <v>2246</v>
      </c>
      <c r="F163" s="179">
        <v>25</v>
      </c>
      <c r="G163" s="180" t="s">
        <v>2004</v>
      </c>
      <c r="H163" s="180" t="s">
        <v>2004</v>
      </c>
      <c r="I163" s="181" t="s">
        <v>2004</v>
      </c>
      <c r="J163" s="182" t="s">
        <v>2004</v>
      </c>
      <c r="K163" s="183" t="str">
        <f t="shared" si="2"/>
        <v/>
      </c>
    </row>
    <row r="164" spans="1:11" x14ac:dyDescent="0.25">
      <c r="A164" s="177">
        <v>1111823</v>
      </c>
      <c r="B164" s="178" t="s">
        <v>2254</v>
      </c>
      <c r="C164" s="178" t="s">
        <v>2001</v>
      </c>
      <c r="D164" s="178" t="s">
        <v>2025</v>
      </c>
      <c r="E164" s="178" t="s">
        <v>2094</v>
      </c>
      <c r="F164" s="179">
        <v>51</v>
      </c>
      <c r="G164" s="180">
        <v>4</v>
      </c>
      <c r="H164" s="180" t="s">
        <v>2008</v>
      </c>
      <c r="I164" s="181">
        <v>1</v>
      </c>
      <c r="J164" s="182">
        <v>44423</v>
      </c>
      <c r="K164" s="183">
        <f t="shared" si="2"/>
        <v>42961</v>
      </c>
    </row>
    <row r="165" spans="1:11" x14ac:dyDescent="0.25">
      <c r="A165" s="177">
        <v>1111119</v>
      </c>
      <c r="B165" s="178" t="s">
        <v>2255</v>
      </c>
      <c r="C165" s="178" t="s">
        <v>2001</v>
      </c>
      <c r="D165" s="178" t="s">
        <v>2144</v>
      </c>
      <c r="E165" s="178" t="s">
        <v>2189</v>
      </c>
      <c r="F165" s="179">
        <v>73</v>
      </c>
      <c r="G165" s="180">
        <v>3</v>
      </c>
      <c r="H165" s="180" t="s">
        <v>2008</v>
      </c>
      <c r="I165" s="181">
        <v>2</v>
      </c>
      <c r="J165" s="182">
        <v>44374</v>
      </c>
      <c r="K165" s="183">
        <f t="shared" si="2"/>
        <v>42912</v>
      </c>
    </row>
    <row r="166" spans="1:11" x14ac:dyDescent="0.25">
      <c r="A166" s="177">
        <v>1111964</v>
      </c>
      <c r="B166" s="178" t="s">
        <v>2256</v>
      </c>
      <c r="C166" s="178" t="s">
        <v>1868</v>
      </c>
      <c r="D166" s="178" t="s">
        <v>2049</v>
      </c>
      <c r="E166" s="178" t="s">
        <v>2058</v>
      </c>
      <c r="F166" s="179">
        <v>25</v>
      </c>
      <c r="G166" s="180">
        <v>4</v>
      </c>
      <c r="H166" s="180" t="s">
        <v>2008</v>
      </c>
      <c r="I166" s="181">
        <v>1</v>
      </c>
      <c r="J166" s="182">
        <v>44423</v>
      </c>
      <c r="K166" s="183">
        <f t="shared" si="2"/>
        <v>42961</v>
      </c>
    </row>
    <row r="167" spans="1:11" x14ac:dyDescent="0.25">
      <c r="A167" s="177">
        <v>1112388</v>
      </c>
      <c r="B167" s="178" t="s">
        <v>2257</v>
      </c>
      <c r="C167" s="178" t="s">
        <v>1868</v>
      </c>
      <c r="D167" s="178" t="s">
        <v>2028</v>
      </c>
      <c r="E167" s="178" t="s">
        <v>2258</v>
      </c>
      <c r="F167" s="179">
        <v>12</v>
      </c>
      <c r="G167" s="180" t="s">
        <v>2004</v>
      </c>
      <c r="H167" s="180" t="s">
        <v>2004</v>
      </c>
      <c r="I167" s="181" t="s">
        <v>2004</v>
      </c>
      <c r="J167" s="182" t="s">
        <v>2004</v>
      </c>
      <c r="K167" s="183" t="str">
        <f t="shared" si="2"/>
        <v/>
      </c>
    </row>
    <row r="168" spans="1:11" x14ac:dyDescent="0.25">
      <c r="A168" s="177">
        <v>1110636</v>
      </c>
      <c r="B168" s="178" t="s">
        <v>2259</v>
      </c>
      <c r="C168" s="178" t="s">
        <v>2001</v>
      </c>
      <c r="D168" s="178" t="s">
        <v>2006</v>
      </c>
      <c r="E168" s="178" t="s">
        <v>2141</v>
      </c>
      <c r="F168" s="179">
        <v>104</v>
      </c>
      <c r="G168" s="180">
        <v>1</v>
      </c>
      <c r="H168" s="180" t="s">
        <v>2008</v>
      </c>
      <c r="I168" s="181">
        <v>3</v>
      </c>
      <c r="J168" s="182">
        <v>44290</v>
      </c>
      <c r="K168" s="183">
        <f t="shared" si="2"/>
        <v>42828</v>
      </c>
    </row>
    <row r="169" spans="1:11" x14ac:dyDescent="0.25">
      <c r="A169" s="177">
        <v>1110278</v>
      </c>
      <c r="B169" s="178" t="s">
        <v>2260</v>
      </c>
      <c r="C169" s="178" t="s">
        <v>1868</v>
      </c>
      <c r="D169" s="178" t="s">
        <v>2034</v>
      </c>
      <c r="E169" s="178" t="s">
        <v>2193</v>
      </c>
      <c r="F169" s="179">
        <v>26</v>
      </c>
      <c r="G169" s="180" t="s">
        <v>2004</v>
      </c>
      <c r="H169" s="180" t="s">
        <v>2004</v>
      </c>
      <c r="I169" s="181" t="s">
        <v>2004</v>
      </c>
      <c r="J169" s="182" t="s">
        <v>2004</v>
      </c>
      <c r="K169" s="183" t="str">
        <f t="shared" si="2"/>
        <v/>
      </c>
    </row>
    <row r="170" spans="1:11" x14ac:dyDescent="0.25">
      <c r="A170" s="177">
        <v>1110571</v>
      </c>
      <c r="B170" s="178" t="s">
        <v>2261</v>
      </c>
      <c r="C170" s="178" t="s">
        <v>2001</v>
      </c>
      <c r="D170" s="178" t="s">
        <v>2102</v>
      </c>
      <c r="E170" s="178" t="s">
        <v>2262</v>
      </c>
      <c r="F170" s="179">
        <v>83</v>
      </c>
      <c r="G170" s="180" t="s">
        <v>2004</v>
      </c>
      <c r="H170" s="180" t="s">
        <v>2004</v>
      </c>
      <c r="I170" s="181" t="s">
        <v>2004</v>
      </c>
      <c r="J170" s="182" t="s">
        <v>2004</v>
      </c>
      <c r="K170" s="183" t="str">
        <f t="shared" si="2"/>
        <v/>
      </c>
    </row>
    <row r="171" spans="1:11" x14ac:dyDescent="0.25">
      <c r="A171" s="177">
        <v>1113008</v>
      </c>
      <c r="B171" s="178" t="s">
        <v>2263</v>
      </c>
      <c r="C171" s="178" t="s">
        <v>1868</v>
      </c>
      <c r="D171" s="178" t="s">
        <v>2031</v>
      </c>
      <c r="E171" s="178" t="s">
        <v>2264</v>
      </c>
      <c r="F171" s="179">
        <v>33</v>
      </c>
      <c r="G171" s="180" t="s">
        <v>2004</v>
      </c>
      <c r="H171" s="180" t="s">
        <v>2004</v>
      </c>
      <c r="I171" s="181" t="s">
        <v>2004</v>
      </c>
      <c r="J171" s="182" t="s">
        <v>2004</v>
      </c>
      <c r="K171" s="183" t="str">
        <f t="shared" si="2"/>
        <v/>
      </c>
    </row>
    <row r="172" spans="1:11" x14ac:dyDescent="0.25">
      <c r="A172" s="177">
        <v>1110535</v>
      </c>
      <c r="B172" s="178" t="s">
        <v>2265</v>
      </c>
      <c r="C172" s="178" t="s">
        <v>2001</v>
      </c>
      <c r="D172" s="178" t="s">
        <v>2055</v>
      </c>
      <c r="E172" s="178" t="s">
        <v>2066</v>
      </c>
      <c r="F172" s="179">
        <v>41</v>
      </c>
      <c r="G172" s="180" t="s">
        <v>2004</v>
      </c>
      <c r="H172" s="180" t="s">
        <v>2004</v>
      </c>
      <c r="I172" s="181" t="s">
        <v>2004</v>
      </c>
      <c r="J172" s="182" t="s">
        <v>2004</v>
      </c>
      <c r="K172" s="183" t="str">
        <f t="shared" si="2"/>
        <v/>
      </c>
    </row>
    <row r="173" spans="1:11" x14ac:dyDescent="0.25">
      <c r="A173" s="177">
        <v>1110232</v>
      </c>
      <c r="B173" s="178" t="s">
        <v>2266</v>
      </c>
      <c r="C173" s="178" t="s">
        <v>1868</v>
      </c>
      <c r="D173" s="178" t="s">
        <v>2034</v>
      </c>
      <c r="E173" s="178" t="s">
        <v>2193</v>
      </c>
      <c r="F173" s="179">
        <v>31</v>
      </c>
      <c r="G173" s="180" t="s">
        <v>2004</v>
      </c>
      <c r="H173" s="180" t="s">
        <v>2004</v>
      </c>
      <c r="I173" s="181" t="s">
        <v>2004</v>
      </c>
      <c r="J173" s="182" t="s">
        <v>2004</v>
      </c>
      <c r="K173" s="183" t="str">
        <f t="shared" si="2"/>
        <v/>
      </c>
    </row>
    <row r="174" spans="1:11" x14ac:dyDescent="0.25">
      <c r="A174" s="177">
        <v>1112603</v>
      </c>
      <c r="B174" s="178" t="s">
        <v>2267</v>
      </c>
      <c r="C174" s="178" t="s">
        <v>1868</v>
      </c>
      <c r="D174" s="178" t="s">
        <v>2043</v>
      </c>
      <c r="E174" s="178" t="s">
        <v>2268</v>
      </c>
      <c r="F174" s="179">
        <v>20</v>
      </c>
      <c r="G174" s="180" t="s">
        <v>2004</v>
      </c>
      <c r="H174" s="180" t="s">
        <v>2004</v>
      </c>
      <c r="I174" s="181" t="s">
        <v>2004</v>
      </c>
      <c r="J174" s="182" t="s">
        <v>2004</v>
      </c>
      <c r="K174" s="183" t="str">
        <f t="shared" si="2"/>
        <v/>
      </c>
    </row>
    <row r="175" spans="1:11" x14ac:dyDescent="0.25">
      <c r="A175" s="177">
        <v>1112498</v>
      </c>
      <c r="B175" s="178" t="s">
        <v>2269</v>
      </c>
      <c r="C175" s="178" t="s">
        <v>1868</v>
      </c>
      <c r="D175" s="178" t="s">
        <v>2031</v>
      </c>
      <c r="E175" s="178" t="s">
        <v>2240</v>
      </c>
      <c r="F175" s="179">
        <v>23</v>
      </c>
      <c r="G175" s="180" t="s">
        <v>2004</v>
      </c>
      <c r="H175" s="180" t="s">
        <v>2004</v>
      </c>
      <c r="I175" s="181" t="s">
        <v>2004</v>
      </c>
      <c r="J175" s="182" t="s">
        <v>2004</v>
      </c>
      <c r="K175" s="183" t="str">
        <f t="shared" si="2"/>
        <v/>
      </c>
    </row>
    <row r="176" spans="1:11" x14ac:dyDescent="0.25">
      <c r="A176" s="177">
        <v>1111115</v>
      </c>
      <c r="B176" s="178" t="s">
        <v>2270</v>
      </c>
      <c r="C176" s="178" t="s">
        <v>2001</v>
      </c>
      <c r="D176" s="178" t="s">
        <v>2144</v>
      </c>
      <c r="E176" s="178" t="s">
        <v>2189</v>
      </c>
      <c r="F176" s="179">
        <v>11</v>
      </c>
      <c r="G176" s="180" t="s">
        <v>2004</v>
      </c>
      <c r="H176" s="180" t="s">
        <v>2004</v>
      </c>
      <c r="I176" s="181" t="s">
        <v>2004</v>
      </c>
      <c r="J176" s="182" t="s">
        <v>2004</v>
      </c>
      <c r="K176" s="183" t="str">
        <f t="shared" si="2"/>
        <v/>
      </c>
    </row>
    <row r="177" spans="1:11" x14ac:dyDescent="0.25">
      <c r="A177" s="177">
        <v>1111770</v>
      </c>
      <c r="B177" s="178" t="s">
        <v>2271</v>
      </c>
      <c r="C177" s="178" t="s">
        <v>2001</v>
      </c>
      <c r="D177" s="178" t="s">
        <v>2002</v>
      </c>
      <c r="E177" s="178" t="s">
        <v>2085</v>
      </c>
      <c r="F177" s="179">
        <v>136</v>
      </c>
      <c r="G177" s="180" t="s">
        <v>2004</v>
      </c>
      <c r="H177" s="180" t="s">
        <v>2004</v>
      </c>
      <c r="I177" s="181" t="s">
        <v>2004</v>
      </c>
      <c r="J177" s="182" t="s">
        <v>2004</v>
      </c>
      <c r="K177" s="183" t="str">
        <f t="shared" si="2"/>
        <v/>
      </c>
    </row>
    <row r="178" spans="1:11" x14ac:dyDescent="0.25">
      <c r="A178" s="177">
        <v>1111239</v>
      </c>
      <c r="B178" s="178" t="s">
        <v>2272</v>
      </c>
      <c r="C178" s="178" t="s">
        <v>1868</v>
      </c>
      <c r="D178" s="178" t="s">
        <v>2070</v>
      </c>
      <c r="E178" s="178" t="s">
        <v>2071</v>
      </c>
      <c r="F178" s="179">
        <v>93</v>
      </c>
      <c r="G178" s="180">
        <v>3</v>
      </c>
      <c r="H178" s="180" t="s">
        <v>2008</v>
      </c>
      <c r="I178" s="181">
        <v>3</v>
      </c>
      <c r="J178" s="182">
        <v>44374</v>
      </c>
      <c r="K178" s="183">
        <f t="shared" si="2"/>
        <v>42912</v>
      </c>
    </row>
    <row r="179" spans="1:11" x14ac:dyDescent="0.25">
      <c r="A179" s="177">
        <v>1110590</v>
      </c>
      <c r="B179" s="178" t="s">
        <v>2273</v>
      </c>
      <c r="C179" s="178" t="s">
        <v>2001</v>
      </c>
      <c r="D179" s="178" t="s">
        <v>2102</v>
      </c>
      <c r="E179" s="178" t="s">
        <v>2103</v>
      </c>
      <c r="F179" s="179">
        <v>14</v>
      </c>
      <c r="G179" s="180" t="s">
        <v>2004</v>
      </c>
      <c r="H179" s="180" t="s">
        <v>2004</v>
      </c>
      <c r="I179" s="181" t="s">
        <v>2004</v>
      </c>
      <c r="J179" s="182" t="s">
        <v>2004</v>
      </c>
      <c r="K179" s="183" t="str">
        <f t="shared" si="2"/>
        <v/>
      </c>
    </row>
    <row r="180" spans="1:11" x14ac:dyDescent="0.25">
      <c r="A180" s="177">
        <v>1110597</v>
      </c>
      <c r="B180" s="178" t="s">
        <v>2274</v>
      </c>
      <c r="C180" s="178" t="s">
        <v>2001</v>
      </c>
      <c r="D180" s="178" t="s">
        <v>2102</v>
      </c>
      <c r="E180" s="178" t="s">
        <v>2262</v>
      </c>
      <c r="F180" s="179">
        <v>42</v>
      </c>
      <c r="G180" s="180" t="s">
        <v>2004</v>
      </c>
      <c r="H180" s="180" t="s">
        <v>2004</v>
      </c>
      <c r="I180" s="181" t="s">
        <v>2004</v>
      </c>
      <c r="J180" s="182" t="s">
        <v>2004</v>
      </c>
      <c r="K180" s="183" t="str">
        <f t="shared" si="2"/>
        <v/>
      </c>
    </row>
    <row r="181" spans="1:11" x14ac:dyDescent="0.25">
      <c r="A181" s="177">
        <v>1110603</v>
      </c>
      <c r="B181" s="178" t="s">
        <v>2275</v>
      </c>
      <c r="C181" s="178" t="s">
        <v>2001</v>
      </c>
      <c r="D181" s="178" t="s">
        <v>2102</v>
      </c>
      <c r="E181" s="178" t="s">
        <v>2103</v>
      </c>
      <c r="F181" s="179">
        <v>66</v>
      </c>
      <c r="G181" s="180">
        <v>1</v>
      </c>
      <c r="H181" s="180" t="s">
        <v>2008</v>
      </c>
      <c r="I181" s="181">
        <v>2</v>
      </c>
      <c r="J181" s="182">
        <v>44290</v>
      </c>
      <c r="K181" s="183">
        <f t="shared" si="2"/>
        <v>42828</v>
      </c>
    </row>
    <row r="182" spans="1:11" x14ac:dyDescent="0.25">
      <c r="A182" s="177">
        <v>1110596</v>
      </c>
      <c r="B182" s="178" t="s">
        <v>2276</v>
      </c>
      <c r="C182" s="178" t="s">
        <v>2001</v>
      </c>
      <c r="D182" s="178" t="s">
        <v>2102</v>
      </c>
      <c r="E182" s="178" t="s">
        <v>2103</v>
      </c>
      <c r="F182" s="179">
        <v>57</v>
      </c>
      <c r="G182" s="180" t="s">
        <v>2004</v>
      </c>
      <c r="H182" s="180" t="s">
        <v>2004</v>
      </c>
      <c r="I182" s="181" t="s">
        <v>2004</v>
      </c>
      <c r="J182" s="182" t="s">
        <v>2004</v>
      </c>
      <c r="K182" s="183" t="str">
        <f t="shared" si="2"/>
        <v/>
      </c>
    </row>
    <row r="183" spans="1:11" x14ac:dyDescent="0.25">
      <c r="A183" s="177">
        <v>1110594</v>
      </c>
      <c r="B183" s="178" t="s">
        <v>2277</v>
      </c>
      <c r="C183" s="178" t="s">
        <v>2001</v>
      </c>
      <c r="D183" s="178" t="s">
        <v>2102</v>
      </c>
      <c r="E183" s="178" t="s">
        <v>2262</v>
      </c>
      <c r="F183" s="179">
        <v>48</v>
      </c>
      <c r="G183" s="180">
        <v>1</v>
      </c>
      <c r="H183" s="180" t="s">
        <v>2061</v>
      </c>
      <c r="I183" s="181">
        <v>2</v>
      </c>
      <c r="J183" s="182">
        <v>44290</v>
      </c>
      <c r="K183" s="183">
        <f t="shared" si="2"/>
        <v>42828</v>
      </c>
    </row>
    <row r="184" spans="1:11" x14ac:dyDescent="0.25">
      <c r="A184" s="177">
        <v>1110595</v>
      </c>
      <c r="B184" s="178" t="s">
        <v>2278</v>
      </c>
      <c r="C184" s="178" t="s">
        <v>2001</v>
      </c>
      <c r="D184" s="178" t="s">
        <v>2102</v>
      </c>
      <c r="E184" s="178" t="s">
        <v>2262</v>
      </c>
      <c r="F184" s="179">
        <v>63</v>
      </c>
      <c r="G184" s="180">
        <v>3</v>
      </c>
      <c r="H184" s="180" t="s">
        <v>2008</v>
      </c>
      <c r="I184" s="181">
        <v>2</v>
      </c>
      <c r="J184" s="182">
        <v>44374</v>
      </c>
      <c r="K184" s="183">
        <f t="shared" si="2"/>
        <v>42912</v>
      </c>
    </row>
    <row r="185" spans="1:11" x14ac:dyDescent="0.25">
      <c r="A185" s="177">
        <v>1110752</v>
      </c>
      <c r="B185" s="178" t="s">
        <v>2279</v>
      </c>
      <c r="C185" s="178" t="s">
        <v>2001</v>
      </c>
      <c r="D185" s="178" t="s">
        <v>2102</v>
      </c>
      <c r="E185" s="178" t="s">
        <v>2280</v>
      </c>
      <c r="F185" s="179">
        <v>19</v>
      </c>
      <c r="G185" s="180">
        <v>4</v>
      </c>
      <c r="H185" s="180" t="s">
        <v>2008</v>
      </c>
      <c r="I185" s="181">
        <v>1</v>
      </c>
      <c r="J185" s="182">
        <v>44423</v>
      </c>
      <c r="K185" s="183">
        <f t="shared" si="2"/>
        <v>42961</v>
      </c>
    </row>
    <row r="186" spans="1:11" x14ac:dyDescent="0.25">
      <c r="A186" s="177">
        <v>1111578</v>
      </c>
      <c r="B186" s="178" t="s">
        <v>2281</v>
      </c>
      <c r="C186" s="178" t="s">
        <v>2001</v>
      </c>
      <c r="D186" s="178" t="s">
        <v>2025</v>
      </c>
      <c r="E186" s="178" t="s">
        <v>2112</v>
      </c>
      <c r="F186" s="179">
        <v>31</v>
      </c>
      <c r="G186" s="180" t="s">
        <v>2004</v>
      </c>
      <c r="H186" s="180" t="s">
        <v>2004</v>
      </c>
      <c r="I186" s="181" t="s">
        <v>2004</v>
      </c>
      <c r="J186" s="182" t="s">
        <v>2004</v>
      </c>
      <c r="K186" s="183" t="str">
        <f t="shared" si="2"/>
        <v/>
      </c>
    </row>
    <row r="187" spans="1:11" x14ac:dyDescent="0.25">
      <c r="A187" s="177">
        <v>1111888</v>
      </c>
      <c r="B187" s="178" t="s">
        <v>2282</v>
      </c>
      <c r="C187" s="178" t="s">
        <v>2001</v>
      </c>
      <c r="D187" s="178" t="s">
        <v>2091</v>
      </c>
      <c r="E187" s="178" t="s">
        <v>2283</v>
      </c>
      <c r="F187" s="179">
        <v>26</v>
      </c>
      <c r="G187" s="180" t="s">
        <v>2004</v>
      </c>
      <c r="H187" s="180" t="s">
        <v>2004</v>
      </c>
      <c r="I187" s="181" t="s">
        <v>2004</v>
      </c>
      <c r="J187" s="182" t="s">
        <v>2004</v>
      </c>
      <c r="K187" s="183" t="str">
        <f t="shared" si="2"/>
        <v/>
      </c>
    </row>
    <row r="188" spans="1:11" x14ac:dyDescent="0.25">
      <c r="A188" s="177">
        <v>1111545</v>
      </c>
      <c r="B188" s="178" t="s">
        <v>2284</v>
      </c>
      <c r="C188" s="178" t="s">
        <v>2001</v>
      </c>
      <c r="D188" s="178" t="s">
        <v>2002</v>
      </c>
      <c r="E188" s="178" t="s">
        <v>2074</v>
      </c>
      <c r="F188" s="179">
        <v>22</v>
      </c>
      <c r="G188" s="180" t="s">
        <v>2004</v>
      </c>
      <c r="H188" s="180" t="s">
        <v>2004</v>
      </c>
      <c r="I188" s="181" t="s">
        <v>2004</v>
      </c>
      <c r="J188" s="182" t="s">
        <v>2004</v>
      </c>
      <c r="K188" s="183" t="str">
        <f t="shared" si="2"/>
        <v/>
      </c>
    </row>
    <row r="189" spans="1:11" x14ac:dyDescent="0.25">
      <c r="A189" s="177">
        <v>1112348</v>
      </c>
      <c r="B189" s="178" t="s">
        <v>2285</v>
      </c>
      <c r="C189" s="178" t="s">
        <v>1868</v>
      </c>
      <c r="D189" s="178" t="s">
        <v>2028</v>
      </c>
      <c r="E189" s="178" t="s">
        <v>2258</v>
      </c>
      <c r="F189" s="179">
        <v>8</v>
      </c>
      <c r="G189" s="180" t="s">
        <v>2004</v>
      </c>
      <c r="H189" s="180" t="s">
        <v>2004</v>
      </c>
      <c r="I189" s="181" t="s">
        <v>2004</v>
      </c>
      <c r="J189" s="182" t="s">
        <v>2004</v>
      </c>
      <c r="K189" s="183" t="str">
        <f t="shared" si="2"/>
        <v/>
      </c>
    </row>
    <row r="190" spans="1:11" x14ac:dyDescent="0.25">
      <c r="A190" s="177">
        <v>1111725</v>
      </c>
      <c r="B190" s="178" t="s">
        <v>2286</v>
      </c>
      <c r="C190" s="178" t="s">
        <v>2001</v>
      </c>
      <c r="D190" s="178" t="s">
        <v>2002</v>
      </c>
      <c r="E190" s="178" t="s">
        <v>2003</v>
      </c>
      <c r="F190" s="179">
        <v>111</v>
      </c>
      <c r="G190" s="180">
        <v>3</v>
      </c>
      <c r="H190" s="180" t="s">
        <v>2008</v>
      </c>
      <c r="I190" s="181">
        <v>3</v>
      </c>
      <c r="J190" s="182">
        <v>44374</v>
      </c>
      <c r="K190" s="183">
        <f t="shared" si="2"/>
        <v>42912</v>
      </c>
    </row>
    <row r="191" spans="1:11" x14ac:dyDescent="0.25">
      <c r="A191" s="177">
        <v>1110039</v>
      </c>
      <c r="B191" s="178" t="s">
        <v>2287</v>
      </c>
      <c r="C191" s="178" t="s">
        <v>1868</v>
      </c>
      <c r="D191" s="178" t="s">
        <v>2034</v>
      </c>
      <c r="E191" s="178" t="s">
        <v>2035</v>
      </c>
      <c r="F191" s="179">
        <v>50</v>
      </c>
      <c r="G191" s="180" t="s">
        <v>2004</v>
      </c>
      <c r="H191" s="180" t="s">
        <v>2004</v>
      </c>
      <c r="I191" s="181" t="s">
        <v>2004</v>
      </c>
      <c r="J191" s="182" t="s">
        <v>2004</v>
      </c>
      <c r="K191" s="183" t="str">
        <f t="shared" si="2"/>
        <v/>
      </c>
    </row>
    <row r="192" spans="1:11" x14ac:dyDescent="0.25">
      <c r="A192" s="177">
        <v>1111982</v>
      </c>
      <c r="B192" s="178" t="s">
        <v>2288</v>
      </c>
      <c r="C192" s="178" t="s">
        <v>1868</v>
      </c>
      <c r="D192" s="178" t="s">
        <v>2049</v>
      </c>
      <c r="E192" s="178" t="s">
        <v>2119</v>
      </c>
      <c r="F192" s="179">
        <v>14</v>
      </c>
      <c r="G192" s="180" t="s">
        <v>2004</v>
      </c>
      <c r="H192" s="180" t="s">
        <v>2004</v>
      </c>
      <c r="I192" s="181" t="s">
        <v>2004</v>
      </c>
      <c r="J192" s="182" t="s">
        <v>2004</v>
      </c>
      <c r="K192" s="183" t="str">
        <f t="shared" si="2"/>
        <v/>
      </c>
    </row>
    <row r="193" spans="1:11" x14ac:dyDescent="0.25">
      <c r="A193" s="177">
        <v>1111233</v>
      </c>
      <c r="B193" s="178" t="s">
        <v>2289</v>
      </c>
      <c r="C193" s="178" t="s">
        <v>1868</v>
      </c>
      <c r="D193" s="178" t="s">
        <v>2070</v>
      </c>
      <c r="E193" s="178" t="s">
        <v>2071</v>
      </c>
      <c r="F193" s="179">
        <v>23</v>
      </c>
      <c r="G193" s="180" t="s">
        <v>2004</v>
      </c>
      <c r="H193" s="180" t="s">
        <v>2004</v>
      </c>
      <c r="I193" s="181" t="s">
        <v>2004</v>
      </c>
      <c r="J193" s="182" t="s">
        <v>2004</v>
      </c>
      <c r="K193" s="183" t="str">
        <f t="shared" si="2"/>
        <v/>
      </c>
    </row>
    <row r="194" spans="1:11" x14ac:dyDescent="0.25">
      <c r="A194" s="185">
        <v>1110892</v>
      </c>
      <c r="B194" s="186" t="s">
        <v>2290</v>
      </c>
      <c r="C194" s="186" t="s">
        <v>2001</v>
      </c>
      <c r="D194" s="186" t="s">
        <v>2102</v>
      </c>
      <c r="E194" s="186" t="s">
        <v>2105</v>
      </c>
      <c r="F194" s="179">
        <v>21</v>
      </c>
      <c r="G194" s="180" t="s">
        <v>2004</v>
      </c>
      <c r="H194" s="180" t="s">
        <v>2004</v>
      </c>
      <c r="I194" s="181" t="s">
        <v>2004</v>
      </c>
      <c r="J194" s="182" t="s">
        <v>2004</v>
      </c>
      <c r="K194" s="183" t="str">
        <f t="shared" si="2"/>
        <v/>
      </c>
    </row>
    <row r="195" spans="1:11" x14ac:dyDescent="0.25">
      <c r="A195" s="177">
        <v>1110941</v>
      </c>
      <c r="B195" s="178" t="s">
        <v>2291</v>
      </c>
      <c r="C195" s="178" t="s">
        <v>2001</v>
      </c>
      <c r="D195" s="178" t="s">
        <v>2055</v>
      </c>
      <c r="E195" s="178" t="s">
        <v>2066</v>
      </c>
      <c r="F195" s="179">
        <v>14</v>
      </c>
      <c r="G195" s="180" t="s">
        <v>2004</v>
      </c>
      <c r="H195" s="180" t="s">
        <v>2004</v>
      </c>
      <c r="I195" s="181" t="s">
        <v>2004</v>
      </c>
      <c r="J195" s="182" t="s">
        <v>2004</v>
      </c>
      <c r="K195" s="183" t="str">
        <f t="shared" si="2"/>
        <v/>
      </c>
    </row>
    <row r="196" spans="1:11" x14ac:dyDescent="0.25">
      <c r="A196" s="177" t="s">
        <v>2142</v>
      </c>
      <c r="B196" s="178">
        <v>1112710</v>
      </c>
      <c r="C196" s="178">
        <v>1112165</v>
      </c>
      <c r="D196" s="178">
        <v>1111395</v>
      </c>
      <c r="E196" s="178">
        <v>1112863</v>
      </c>
      <c r="F196" s="179">
        <v>1110015</v>
      </c>
      <c r="G196" s="180">
        <v>1112139</v>
      </c>
      <c r="H196" s="180">
        <v>1112583</v>
      </c>
      <c r="I196" s="181">
        <v>1112884</v>
      </c>
      <c r="J196" s="182">
        <v>1110364</v>
      </c>
      <c r="K196" s="183">
        <f t="shared" si="2"/>
        <v>1108902</v>
      </c>
    </row>
    <row r="197" spans="1:11" x14ac:dyDescent="0.25">
      <c r="A197" s="177">
        <v>1111289</v>
      </c>
      <c r="B197" s="178" t="s">
        <v>2292</v>
      </c>
      <c r="C197" s="178" t="s">
        <v>2001</v>
      </c>
      <c r="D197" s="178" t="s">
        <v>2144</v>
      </c>
      <c r="E197" s="178" t="s">
        <v>2159</v>
      </c>
      <c r="F197" s="179">
        <v>12</v>
      </c>
      <c r="G197" s="180" t="s">
        <v>2004</v>
      </c>
      <c r="H197" s="180" t="s">
        <v>2004</v>
      </c>
      <c r="I197" s="181" t="s">
        <v>2004</v>
      </c>
      <c r="J197" s="182" t="s">
        <v>2004</v>
      </c>
      <c r="K197" s="183" t="str">
        <f t="shared" si="2"/>
        <v/>
      </c>
    </row>
    <row r="198" spans="1:11" x14ac:dyDescent="0.25">
      <c r="A198" s="177">
        <v>1111782</v>
      </c>
      <c r="B198" s="178" t="s">
        <v>2293</v>
      </c>
      <c r="C198" s="178" t="s">
        <v>2001</v>
      </c>
      <c r="D198" s="178" t="s">
        <v>2002</v>
      </c>
      <c r="E198" s="178" t="s">
        <v>2191</v>
      </c>
      <c r="F198" s="179">
        <v>29</v>
      </c>
      <c r="G198" s="180">
        <v>1</v>
      </c>
      <c r="H198" s="180" t="s">
        <v>2061</v>
      </c>
      <c r="I198" s="181">
        <v>1</v>
      </c>
      <c r="J198" s="182">
        <v>44290</v>
      </c>
      <c r="K198" s="183">
        <f t="shared" ref="K198:K261" si="3">IF(J198="","",J198-1462)</f>
        <v>42828</v>
      </c>
    </row>
    <row r="199" spans="1:11" x14ac:dyDescent="0.25">
      <c r="A199" s="177">
        <v>1110573</v>
      </c>
      <c r="B199" s="178" t="s">
        <v>2294</v>
      </c>
      <c r="C199" s="178" t="s">
        <v>2001</v>
      </c>
      <c r="D199" s="178" t="s">
        <v>2102</v>
      </c>
      <c r="E199" s="178" t="s">
        <v>2262</v>
      </c>
      <c r="F199" s="179">
        <v>29</v>
      </c>
      <c r="G199" s="180" t="s">
        <v>2004</v>
      </c>
      <c r="H199" s="180" t="s">
        <v>2004</v>
      </c>
      <c r="I199" s="181" t="s">
        <v>2004</v>
      </c>
      <c r="J199" s="182" t="s">
        <v>2004</v>
      </c>
      <c r="K199" s="183" t="str">
        <f t="shared" si="3"/>
        <v/>
      </c>
    </row>
    <row r="200" spans="1:11" x14ac:dyDescent="0.25">
      <c r="A200" s="177">
        <v>1112860</v>
      </c>
      <c r="B200" s="178" t="s">
        <v>2295</v>
      </c>
      <c r="C200" s="178" t="s">
        <v>1868</v>
      </c>
      <c r="D200" s="178" t="s">
        <v>2020</v>
      </c>
      <c r="E200" s="178" t="s">
        <v>2021</v>
      </c>
      <c r="F200" s="179">
        <v>77</v>
      </c>
      <c r="G200" s="180">
        <v>3</v>
      </c>
      <c r="H200" s="180" t="s">
        <v>2008</v>
      </c>
      <c r="I200" s="181">
        <v>2</v>
      </c>
      <c r="J200" s="182">
        <v>44374</v>
      </c>
      <c r="K200" s="183">
        <f t="shared" si="3"/>
        <v>42912</v>
      </c>
    </row>
    <row r="201" spans="1:11" x14ac:dyDescent="0.25">
      <c r="A201" s="177">
        <v>1110243</v>
      </c>
      <c r="B201" s="178" t="s">
        <v>2296</v>
      </c>
      <c r="C201" s="178" t="s">
        <v>1868</v>
      </c>
      <c r="D201" s="178" t="s">
        <v>2034</v>
      </c>
      <c r="E201" s="178" t="s">
        <v>2039</v>
      </c>
      <c r="F201" s="179">
        <v>57</v>
      </c>
      <c r="G201" s="180">
        <v>4</v>
      </c>
      <c r="H201" s="180" t="s">
        <v>2008</v>
      </c>
      <c r="I201" s="181">
        <v>1</v>
      </c>
      <c r="J201" s="182">
        <v>44423</v>
      </c>
      <c r="K201" s="183">
        <f t="shared" si="3"/>
        <v>42961</v>
      </c>
    </row>
    <row r="202" spans="1:11" x14ac:dyDescent="0.25">
      <c r="A202" s="177">
        <v>1111151</v>
      </c>
      <c r="B202" s="178" t="s">
        <v>2297</v>
      </c>
      <c r="C202" s="178" t="s">
        <v>1868</v>
      </c>
      <c r="D202" s="178" t="s">
        <v>2046</v>
      </c>
      <c r="E202" s="178" t="s">
        <v>2047</v>
      </c>
      <c r="F202" s="179">
        <v>89</v>
      </c>
      <c r="G202" s="180" t="s">
        <v>2004</v>
      </c>
      <c r="H202" s="180" t="s">
        <v>2004</v>
      </c>
      <c r="I202" s="181" t="s">
        <v>2004</v>
      </c>
      <c r="J202" s="182" t="s">
        <v>2004</v>
      </c>
      <c r="K202" s="183" t="str">
        <f t="shared" si="3"/>
        <v/>
      </c>
    </row>
    <row r="203" spans="1:11" x14ac:dyDescent="0.25">
      <c r="A203" s="177">
        <v>1112464</v>
      </c>
      <c r="B203" s="178" t="s">
        <v>2298</v>
      </c>
      <c r="C203" s="178" t="s">
        <v>1868</v>
      </c>
      <c r="D203" s="178" t="s">
        <v>2020</v>
      </c>
      <c r="E203" s="178" t="s">
        <v>2097</v>
      </c>
      <c r="F203" s="179">
        <v>82</v>
      </c>
      <c r="G203" s="180">
        <v>2</v>
      </c>
      <c r="H203" s="180" t="s">
        <v>2008</v>
      </c>
      <c r="I203" s="181">
        <v>2</v>
      </c>
      <c r="J203" s="182">
        <v>44318</v>
      </c>
      <c r="K203" s="183">
        <f t="shared" si="3"/>
        <v>42856</v>
      </c>
    </row>
    <row r="204" spans="1:11" x14ac:dyDescent="0.25">
      <c r="A204" s="177">
        <v>1111319</v>
      </c>
      <c r="B204" s="178" t="s">
        <v>2299</v>
      </c>
      <c r="C204" s="178" t="s">
        <v>2001</v>
      </c>
      <c r="D204" s="178" t="s">
        <v>2144</v>
      </c>
      <c r="E204" s="178" t="s">
        <v>2250</v>
      </c>
      <c r="F204" s="179">
        <v>89</v>
      </c>
      <c r="G204" s="180">
        <v>1</v>
      </c>
      <c r="H204" s="180" t="s">
        <v>2061</v>
      </c>
      <c r="I204" s="181">
        <v>2</v>
      </c>
      <c r="J204" s="182">
        <v>44304</v>
      </c>
      <c r="K204" s="183">
        <f t="shared" si="3"/>
        <v>42842</v>
      </c>
    </row>
    <row r="205" spans="1:11" x14ac:dyDescent="0.25">
      <c r="A205" s="177">
        <v>1111711</v>
      </c>
      <c r="B205" s="178" t="s">
        <v>2300</v>
      </c>
      <c r="C205" s="178" t="s">
        <v>2001</v>
      </c>
      <c r="D205" s="178" t="s">
        <v>2063</v>
      </c>
      <c r="E205" s="178" t="s">
        <v>2064</v>
      </c>
      <c r="F205" s="179">
        <v>21</v>
      </c>
      <c r="G205" s="180" t="s">
        <v>2004</v>
      </c>
      <c r="H205" s="180" t="s">
        <v>2004</v>
      </c>
      <c r="I205" s="181" t="s">
        <v>2004</v>
      </c>
      <c r="J205" s="182" t="s">
        <v>2004</v>
      </c>
      <c r="K205" s="183" t="str">
        <f t="shared" si="3"/>
        <v/>
      </c>
    </row>
    <row r="206" spans="1:11" x14ac:dyDescent="0.25">
      <c r="A206" s="177">
        <v>1112975</v>
      </c>
      <c r="B206" s="178" t="s">
        <v>2301</v>
      </c>
      <c r="C206" s="178" t="s">
        <v>1868</v>
      </c>
      <c r="D206" s="178" t="s">
        <v>2020</v>
      </c>
      <c r="E206" s="178" t="s">
        <v>2246</v>
      </c>
      <c r="F206" s="179">
        <v>70</v>
      </c>
      <c r="G206" s="180" t="s">
        <v>2004</v>
      </c>
      <c r="H206" s="180" t="s">
        <v>2004</v>
      </c>
      <c r="I206" s="181" t="s">
        <v>2004</v>
      </c>
      <c r="J206" s="182" t="s">
        <v>2004</v>
      </c>
      <c r="K206" s="183" t="str">
        <f t="shared" si="3"/>
        <v/>
      </c>
    </row>
    <row r="207" spans="1:11" x14ac:dyDescent="0.25">
      <c r="A207" s="177">
        <v>1110091</v>
      </c>
      <c r="B207" s="178" t="s">
        <v>2302</v>
      </c>
      <c r="C207" s="178" t="s">
        <v>1868</v>
      </c>
      <c r="D207" s="178" t="s">
        <v>2014</v>
      </c>
      <c r="E207" s="178" t="s">
        <v>2121</v>
      </c>
      <c r="F207" s="179">
        <v>37</v>
      </c>
      <c r="G207" s="180" t="s">
        <v>2004</v>
      </c>
      <c r="H207" s="180" t="s">
        <v>2004</v>
      </c>
      <c r="I207" s="181" t="s">
        <v>2004</v>
      </c>
      <c r="J207" s="182" t="s">
        <v>2004</v>
      </c>
      <c r="K207" s="183" t="str">
        <f t="shared" si="3"/>
        <v/>
      </c>
    </row>
    <row r="208" spans="1:11" x14ac:dyDescent="0.25">
      <c r="A208" s="177">
        <v>1110647</v>
      </c>
      <c r="B208" s="178" t="s">
        <v>2303</v>
      </c>
      <c r="C208" s="178" t="s">
        <v>2001</v>
      </c>
      <c r="D208" s="178" t="s">
        <v>2006</v>
      </c>
      <c r="E208" s="178" t="s">
        <v>2141</v>
      </c>
      <c r="F208" s="179">
        <v>49</v>
      </c>
      <c r="G208" s="180" t="s">
        <v>2004</v>
      </c>
      <c r="H208" s="180" t="s">
        <v>2004</v>
      </c>
      <c r="I208" s="181" t="s">
        <v>2004</v>
      </c>
      <c r="J208" s="182" t="s">
        <v>2004</v>
      </c>
      <c r="K208" s="183" t="str">
        <f t="shared" si="3"/>
        <v/>
      </c>
    </row>
    <row r="209" spans="1:11" x14ac:dyDescent="0.25">
      <c r="A209" s="177">
        <v>1112707</v>
      </c>
      <c r="B209" s="178" t="s">
        <v>2304</v>
      </c>
      <c r="C209" s="178" t="s">
        <v>1868</v>
      </c>
      <c r="D209" s="178" t="s">
        <v>2031</v>
      </c>
      <c r="E209" s="178" t="s">
        <v>2153</v>
      </c>
      <c r="F209" s="179">
        <v>59</v>
      </c>
      <c r="G209" s="180">
        <v>2</v>
      </c>
      <c r="H209" s="180" t="s">
        <v>2008</v>
      </c>
      <c r="I209" s="181">
        <v>2</v>
      </c>
      <c r="J209" s="182">
        <v>44318</v>
      </c>
      <c r="K209" s="183">
        <f t="shared" si="3"/>
        <v>42856</v>
      </c>
    </row>
    <row r="210" spans="1:11" x14ac:dyDescent="0.25">
      <c r="A210" s="177">
        <v>1110658</v>
      </c>
      <c r="B210" s="178" t="s">
        <v>2305</v>
      </c>
      <c r="C210" s="178" t="s">
        <v>2001</v>
      </c>
      <c r="D210" s="178" t="s">
        <v>2006</v>
      </c>
      <c r="E210" s="178" t="s">
        <v>2007</v>
      </c>
      <c r="F210" s="179">
        <v>20</v>
      </c>
      <c r="G210" s="180" t="s">
        <v>2004</v>
      </c>
      <c r="H210" s="180" t="s">
        <v>2004</v>
      </c>
      <c r="I210" s="181" t="s">
        <v>2004</v>
      </c>
      <c r="J210" s="182" t="s">
        <v>2004</v>
      </c>
      <c r="K210" s="183" t="str">
        <f t="shared" si="3"/>
        <v/>
      </c>
    </row>
    <row r="211" spans="1:11" x14ac:dyDescent="0.25">
      <c r="A211" s="177">
        <v>1110905</v>
      </c>
      <c r="B211" s="178" t="s">
        <v>2306</v>
      </c>
      <c r="C211" s="178" t="s">
        <v>2001</v>
      </c>
      <c r="D211" s="178" t="s">
        <v>2102</v>
      </c>
      <c r="E211" s="178" t="s">
        <v>2217</v>
      </c>
      <c r="F211" s="179">
        <v>15</v>
      </c>
      <c r="G211" s="180" t="s">
        <v>2004</v>
      </c>
      <c r="H211" s="180" t="s">
        <v>2004</v>
      </c>
      <c r="I211" s="181" t="s">
        <v>2004</v>
      </c>
      <c r="J211" s="182" t="s">
        <v>2004</v>
      </c>
      <c r="K211" s="183" t="str">
        <f t="shared" si="3"/>
        <v/>
      </c>
    </row>
    <row r="212" spans="1:11" x14ac:dyDescent="0.25">
      <c r="A212" s="177">
        <v>1110441</v>
      </c>
      <c r="B212" s="178" t="s">
        <v>2307</v>
      </c>
      <c r="C212" s="178" t="s">
        <v>2001</v>
      </c>
      <c r="D212" s="178" t="s">
        <v>2017</v>
      </c>
      <c r="E212" s="178" t="s">
        <v>2308</v>
      </c>
      <c r="F212" s="179">
        <v>21</v>
      </c>
      <c r="G212" s="180" t="s">
        <v>2004</v>
      </c>
      <c r="H212" s="180" t="s">
        <v>2004</v>
      </c>
      <c r="I212" s="181" t="s">
        <v>2004</v>
      </c>
      <c r="J212" s="182" t="s">
        <v>2004</v>
      </c>
      <c r="K212" s="183" t="str">
        <f t="shared" si="3"/>
        <v/>
      </c>
    </row>
    <row r="213" spans="1:11" x14ac:dyDescent="0.25">
      <c r="A213" s="177">
        <v>1110780</v>
      </c>
      <c r="B213" s="178" t="s">
        <v>2309</v>
      </c>
      <c r="C213" s="178" t="s">
        <v>2001</v>
      </c>
      <c r="D213" s="178" t="s">
        <v>2025</v>
      </c>
      <c r="E213" s="178" t="s">
        <v>2037</v>
      </c>
      <c r="F213" s="179">
        <v>73</v>
      </c>
      <c r="G213" s="180">
        <v>1</v>
      </c>
      <c r="H213" s="180" t="s">
        <v>2061</v>
      </c>
      <c r="I213" s="181">
        <v>2</v>
      </c>
      <c r="J213" s="182">
        <v>44304</v>
      </c>
      <c r="K213" s="183">
        <f t="shared" si="3"/>
        <v>42842</v>
      </c>
    </row>
    <row r="214" spans="1:11" x14ac:dyDescent="0.25">
      <c r="A214" s="177">
        <v>1111546</v>
      </c>
      <c r="B214" s="178" t="s">
        <v>2310</v>
      </c>
      <c r="C214" s="178" t="s">
        <v>2001</v>
      </c>
      <c r="D214" s="178" t="s">
        <v>2002</v>
      </c>
      <c r="E214" s="178" t="s">
        <v>2074</v>
      </c>
      <c r="F214" s="179">
        <v>30</v>
      </c>
      <c r="G214" s="180">
        <v>3</v>
      </c>
      <c r="H214" s="180" t="s">
        <v>2008</v>
      </c>
      <c r="I214" s="181">
        <v>1</v>
      </c>
      <c r="J214" s="182">
        <v>44374</v>
      </c>
      <c r="K214" s="183">
        <f t="shared" si="3"/>
        <v>42912</v>
      </c>
    </row>
    <row r="215" spans="1:11" x14ac:dyDescent="0.25">
      <c r="A215" s="177">
        <v>1110916</v>
      </c>
      <c r="B215" s="178" t="s">
        <v>2311</v>
      </c>
      <c r="C215" s="178" t="s">
        <v>2001</v>
      </c>
      <c r="D215" s="178" t="s">
        <v>2102</v>
      </c>
      <c r="E215" s="178" t="s">
        <v>2312</v>
      </c>
      <c r="F215" s="179">
        <v>24</v>
      </c>
      <c r="G215" s="180" t="s">
        <v>2004</v>
      </c>
      <c r="H215" s="180" t="s">
        <v>2004</v>
      </c>
      <c r="I215" s="181" t="s">
        <v>2004</v>
      </c>
      <c r="J215" s="182" t="s">
        <v>2004</v>
      </c>
      <c r="K215" s="183" t="str">
        <f t="shared" si="3"/>
        <v/>
      </c>
    </row>
    <row r="216" spans="1:11" x14ac:dyDescent="0.25">
      <c r="A216" s="177">
        <v>1111051</v>
      </c>
      <c r="B216" s="178" t="s">
        <v>2313</v>
      </c>
      <c r="C216" s="178" t="s">
        <v>1868</v>
      </c>
      <c r="D216" s="178" t="s">
        <v>2046</v>
      </c>
      <c r="E216" s="178" t="s">
        <v>2314</v>
      </c>
      <c r="F216" s="179">
        <v>212</v>
      </c>
      <c r="G216" s="180">
        <v>3</v>
      </c>
      <c r="H216" s="180" t="s">
        <v>2008</v>
      </c>
      <c r="I216" s="181">
        <v>4</v>
      </c>
      <c r="J216" s="182">
        <v>44374</v>
      </c>
      <c r="K216" s="183">
        <f t="shared" si="3"/>
        <v>42912</v>
      </c>
    </row>
    <row r="217" spans="1:11" x14ac:dyDescent="0.25">
      <c r="A217" s="177">
        <v>1112381</v>
      </c>
      <c r="B217" s="178" t="s">
        <v>2315</v>
      </c>
      <c r="C217" s="178" t="s">
        <v>1868</v>
      </c>
      <c r="D217" s="178" t="s">
        <v>2028</v>
      </c>
      <c r="E217" s="178" t="s">
        <v>2258</v>
      </c>
      <c r="F217" s="179">
        <v>12</v>
      </c>
      <c r="G217" s="180" t="s">
        <v>2004</v>
      </c>
      <c r="H217" s="180" t="s">
        <v>2004</v>
      </c>
      <c r="I217" s="181" t="s">
        <v>2004</v>
      </c>
      <c r="J217" s="182" t="s">
        <v>2004</v>
      </c>
      <c r="K217" s="183" t="str">
        <f t="shared" si="3"/>
        <v/>
      </c>
    </row>
    <row r="218" spans="1:11" x14ac:dyDescent="0.25">
      <c r="A218" s="177">
        <v>1110264</v>
      </c>
      <c r="B218" s="178" t="s">
        <v>2316</v>
      </c>
      <c r="C218" s="178" t="s">
        <v>1868</v>
      </c>
      <c r="D218" s="178" t="s">
        <v>2034</v>
      </c>
      <c r="E218" s="178" t="s">
        <v>2039</v>
      </c>
      <c r="F218" s="179">
        <v>66</v>
      </c>
      <c r="G218" s="180">
        <v>4</v>
      </c>
      <c r="H218" s="180" t="s">
        <v>2008</v>
      </c>
      <c r="I218" s="181">
        <v>1</v>
      </c>
      <c r="J218" s="182">
        <v>44423</v>
      </c>
      <c r="K218" s="183">
        <f t="shared" si="3"/>
        <v>42961</v>
      </c>
    </row>
    <row r="219" spans="1:11" x14ac:dyDescent="0.25">
      <c r="A219" s="177">
        <v>1111889</v>
      </c>
      <c r="B219" s="178" t="s">
        <v>2317</v>
      </c>
      <c r="C219" s="178" t="s">
        <v>2001</v>
      </c>
      <c r="D219" s="178" t="s">
        <v>2091</v>
      </c>
      <c r="E219" s="178" t="s">
        <v>2283</v>
      </c>
      <c r="F219" s="179">
        <v>176</v>
      </c>
      <c r="G219" s="180">
        <v>1</v>
      </c>
      <c r="H219" s="180" t="s">
        <v>2008</v>
      </c>
      <c r="I219" s="181">
        <v>4</v>
      </c>
      <c r="J219" s="182">
        <v>44290</v>
      </c>
      <c r="K219" s="183">
        <f t="shared" si="3"/>
        <v>42828</v>
      </c>
    </row>
    <row r="220" spans="1:11" x14ac:dyDescent="0.25">
      <c r="A220" s="177">
        <v>1111676</v>
      </c>
      <c r="B220" s="178" t="s">
        <v>2318</v>
      </c>
      <c r="C220" s="178" t="s">
        <v>2001</v>
      </c>
      <c r="D220" s="178" t="s">
        <v>2144</v>
      </c>
      <c r="E220" s="178" t="s">
        <v>2145</v>
      </c>
      <c r="F220" s="179">
        <v>33</v>
      </c>
      <c r="G220" s="180" t="s">
        <v>2004</v>
      </c>
      <c r="H220" s="180" t="s">
        <v>2004</v>
      </c>
      <c r="I220" s="181" t="s">
        <v>2004</v>
      </c>
      <c r="J220" s="182" t="s">
        <v>2004</v>
      </c>
      <c r="K220" s="183" t="str">
        <f t="shared" si="3"/>
        <v/>
      </c>
    </row>
    <row r="221" spans="1:11" x14ac:dyDescent="0.25">
      <c r="A221" s="177">
        <v>1110670</v>
      </c>
      <c r="B221" s="178" t="s">
        <v>2319</v>
      </c>
      <c r="C221" s="178" t="s">
        <v>2001</v>
      </c>
      <c r="D221" s="178" t="s">
        <v>2006</v>
      </c>
      <c r="E221" s="178" t="s">
        <v>2141</v>
      </c>
      <c r="F221" s="179">
        <v>83</v>
      </c>
      <c r="G221" s="180">
        <v>3</v>
      </c>
      <c r="H221" s="180" t="s">
        <v>2008</v>
      </c>
      <c r="I221" s="181">
        <v>2</v>
      </c>
      <c r="J221" s="182">
        <v>44374</v>
      </c>
      <c r="K221" s="183">
        <f t="shared" si="3"/>
        <v>42912</v>
      </c>
    </row>
    <row r="222" spans="1:11" x14ac:dyDescent="0.25">
      <c r="A222" s="177">
        <v>1110651</v>
      </c>
      <c r="B222" s="178" t="s">
        <v>2320</v>
      </c>
      <c r="C222" s="178" t="s">
        <v>2001</v>
      </c>
      <c r="D222" s="178" t="s">
        <v>2006</v>
      </c>
      <c r="E222" s="178" t="s">
        <v>2141</v>
      </c>
      <c r="F222" s="179">
        <v>63</v>
      </c>
      <c r="G222" s="180">
        <v>2</v>
      </c>
      <c r="H222" s="180" t="s">
        <v>2008</v>
      </c>
      <c r="I222" s="181">
        <v>2</v>
      </c>
      <c r="J222" s="182">
        <v>44318</v>
      </c>
      <c r="K222" s="183">
        <f t="shared" si="3"/>
        <v>42856</v>
      </c>
    </row>
    <row r="223" spans="1:11" x14ac:dyDescent="0.25">
      <c r="A223" s="177">
        <v>1110675</v>
      </c>
      <c r="B223" s="178" t="s">
        <v>2321</v>
      </c>
      <c r="C223" s="178" t="s">
        <v>2001</v>
      </c>
      <c r="D223" s="178" t="s">
        <v>2006</v>
      </c>
      <c r="E223" s="178" t="s">
        <v>2141</v>
      </c>
      <c r="F223" s="179">
        <v>71</v>
      </c>
      <c r="G223" s="180">
        <v>3</v>
      </c>
      <c r="H223" s="180" t="s">
        <v>2008</v>
      </c>
      <c r="I223" s="181">
        <v>2</v>
      </c>
      <c r="J223" s="182">
        <v>44374</v>
      </c>
      <c r="K223" s="183">
        <f t="shared" si="3"/>
        <v>42912</v>
      </c>
    </row>
    <row r="224" spans="1:11" x14ac:dyDescent="0.25">
      <c r="A224" s="177">
        <v>1110652</v>
      </c>
      <c r="B224" s="178" t="s">
        <v>2322</v>
      </c>
      <c r="C224" s="178" t="s">
        <v>2001</v>
      </c>
      <c r="D224" s="178" t="s">
        <v>2006</v>
      </c>
      <c r="E224" s="178" t="s">
        <v>2141</v>
      </c>
      <c r="F224" s="179">
        <v>17</v>
      </c>
      <c r="G224" s="180" t="s">
        <v>2004</v>
      </c>
      <c r="H224" s="180" t="s">
        <v>2004</v>
      </c>
      <c r="I224" s="181" t="s">
        <v>2004</v>
      </c>
      <c r="J224" s="182" t="s">
        <v>2004</v>
      </c>
      <c r="K224" s="183" t="str">
        <f t="shared" si="3"/>
        <v/>
      </c>
    </row>
    <row r="225" spans="1:11" x14ac:dyDescent="0.25">
      <c r="A225" s="177">
        <v>1110678</v>
      </c>
      <c r="B225" s="178" t="s">
        <v>2323</v>
      </c>
      <c r="C225" s="178" t="s">
        <v>2001</v>
      </c>
      <c r="D225" s="178" t="s">
        <v>2006</v>
      </c>
      <c r="E225" s="178" t="s">
        <v>2141</v>
      </c>
      <c r="F225" s="179">
        <v>58</v>
      </c>
      <c r="G225" s="180">
        <v>2</v>
      </c>
      <c r="H225" s="180" t="s">
        <v>2008</v>
      </c>
      <c r="I225" s="181">
        <v>2</v>
      </c>
      <c r="J225" s="182">
        <v>44318</v>
      </c>
      <c r="K225" s="183">
        <f t="shared" si="3"/>
        <v>42856</v>
      </c>
    </row>
    <row r="226" spans="1:11" x14ac:dyDescent="0.25">
      <c r="A226" s="177">
        <v>1111033</v>
      </c>
      <c r="B226" s="178" t="s">
        <v>2324</v>
      </c>
      <c r="C226" s="178" t="s">
        <v>2001</v>
      </c>
      <c r="D226" s="178" t="s">
        <v>2006</v>
      </c>
      <c r="E226" s="178" t="s">
        <v>2068</v>
      </c>
      <c r="F226" s="179">
        <v>21</v>
      </c>
      <c r="G226" s="180" t="s">
        <v>2004</v>
      </c>
      <c r="H226" s="180" t="s">
        <v>2004</v>
      </c>
      <c r="I226" s="181" t="s">
        <v>2004</v>
      </c>
      <c r="J226" s="182" t="s">
        <v>2004</v>
      </c>
      <c r="K226" s="183" t="str">
        <f t="shared" si="3"/>
        <v/>
      </c>
    </row>
    <row r="227" spans="1:11" x14ac:dyDescent="0.25">
      <c r="A227" s="177">
        <v>1112063</v>
      </c>
      <c r="B227" s="178" t="s">
        <v>2325</v>
      </c>
      <c r="C227" s="178" t="s">
        <v>1868</v>
      </c>
      <c r="D227" s="178" t="s">
        <v>2052</v>
      </c>
      <c r="E227" s="178" t="s">
        <v>2076</v>
      </c>
      <c r="F227" s="179">
        <v>97</v>
      </c>
      <c r="G227" s="180">
        <v>3</v>
      </c>
      <c r="H227" s="180" t="s">
        <v>2008</v>
      </c>
      <c r="I227" s="181">
        <v>3</v>
      </c>
      <c r="J227" s="182">
        <v>44374</v>
      </c>
      <c r="K227" s="183">
        <f t="shared" si="3"/>
        <v>42912</v>
      </c>
    </row>
    <row r="228" spans="1:11" x14ac:dyDescent="0.25">
      <c r="A228" s="177">
        <v>1111345</v>
      </c>
      <c r="B228" s="178" t="s">
        <v>2326</v>
      </c>
      <c r="C228" s="178" t="s">
        <v>1868</v>
      </c>
      <c r="D228" s="178" t="s">
        <v>2046</v>
      </c>
      <c r="E228" s="178" t="s">
        <v>2165</v>
      </c>
      <c r="F228" s="179">
        <v>42</v>
      </c>
      <c r="G228" s="180">
        <v>1</v>
      </c>
      <c r="H228" s="180" t="s">
        <v>2061</v>
      </c>
      <c r="I228" s="181">
        <v>1</v>
      </c>
      <c r="J228" s="182">
        <v>44302</v>
      </c>
      <c r="K228" s="183">
        <f t="shared" si="3"/>
        <v>42840</v>
      </c>
    </row>
    <row r="229" spans="1:11" x14ac:dyDescent="0.25">
      <c r="A229" s="177">
        <v>1111022</v>
      </c>
      <c r="B229" s="178" t="s">
        <v>2327</v>
      </c>
      <c r="C229" s="178" t="s">
        <v>2001</v>
      </c>
      <c r="D229" s="178" t="s">
        <v>2006</v>
      </c>
      <c r="E229" s="178" t="s">
        <v>2068</v>
      </c>
      <c r="F229" s="179">
        <v>51</v>
      </c>
      <c r="G229" s="180">
        <v>4</v>
      </c>
      <c r="H229" s="180" t="s">
        <v>2008</v>
      </c>
      <c r="I229" s="181">
        <v>1</v>
      </c>
      <c r="J229" s="182">
        <v>44423</v>
      </c>
      <c r="K229" s="183">
        <f t="shared" si="3"/>
        <v>42961</v>
      </c>
    </row>
    <row r="230" spans="1:11" x14ac:dyDescent="0.25">
      <c r="A230" s="177">
        <v>1112878</v>
      </c>
      <c r="B230" s="178" t="s">
        <v>2328</v>
      </c>
      <c r="C230" s="178" t="s">
        <v>1868</v>
      </c>
      <c r="D230" s="178" t="s">
        <v>2020</v>
      </c>
      <c r="E230" s="178" t="s">
        <v>2139</v>
      </c>
      <c r="F230" s="179">
        <v>36</v>
      </c>
      <c r="G230" s="180" t="s">
        <v>2004</v>
      </c>
      <c r="H230" s="180" t="s">
        <v>2004</v>
      </c>
      <c r="I230" s="181" t="s">
        <v>2004</v>
      </c>
      <c r="J230" s="182" t="s">
        <v>2004</v>
      </c>
      <c r="K230" s="183" t="str">
        <f t="shared" si="3"/>
        <v/>
      </c>
    </row>
    <row r="231" spans="1:11" x14ac:dyDescent="0.25">
      <c r="A231" s="177">
        <v>1112032</v>
      </c>
      <c r="B231" s="178" t="s">
        <v>2329</v>
      </c>
      <c r="C231" s="178" t="s">
        <v>1868</v>
      </c>
      <c r="D231" s="178" t="s">
        <v>2028</v>
      </c>
      <c r="E231" s="178" t="s">
        <v>2167</v>
      </c>
      <c r="F231" s="179">
        <v>33</v>
      </c>
      <c r="G231" s="180" t="s">
        <v>2004</v>
      </c>
      <c r="H231" s="180" t="s">
        <v>2004</v>
      </c>
      <c r="I231" s="181" t="s">
        <v>2004</v>
      </c>
      <c r="J231" s="182" t="s">
        <v>2004</v>
      </c>
      <c r="K231" s="183" t="str">
        <f t="shared" si="3"/>
        <v/>
      </c>
    </row>
    <row r="232" spans="1:11" x14ac:dyDescent="0.25">
      <c r="A232" s="177">
        <v>1110299</v>
      </c>
      <c r="B232" s="178" t="s">
        <v>2330</v>
      </c>
      <c r="C232" s="178" t="s">
        <v>2001</v>
      </c>
      <c r="D232" s="178" t="s">
        <v>2017</v>
      </c>
      <c r="E232" s="178" t="s">
        <v>2018</v>
      </c>
      <c r="F232" s="179">
        <v>26</v>
      </c>
      <c r="G232" s="180" t="s">
        <v>2004</v>
      </c>
      <c r="H232" s="180" t="s">
        <v>2004</v>
      </c>
      <c r="I232" s="181" t="s">
        <v>2004</v>
      </c>
      <c r="J232" s="182" t="s">
        <v>2004</v>
      </c>
      <c r="K232" s="183" t="str">
        <f t="shared" si="3"/>
        <v/>
      </c>
    </row>
    <row r="233" spans="1:11" x14ac:dyDescent="0.25">
      <c r="A233" s="177">
        <v>1110022</v>
      </c>
      <c r="B233" s="178" t="s">
        <v>2331</v>
      </c>
      <c r="C233" s="178" t="s">
        <v>1868</v>
      </c>
      <c r="D233" s="178" t="s">
        <v>2034</v>
      </c>
      <c r="E233" s="178" t="s">
        <v>2200</v>
      </c>
      <c r="F233" s="179">
        <v>33</v>
      </c>
      <c r="G233" s="180" t="s">
        <v>2004</v>
      </c>
      <c r="H233" s="180" t="s">
        <v>2004</v>
      </c>
      <c r="I233" s="181" t="s">
        <v>2004</v>
      </c>
      <c r="J233" s="182" t="s">
        <v>2004</v>
      </c>
      <c r="K233" s="183" t="str">
        <f t="shared" si="3"/>
        <v/>
      </c>
    </row>
    <row r="234" spans="1:11" x14ac:dyDescent="0.25">
      <c r="A234" s="177">
        <v>1112365</v>
      </c>
      <c r="B234" s="178" t="s">
        <v>2332</v>
      </c>
      <c r="C234" s="178" t="s">
        <v>1868</v>
      </c>
      <c r="D234" s="178" t="s">
        <v>2052</v>
      </c>
      <c r="E234" s="178" t="s">
        <v>2076</v>
      </c>
      <c r="F234" s="179">
        <v>21</v>
      </c>
      <c r="G234" s="180" t="s">
        <v>2004</v>
      </c>
      <c r="H234" s="180" t="s">
        <v>2004</v>
      </c>
      <c r="I234" s="181" t="s">
        <v>2004</v>
      </c>
      <c r="J234" s="182" t="s">
        <v>2004</v>
      </c>
      <c r="K234" s="183" t="str">
        <f t="shared" si="3"/>
        <v/>
      </c>
    </row>
    <row r="235" spans="1:11" x14ac:dyDescent="0.25">
      <c r="A235" s="177">
        <v>1111731</v>
      </c>
      <c r="B235" s="178" t="s">
        <v>2333</v>
      </c>
      <c r="C235" s="178" t="s">
        <v>2001</v>
      </c>
      <c r="D235" s="178" t="s">
        <v>2002</v>
      </c>
      <c r="E235" s="178" t="s">
        <v>2123</v>
      </c>
      <c r="F235" s="179">
        <v>38</v>
      </c>
      <c r="G235" s="180" t="s">
        <v>2004</v>
      </c>
      <c r="H235" s="180" t="s">
        <v>2004</v>
      </c>
      <c r="I235" s="181" t="s">
        <v>2004</v>
      </c>
      <c r="J235" s="182" t="s">
        <v>2004</v>
      </c>
      <c r="K235" s="183" t="str">
        <f t="shared" si="3"/>
        <v/>
      </c>
    </row>
    <row r="236" spans="1:11" x14ac:dyDescent="0.25">
      <c r="A236" s="177">
        <v>1111558</v>
      </c>
      <c r="B236" s="178" t="s">
        <v>2334</v>
      </c>
      <c r="C236" s="178" t="s">
        <v>2001</v>
      </c>
      <c r="D236" s="178" t="s">
        <v>2002</v>
      </c>
      <c r="E236" s="178" t="s">
        <v>2074</v>
      </c>
      <c r="F236" s="179">
        <v>33</v>
      </c>
      <c r="G236" s="180" t="s">
        <v>2004</v>
      </c>
      <c r="H236" s="180" t="s">
        <v>2004</v>
      </c>
      <c r="I236" s="181" t="s">
        <v>2004</v>
      </c>
      <c r="J236" s="182" t="s">
        <v>2004</v>
      </c>
      <c r="K236" s="183" t="str">
        <f t="shared" si="3"/>
        <v/>
      </c>
    </row>
    <row r="237" spans="1:11" x14ac:dyDescent="0.25">
      <c r="A237" s="177">
        <v>1112937</v>
      </c>
      <c r="B237" s="178" t="s">
        <v>2335</v>
      </c>
      <c r="C237" s="178" t="s">
        <v>1868</v>
      </c>
      <c r="D237" s="178" t="s">
        <v>2043</v>
      </c>
      <c r="E237" s="178" t="s">
        <v>2134</v>
      </c>
      <c r="F237" s="179">
        <v>29</v>
      </c>
      <c r="G237" s="180">
        <v>4</v>
      </c>
      <c r="H237" s="180" t="s">
        <v>2008</v>
      </c>
      <c r="I237" s="181">
        <v>1</v>
      </c>
      <c r="J237" s="182">
        <v>44423</v>
      </c>
      <c r="K237" s="183">
        <f t="shared" si="3"/>
        <v>42961</v>
      </c>
    </row>
    <row r="238" spans="1:11" x14ac:dyDescent="0.25">
      <c r="A238" s="177">
        <v>1110574</v>
      </c>
      <c r="B238" s="178" t="s">
        <v>2336</v>
      </c>
      <c r="C238" s="178" t="s">
        <v>2001</v>
      </c>
      <c r="D238" s="178" t="s">
        <v>2102</v>
      </c>
      <c r="E238" s="178" t="s">
        <v>2149</v>
      </c>
      <c r="F238" s="179">
        <v>34</v>
      </c>
      <c r="G238" s="180" t="s">
        <v>2004</v>
      </c>
      <c r="H238" s="180" t="s">
        <v>2004</v>
      </c>
      <c r="I238" s="181" t="s">
        <v>2004</v>
      </c>
      <c r="J238" s="182" t="s">
        <v>2004</v>
      </c>
      <c r="K238" s="183" t="str">
        <f t="shared" si="3"/>
        <v/>
      </c>
    </row>
    <row r="239" spans="1:11" x14ac:dyDescent="0.25">
      <c r="A239" s="177">
        <v>1111559</v>
      </c>
      <c r="B239" s="178" t="s">
        <v>2337</v>
      </c>
      <c r="C239" s="178" t="s">
        <v>2001</v>
      </c>
      <c r="D239" s="178" t="s">
        <v>2002</v>
      </c>
      <c r="E239" s="178" t="s">
        <v>2003</v>
      </c>
      <c r="F239" s="179">
        <v>17</v>
      </c>
      <c r="G239" s="180" t="s">
        <v>2004</v>
      </c>
      <c r="H239" s="180" t="s">
        <v>2004</v>
      </c>
      <c r="I239" s="181" t="s">
        <v>2004</v>
      </c>
      <c r="J239" s="182" t="s">
        <v>2004</v>
      </c>
      <c r="K239" s="183" t="str">
        <f t="shared" si="3"/>
        <v/>
      </c>
    </row>
    <row r="240" spans="1:11" x14ac:dyDescent="0.25">
      <c r="A240" s="177">
        <v>1111868</v>
      </c>
      <c r="B240" s="178" t="s">
        <v>2338</v>
      </c>
      <c r="C240" s="178" t="s">
        <v>2001</v>
      </c>
      <c r="D240" s="178" t="s">
        <v>2091</v>
      </c>
      <c r="E240" s="178" t="s">
        <v>2283</v>
      </c>
      <c r="F240" s="179">
        <v>74</v>
      </c>
      <c r="G240" s="180" t="s">
        <v>2004</v>
      </c>
      <c r="H240" s="180" t="s">
        <v>2004</v>
      </c>
      <c r="I240" s="181" t="s">
        <v>2004</v>
      </c>
      <c r="J240" s="182" t="s">
        <v>2004</v>
      </c>
      <c r="K240" s="183" t="str">
        <f t="shared" si="3"/>
        <v/>
      </c>
    </row>
    <row r="241" spans="1:11" x14ac:dyDescent="0.25">
      <c r="A241" s="177">
        <v>1111395</v>
      </c>
      <c r="B241" s="178" t="s">
        <v>2339</v>
      </c>
      <c r="C241" s="178" t="s">
        <v>1868</v>
      </c>
      <c r="D241" s="178" t="s">
        <v>2046</v>
      </c>
      <c r="E241" s="178" t="s">
        <v>2230</v>
      </c>
      <c r="F241" s="179">
        <v>9</v>
      </c>
      <c r="G241" s="180" t="s">
        <v>2004</v>
      </c>
      <c r="H241" s="180" t="s">
        <v>2004</v>
      </c>
      <c r="I241" s="181" t="s">
        <v>2004</v>
      </c>
      <c r="J241" s="182" t="s">
        <v>2004</v>
      </c>
      <c r="K241" s="183" t="str">
        <f t="shared" si="3"/>
        <v/>
      </c>
    </row>
    <row r="242" spans="1:11" x14ac:dyDescent="0.25">
      <c r="A242" s="177">
        <v>1112955</v>
      </c>
      <c r="B242" s="178" t="s">
        <v>2340</v>
      </c>
      <c r="C242" s="178" t="s">
        <v>1868</v>
      </c>
      <c r="D242" s="178" t="s">
        <v>2020</v>
      </c>
      <c r="E242" s="178" t="s">
        <v>2246</v>
      </c>
      <c r="F242" s="179">
        <v>49</v>
      </c>
      <c r="G242" s="180" t="s">
        <v>2004</v>
      </c>
      <c r="H242" s="180" t="s">
        <v>2004</v>
      </c>
      <c r="I242" s="181" t="s">
        <v>2004</v>
      </c>
      <c r="J242" s="182" t="s">
        <v>2004</v>
      </c>
      <c r="K242" s="183" t="str">
        <f t="shared" si="3"/>
        <v/>
      </c>
    </row>
    <row r="243" spans="1:11" x14ac:dyDescent="0.25">
      <c r="A243" s="177">
        <v>1110244</v>
      </c>
      <c r="B243" s="178" t="s">
        <v>2341</v>
      </c>
      <c r="C243" s="178" t="s">
        <v>1868</v>
      </c>
      <c r="D243" s="178" t="s">
        <v>2034</v>
      </c>
      <c r="E243" s="178" t="s">
        <v>2039</v>
      </c>
      <c r="F243" s="179">
        <v>28</v>
      </c>
      <c r="G243" s="180" t="s">
        <v>2004</v>
      </c>
      <c r="H243" s="180" t="s">
        <v>2004</v>
      </c>
      <c r="I243" s="181" t="s">
        <v>2004</v>
      </c>
      <c r="J243" s="182" t="s">
        <v>2004</v>
      </c>
      <c r="K243" s="183" t="str">
        <f t="shared" si="3"/>
        <v/>
      </c>
    </row>
    <row r="244" spans="1:11" x14ac:dyDescent="0.25">
      <c r="A244" s="177">
        <v>1113470</v>
      </c>
      <c r="B244" s="178" t="s">
        <v>2342</v>
      </c>
      <c r="C244" s="178" t="s">
        <v>2001</v>
      </c>
      <c r="D244" s="178" t="s">
        <v>2102</v>
      </c>
      <c r="E244" s="178" t="s">
        <v>2262</v>
      </c>
      <c r="F244" s="179">
        <v>8</v>
      </c>
      <c r="G244" s="180" t="s">
        <v>2004</v>
      </c>
      <c r="H244" s="180" t="s">
        <v>2004</v>
      </c>
      <c r="I244" s="181" t="s">
        <v>2004</v>
      </c>
      <c r="J244" s="182" t="s">
        <v>2004</v>
      </c>
      <c r="K244" s="183" t="str">
        <f t="shared" si="3"/>
        <v/>
      </c>
    </row>
    <row r="245" spans="1:11" x14ac:dyDescent="0.25">
      <c r="A245" s="177">
        <v>1111098</v>
      </c>
      <c r="B245" s="178" t="s">
        <v>2343</v>
      </c>
      <c r="C245" s="178" t="s">
        <v>2001</v>
      </c>
      <c r="D245" s="178" t="s">
        <v>2144</v>
      </c>
      <c r="E245" s="178" t="s">
        <v>2145</v>
      </c>
      <c r="F245" s="179">
        <v>147</v>
      </c>
      <c r="G245" s="180">
        <v>2</v>
      </c>
      <c r="H245" s="180" t="s">
        <v>2008</v>
      </c>
      <c r="I245" s="181">
        <v>4</v>
      </c>
      <c r="J245" s="182">
        <v>44318</v>
      </c>
      <c r="K245" s="183">
        <f t="shared" si="3"/>
        <v>42856</v>
      </c>
    </row>
    <row r="246" spans="1:11" x14ac:dyDescent="0.25">
      <c r="A246" s="177">
        <v>1110023</v>
      </c>
      <c r="B246" s="178" t="s">
        <v>2344</v>
      </c>
      <c r="C246" s="178" t="s">
        <v>1868</v>
      </c>
      <c r="D246" s="178" t="s">
        <v>2034</v>
      </c>
      <c r="E246" s="178" t="s">
        <v>2200</v>
      </c>
      <c r="F246" s="179">
        <v>31</v>
      </c>
      <c r="G246" s="180" t="s">
        <v>2004</v>
      </c>
      <c r="H246" s="180" t="s">
        <v>2004</v>
      </c>
      <c r="I246" s="181" t="s">
        <v>2004</v>
      </c>
      <c r="J246" s="182" t="s">
        <v>2004</v>
      </c>
      <c r="K246" s="183" t="str">
        <f t="shared" si="3"/>
        <v/>
      </c>
    </row>
    <row r="247" spans="1:11" x14ac:dyDescent="0.25">
      <c r="A247" s="177">
        <v>1111579</v>
      </c>
      <c r="B247" s="178" t="s">
        <v>2345</v>
      </c>
      <c r="C247" s="178" t="s">
        <v>2001</v>
      </c>
      <c r="D247" s="178" t="s">
        <v>2025</v>
      </c>
      <c r="E247" s="178" t="s">
        <v>2112</v>
      </c>
      <c r="F247" s="179">
        <v>29</v>
      </c>
      <c r="G247" s="180">
        <v>4</v>
      </c>
      <c r="H247" s="180" t="s">
        <v>2008</v>
      </c>
      <c r="I247" s="181">
        <v>1</v>
      </c>
      <c r="J247" s="182">
        <v>44423</v>
      </c>
      <c r="K247" s="183">
        <f t="shared" si="3"/>
        <v>42961</v>
      </c>
    </row>
    <row r="248" spans="1:11" x14ac:dyDescent="0.25">
      <c r="A248" s="177">
        <v>1110174</v>
      </c>
      <c r="B248" s="178" t="s">
        <v>2346</v>
      </c>
      <c r="C248" s="178" t="s">
        <v>2001</v>
      </c>
      <c r="D248" s="178" t="s">
        <v>2102</v>
      </c>
      <c r="E248" s="178" t="s">
        <v>2347</v>
      </c>
      <c r="F248" s="179">
        <v>147</v>
      </c>
      <c r="G248" s="180">
        <v>3</v>
      </c>
      <c r="H248" s="180" t="s">
        <v>2008</v>
      </c>
      <c r="I248" s="181">
        <v>3</v>
      </c>
      <c r="J248" s="182">
        <v>44374</v>
      </c>
      <c r="K248" s="183">
        <f t="shared" si="3"/>
        <v>42912</v>
      </c>
    </row>
    <row r="249" spans="1:11" x14ac:dyDescent="0.25">
      <c r="A249" s="177">
        <v>1110659</v>
      </c>
      <c r="B249" s="178" t="s">
        <v>2348</v>
      </c>
      <c r="C249" s="178" t="s">
        <v>2001</v>
      </c>
      <c r="D249" s="178" t="s">
        <v>2006</v>
      </c>
      <c r="E249" s="178" t="s">
        <v>2007</v>
      </c>
      <c r="F249" s="179">
        <v>25</v>
      </c>
      <c r="G249" s="180" t="s">
        <v>2004</v>
      </c>
      <c r="H249" s="180" t="s">
        <v>2004</v>
      </c>
      <c r="I249" s="181" t="s">
        <v>2004</v>
      </c>
      <c r="J249" s="182" t="s">
        <v>2004</v>
      </c>
      <c r="K249" s="183" t="str">
        <f t="shared" si="3"/>
        <v/>
      </c>
    </row>
    <row r="250" spans="1:11" x14ac:dyDescent="0.25">
      <c r="A250" s="177">
        <v>1111844</v>
      </c>
      <c r="B250" s="178" t="s">
        <v>2349</v>
      </c>
      <c r="C250" s="178" t="s">
        <v>2001</v>
      </c>
      <c r="D250" s="178" t="s">
        <v>2025</v>
      </c>
      <c r="E250" s="178" t="s">
        <v>2026</v>
      </c>
      <c r="F250" s="179">
        <v>20</v>
      </c>
      <c r="G250" s="180" t="s">
        <v>2004</v>
      </c>
      <c r="H250" s="180" t="s">
        <v>2004</v>
      </c>
      <c r="I250" s="181" t="s">
        <v>2004</v>
      </c>
      <c r="J250" s="182" t="s">
        <v>2004</v>
      </c>
      <c r="K250" s="183" t="str">
        <f t="shared" si="3"/>
        <v/>
      </c>
    </row>
    <row r="251" spans="1:11" x14ac:dyDescent="0.25">
      <c r="A251" s="177">
        <v>1110330</v>
      </c>
      <c r="B251" s="178" t="s">
        <v>2350</v>
      </c>
      <c r="C251" s="178" t="s">
        <v>2001</v>
      </c>
      <c r="D251" s="178" t="s">
        <v>2063</v>
      </c>
      <c r="E251" s="178" t="s">
        <v>2064</v>
      </c>
      <c r="F251" s="179">
        <v>25</v>
      </c>
      <c r="G251" s="180" t="s">
        <v>2004</v>
      </c>
      <c r="H251" s="180" t="s">
        <v>2004</v>
      </c>
      <c r="I251" s="181" t="s">
        <v>2004</v>
      </c>
      <c r="J251" s="182" t="s">
        <v>2004</v>
      </c>
      <c r="K251" s="183" t="str">
        <f t="shared" si="3"/>
        <v/>
      </c>
    </row>
    <row r="252" spans="1:11" x14ac:dyDescent="0.25">
      <c r="A252" s="177">
        <v>1111834</v>
      </c>
      <c r="B252" s="178" t="s">
        <v>2351</v>
      </c>
      <c r="C252" s="178" t="s">
        <v>2001</v>
      </c>
      <c r="D252" s="178" t="s">
        <v>2025</v>
      </c>
      <c r="E252" s="178" t="s">
        <v>2026</v>
      </c>
      <c r="F252" s="179">
        <v>17</v>
      </c>
      <c r="G252" s="180" t="s">
        <v>2004</v>
      </c>
      <c r="H252" s="180" t="s">
        <v>2004</v>
      </c>
      <c r="I252" s="181" t="s">
        <v>2004</v>
      </c>
      <c r="J252" s="182" t="s">
        <v>2004</v>
      </c>
      <c r="K252" s="183" t="str">
        <f t="shared" si="3"/>
        <v/>
      </c>
    </row>
    <row r="253" spans="1:11" x14ac:dyDescent="0.25">
      <c r="A253" s="177">
        <v>1110074</v>
      </c>
      <c r="B253" s="178" t="s">
        <v>2352</v>
      </c>
      <c r="C253" s="178" t="s">
        <v>1868</v>
      </c>
      <c r="D253" s="178" t="s">
        <v>2014</v>
      </c>
      <c r="E253" s="178" t="s">
        <v>2353</v>
      </c>
      <c r="F253" s="179">
        <v>129</v>
      </c>
      <c r="G253" s="180">
        <v>2</v>
      </c>
      <c r="H253" s="180" t="s">
        <v>2008</v>
      </c>
      <c r="I253" s="181">
        <v>4</v>
      </c>
      <c r="J253" s="182">
        <v>44318</v>
      </c>
      <c r="K253" s="183">
        <f t="shared" si="3"/>
        <v>42856</v>
      </c>
    </row>
    <row r="254" spans="1:11" x14ac:dyDescent="0.25">
      <c r="A254" s="177">
        <v>1112119</v>
      </c>
      <c r="B254" s="178" t="s">
        <v>2354</v>
      </c>
      <c r="C254" s="178" t="s">
        <v>1868</v>
      </c>
      <c r="D254" s="178" t="s">
        <v>2052</v>
      </c>
      <c r="E254" s="178" t="s">
        <v>2213</v>
      </c>
      <c r="F254" s="179">
        <v>44</v>
      </c>
      <c r="G254" s="180">
        <v>4</v>
      </c>
      <c r="H254" s="180" t="s">
        <v>2008</v>
      </c>
      <c r="I254" s="181">
        <v>1</v>
      </c>
      <c r="J254" s="182">
        <v>44423</v>
      </c>
      <c r="K254" s="183">
        <f t="shared" si="3"/>
        <v>42961</v>
      </c>
    </row>
    <row r="255" spans="1:11" x14ac:dyDescent="0.25">
      <c r="A255" s="177">
        <v>1112925</v>
      </c>
      <c r="B255" s="178" t="s">
        <v>2355</v>
      </c>
      <c r="C255" s="178" t="s">
        <v>1868</v>
      </c>
      <c r="D255" s="178" t="s">
        <v>2043</v>
      </c>
      <c r="E255" s="178" t="s">
        <v>2221</v>
      </c>
      <c r="F255" s="179">
        <v>112</v>
      </c>
      <c r="G255" s="180">
        <v>1</v>
      </c>
      <c r="H255" s="180" t="s">
        <v>2008</v>
      </c>
      <c r="I255" s="181">
        <v>3</v>
      </c>
      <c r="J255" s="182">
        <v>44295</v>
      </c>
      <c r="K255" s="183">
        <f t="shared" si="3"/>
        <v>42833</v>
      </c>
    </row>
    <row r="256" spans="1:11" x14ac:dyDescent="0.25">
      <c r="A256" s="177">
        <v>1110981</v>
      </c>
      <c r="B256" s="178" t="s">
        <v>2356</v>
      </c>
      <c r="C256" s="178" t="s">
        <v>2001</v>
      </c>
      <c r="D256" s="178" t="s">
        <v>2055</v>
      </c>
      <c r="E256" s="178" t="s">
        <v>2219</v>
      </c>
      <c r="F256" s="179">
        <v>77</v>
      </c>
      <c r="G256" s="180" t="s">
        <v>2004</v>
      </c>
      <c r="H256" s="180" t="s">
        <v>2004</v>
      </c>
      <c r="I256" s="181" t="s">
        <v>2004</v>
      </c>
      <c r="J256" s="182" t="s">
        <v>2004</v>
      </c>
      <c r="K256" s="183" t="str">
        <f t="shared" si="3"/>
        <v/>
      </c>
    </row>
    <row r="257" spans="1:11" x14ac:dyDescent="0.25">
      <c r="A257" s="177">
        <v>1111453</v>
      </c>
      <c r="B257" s="178" t="s">
        <v>2357</v>
      </c>
      <c r="C257" s="178" t="s">
        <v>2001</v>
      </c>
      <c r="D257" s="178" t="s">
        <v>2125</v>
      </c>
      <c r="E257" s="178" t="s">
        <v>2177</v>
      </c>
      <c r="F257" s="179">
        <v>49</v>
      </c>
      <c r="G257" s="180">
        <v>2</v>
      </c>
      <c r="H257" s="180" t="s">
        <v>2008</v>
      </c>
      <c r="I257" s="181">
        <v>2</v>
      </c>
      <c r="J257" s="182">
        <v>44318</v>
      </c>
      <c r="K257" s="183">
        <f t="shared" si="3"/>
        <v>42856</v>
      </c>
    </row>
    <row r="258" spans="1:11" x14ac:dyDescent="0.25">
      <c r="A258" s="177">
        <v>1110442</v>
      </c>
      <c r="B258" s="178" t="s">
        <v>2358</v>
      </c>
      <c r="C258" s="178" t="s">
        <v>2001</v>
      </c>
      <c r="D258" s="178" t="s">
        <v>2017</v>
      </c>
      <c r="E258" s="178" t="s">
        <v>2308</v>
      </c>
      <c r="F258" s="179">
        <v>83</v>
      </c>
      <c r="G258" s="180" t="s">
        <v>2004</v>
      </c>
      <c r="H258" s="180" t="s">
        <v>2004</v>
      </c>
      <c r="I258" s="181" t="s">
        <v>2004</v>
      </c>
      <c r="J258" s="182" t="s">
        <v>2004</v>
      </c>
      <c r="K258" s="183" t="str">
        <f t="shared" si="3"/>
        <v/>
      </c>
    </row>
    <row r="259" spans="1:11" x14ac:dyDescent="0.25">
      <c r="A259" s="177">
        <v>1110302</v>
      </c>
      <c r="B259" s="178" t="s">
        <v>2359</v>
      </c>
      <c r="C259" s="178" t="s">
        <v>2001</v>
      </c>
      <c r="D259" s="178" t="s">
        <v>2017</v>
      </c>
      <c r="E259" s="178" t="s">
        <v>2018</v>
      </c>
      <c r="F259" s="179">
        <v>29</v>
      </c>
      <c r="G259" s="180" t="s">
        <v>2004</v>
      </c>
      <c r="H259" s="180" t="s">
        <v>2004</v>
      </c>
      <c r="I259" s="181" t="s">
        <v>2004</v>
      </c>
      <c r="J259" s="182" t="s">
        <v>2004</v>
      </c>
      <c r="K259" s="183" t="str">
        <f t="shared" si="3"/>
        <v/>
      </c>
    </row>
    <row r="260" spans="1:11" x14ac:dyDescent="0.25">
      <c r="A260" s="177">
        <v>1111641</v>
      </c>
      <c r="B260" s="178" t="s">
        <v>2360</v>
      </c>
      <c r="C260" s="178" t="s">
        <v>2001</v>
      </c>
      <c r="D260" s="178" t="s">
        <v>2017</v>
      </c>
      <c r="E260" s="178" t="s">
        <v>2023</v>
      </c>
      <c r="F260" s="179">
        <v>40</v>
      </c>
      <c r="G260" s="180" t="s">
        <v>2004</v>
      </c>
      <c r="H260" s="180" t="s">
        <v>2004</v>
      </c>
      <c r="I260" s="181" t="s">
        <v>2004</v>
      </c>
      <c r="J260" s="182" t="s">
        <v>2004</v>
      </c>
      <c r="K260" s="183" t="str">
        <f t="shared" si="3"/>
        <v/>
      </c>
    </row>
    <row r="261" spans="1:11" x14ac:dyDescent="0.25">
      <c r="A261" s="177">
        <v>1112843</v>
      </c>
      <c r="B261" s="178" t="s">
        <v>2361</v>
      </c>
      <c r="C261" s="178" t="s">
        <v>1868</v>
      </c>
      <c r="D261" s="178" t="s">
        <v>2020</v>
      </c>
      <c r="E261" s="178" t="s">
        <v>2362</v>
      </c>
      <c r="F261" s="179">
        <v>82</v>
      </c>
      <c r="G261" s="180" t="s">
        <v>2004</v>
      </c>
      <c r="H261" s="180" t="s">
        <v>2004</v>
      </c>
      <c r="I261" s="181" t="s">
        <v>2004</v>
      </c>
      <c r="J261" s="182" t="s">
        <v>2004</v>
      </c>
      <c r="K261" s="183" t="str">
        <f t="shared" si="3"/>
        <v/>
      </c>
    </row>
    <row r="262" spans="1:11" x14ac:dyDescent="0.25">
      <c r="A262" s="177">
        <v>1112799</v>
      </c>
      <c r="B262" s="178" t="s">
        <v>2363</v>
      </c>
      <c r="C262" s="178" t="s">
        <v>1868</v>
      </c>
      <c r="D262" s="178" t="s">
        <v>2020</v>
      </c>
      <c r="E262" s="178" t="s">
        <v>2364</v>
      </c>
      <c r="F262" s="179">
        <v>18</v>
      </c>
      <c r="G262" s="180" t="s">
        <v>2004</v>
      </c>
      <c r="H262" s="180" t="s">
        <v>2004</v>
      </c>
      <c r="I262" s="181" t="s">
        <v>2004</v>
      </c>
      <c r="J262" s="182" t="s">
        <v>2004</v>
      </c>
      <c r="K262" s="183" t="str">
        <f t="shared" ref="K262:K325" si="4">IF(J262="","",J262-1462)</f>
        <v/>
      </c>
    </row>
    <row r="263" spans="1:11" x14ac:dyDescent="0.25">
      <c r="A263" s="177">
        <v>1110515</v>
      </c>
      <c r="B263" s="178" t="s">
        <v>2365</v>
      </c>
      <c r="C263" s="178" t="s">
        <v>2001</v>
      </c>
      <c r="D263" s="178" t="s">
        <v>2055</v>
      </c>
      <c r="E263" s="178" t="s">
        <v>2233</v>
      </c>
      <c r="F263" s="179">
        <v>54</v>
      </c>
      <c r="G263" s="180">
        <v>3</v>
      </c>
      <c r="H263" s="180" t="s">
        <v>2008</v>
      </c>
      <c r="I263" s="181">
        <v>2</v>
      </c>
      <c r="J263" s="182">
        <v>44374</v>
      </c>
      <c r="K263" s="183">
        <f t="shared" si="4"/>
        <v>42912</v>
      </c>
    </row>
    <row r="264" spans="1:11" x14ac:dyDescent="0.25">
      <c r="A264" s="177">
        <v>1110181</v>
      </c>
      <c r="B264" s="178" t="s">
        <v>2366</v>
      </c>
      <c r="C264" s="178" t="s">
        <v>2001</v>
      </c>
      <c r="D264" s="178" t="s">
        <v>2102</v>
      </c>
      <c r="E264" s="178" t="s">
        <v>2347</v>
      </c>
      <c r="F264" s="179">
        <v>30</v>
      </c>
      <c r="G264" s="180" t="s">
        <v>2004</v>
      </c>
      <c r="H264" s="180" t="s">
        <v>2004</v>
      </c>
      <c r="I264" s="181" t="s">
        <v>2004</v>
      </c>
      <c r="J264" s="182" t="s">
        <v>2004</v>
      </c>
      <c r="K264" s="183" t="str">
        <f t="shared" si="4"/>
        <v/>
      </c>
    </row>
    <row r="265" spans="1:11" x14ac:dyDescent="0.25">
      <c r="A265" s="177">
        <v>1110178</v>
      </c>
      <c r="B265" s="178" t="s">
        <v>2367</v>
      </c>
      <c r="C265" s="178" t="s">
        <v>2001</v>
      </c>
      <c r="D265" s="178" t="s">
        <v>2102</v>
      </c>
      <c r="E265" s="178" t="s">
        <v>2347</v>
      </c>
      <c r="F265" s="179">
        <v>47</v>
      </c>
      <c r="G265" s="180" t="s">
        <v>2004</v>
      </c>
      <c r="H265" s="180" t="s">
        <v>2004</v>
      </c>
      <c r="I265" s="181" t="s">
        <v>2004</v>
      </c>
      <c r="J265" s="182" t="s">
        <v>2004</v>
      </c>
      <c r="K265" s="183" t="str">
        <f t="shared" si="4"/>
        <v/>
      </c>
    </row>
    <row r="266" spans="1:11" x14ac:dyDescent="0.25">
      <c r="A266" s="177">
        <v>1111106</v>
      </c>
      <c r="B266" s="178" t="s">
        <v>2368</v>
      </c>
      <c r="C266" s="178" t="s">
        <v>2001</v>
      </c>
      <c r="D266" s="178" t="s">
        <v>2144</v>
      </c>
      <c r="E266" s="178" t="s">
        <v>2250</v>
      </c>
      <c r="F266" s="179">
        <v>66</v>
      </c>
      <c r="G266" s="180" t="s">
        <v>2004</v>
      </c>
      <c r="H266" s="180" t="s">
        <v>2004</v>
      </c>
      <c r="I266" s="181" t="s">
        <v>2004</v>
      </c>
      <c r="J266" s="182" t="s">
        <v>2004</v>
      </c>
      <c r="K266" s="183" t="str">
        <f t="shared" si="4"/>
        <v/>
      </c>
    </row>
    <row r="267" spans="1:11" x14ac:dyDescent="0.25">
      <c r="A267" s="177">
        <v>1111580</v>
      </c>
      <c r="B267" s="178" t="s">
        <v>2369</v>
      </c>
      <c r="C267" s="178" t="s">
        <v>2001</v>
      </c>
      <c r="D267" s="178" t="s">
        <v>2025</v>
      </c>
      <c r="E267" s="178" t="s">
        <v>2112</v>
      </c>
      <c r="F267" s="179">
        <v>28</v>
      </c>
      <c r="G267" s="180" t="s">
        <v>2004</v>
      </c>
      <c r="H267" s="180" t="s">
        <v>2004</v>
      </c>
      <c r="I267" s="181" t="s">
        <v>2004</v>
      </c>
      <c r="J267" s="182" t="s">
        <v>2004</v>
      </c>
      <c r="K267" s="183" t="str">
        <f t="shared" si="4"/>
        <v/>
      </c>
    </row>
    <row r="268" spans="1:11" x14ac:dyDescent="0.25">
      <c r="A268" s="177">
        <v>1112260</v>
      </c>
      <c r="B268" s="178" t="s">
        <v>2370</v>
      </c>
      <c r="C268" s="178" t="s">
        <v>1868</v>
      </c>
      <c r="D268" s="178" t="s">
        <v>2028</v>
      </c>
      <c r="E268" s="178" t="s">
        <v>2137</v>
      </c>
      <c r="F268" s="179">
        <v>20</v>
      </c>
      <c r="G268" s="180" t="s">
        <v>2004</v>
      </c>
      <c r="H268" s="180" t="s">
        <v>2004</v>
      </c>
      <c r="I268" s="181" t="s">
        <v>2004</v>
      </c>
      <c r="J268" s="182" t="s">
        <v>2004</v>
      </c>
      <c r="K268" s="183" t="str">
        <f t="shared" si="4"/>
        <v/>
      </c>
    </row>
    <row r="269" spans="1:11" x14ac:dyDescent="0.25">
      <c r="A269" s="177">
        <v>1112490</v>
      </c>
      <c r="B269" s="178" t="s">
        <v>2371</v>
      </c>
      <c r="C269" s="178" t="s">
        <v>1868</v>
      </c>
      <c r="D269" s="178" t="s">
        <v>2031</v>
      </c>
      <c r="E269" s="178" t="s">
        <v>2240</v>
      </c>
      <c r="F269" s="179">
        <v>29</v>
      </c>
      <c r="G269" s="180" t="s">
        <v>2004</v>
      </c>
      <c r="H269" s="180" t="s">
        <v>2004</v>
      </c>
      <c r="I269" s="181" t="s">
        <v>2004</v>
      </c>
      <c r="J269" s="182" t="s">
        <v>2004</v>
      </c>
      <c r="K269" s="183" t="str">
        <f t="shared" si="4"/>
        <v/>
      </c>
    </row>
    <row r="270" spans="1:11" x14ac:dyDescent="0.25">
      <c r="A270" s="177">
        <v>1110615</v>
      </c>
      <c r="B270" s="178" t="s">
        <v>2372</v>
      </c>
      <c r="C270" s="178" t="s">
        <v>2001</v>
      </c>
      <c r="D270" s="178" t="s">
        <v>2102</v>
      </c>
      <c r="E270" s="178" t="s">
        <v>2262</v>
      </c>
      <c r="F270" s="179">
        <v>24</v>
      </c>
      <c r="G270" s="180" t="s">
        <v>2004</v>
      </c>
      <c r="H270" s="180" t="s">
        <v>2004</v>
      </c>
      <c r="I270" s="181" t="s">
        <v>2004</v>
      </c>
      <c r="J270" s="182" t="s">
        <v>2004</v>
      </c>
      <c r="K270" s="183" t="str">
        <f t="shared" si="4"/>
        <v/>
      </c>
    </row>
    <row r="271" spans="1:11" x14ac:dyDescent="0.25">
      <c r="A271" s="177">
        <v>1110592</v>
      </c>
      <c r="B271" s="178" t="s">
        <v>2373</v>
      </c>
      <c r="C271" s="178" t="s">
        <v>2001</v>
      </c>
      <c r="D271" s="178" t="s">
        <v>2102</v>
      </c>
      <c r="E271" s="178" t="s">
        <v>2103</v>
      </c>
      <c r="F271" s="179">
        <v>27</v>
      </c>
      <c r="G271" s="180" t="s">
        <v>2004</v>
      </c>
      <c r="H271" s="180" t="s">
        <v>2004</v>
      </c>
      <c r="I271" s="181" t="s">
        <v>2004</v>
      </c>
      <c r="J271" s="182" t="s">
        <v>2004</v>
      </c>
      <c r="K271" s="183" t="str">
        <f t="shared" si="4"/>
        <v/>
      </c>
    </row>
    <row r="272" spans="1:11" x14ac:dyDescent="0.25">
      <c r="A272" s="177">
        <v>1111346</v>
      </c>
      <c r="B272" s="178" t="s">
        <v>2374</v>
      </c>
      <c r="C272" s="178" t="s">
        <v>1868</v>
      </c>
      <c r="D272" s="178" t="s">
        <v>2046</v>
      </c>
      <c r="E272" s="178" t="s">
        <v>2165</v>
      </c>
      <c r="F272" s="179">
        <v>34</v>
      </c>
      <c r="G272" s="180" t="s">
        <v>2004</v>
      </c>
      <c r="H272" s="180" t="s">
        <v>2004</v>
      </c>
      <c r="I272" s="181" t="s">
        <v>2004</v>
      </c>
      <c r="J272" s="182" t="s">
        <v>2004</v>
      </c>
      <c r="K272" s="183" t="str">
        <f t="shared" si="4"/>
        <v/>
      </c>
    </row>
    <row r="273" spans="1:11" x14ac:dyDescent="0.25">
      <c r="A273" s="177">
        <v>1112861</v>
      </c>
      <c r="B273" s="178" t="s">
        <v>2375</v>
      </c>
      <c r="C273" s="178" t="s">
        <v>1868</v>
      </c>
      <c r="D273" s="178" t="s">
        <v>2020</v>
      </c>
      <c r="E273" s="178" t="s">
        <v>2021</v>
      </c>
      <c r="F273" s="179">
        <v>33</v>
      </c>
      <c r="G273" s="180" t="s">
        <v>2004</v>
      </c>
      <c r="H273" s="180" t="s">
        <v>2004</v>
      </c>
      <c r="I273" s="181" t="s">
        <v>2004</v>
      </c>
      <c r="J273" s="182" t="s">
        <v>2004</v>
      </c>
      <c r="K273" s="183" t="str">
        <f t="shared" si="4"/>
        <v/>
      </c>
    </row>
    <row r="274" spans="1:11" x14ac:dyDescent="0.25">
      <c r="A274" s="177">
        <v>1112284</v>
      </c>
      <c r="B274" s="178" t="s">
        <v>2376</v>
      </c>
      <c r="C274" s="178" t="s">
        <v>1868</v>
      </c>
      <c r="D274" s="178" t="s">
        <v>2028</v>
      </c>
      <c r="E274" s="178" t="s">
        <v>2041</v>
      </c>
      <c r="F274" s="179">
        <v>38</v>
      </c>
      <c r="G274" s="180" t="s">
        <v>2004</v>
      </c>
      <c r="H274" s="180" t="s">
        <v>2004</v>
      </c>
      <c r="I274" s="181" t="s">
        <v>2004</v>
      </c>
      <c r="J274" s="182" t="s">
        <v>2004</v>
      </c>
      <c r="K274" s="183" t="str">
        <f t="shared" si="4"/>
        <v/>
      </c>
    </row>
    <row r="275" spans="1:11" x14ac:dyDescent="0.25">
      <c r="A275" s="177">
        <v>1111193</v>
      </c>
      <c r="B275" s="178" t="s">
        <v>2377</v>
      </c>
      <c r="C275" s="178" t="s">
        <v>1868</v>
      </c>
      <c r="D275" s="178" t="s">
        <v>2070</v>
      </c>
      <c r="E275" s="178" t="s">
        <v>2089</v>
      </c>
      <c r="F275" s="179">
        <v>42</v>
      </c>
      <c r="G275" s="180" t="s">
        <v>2004</v>
      </c>
      <c r="H275" s="180" t="s">
        <v>2004</v>
      </c>
      <c r="I275" s="181" t="s">
        <v>2004</v>
      </c>
      <c r="J275" s="182" t="s">
        <v>2004</v>
      </c>
      <c r="K275" s="183" t="str">
        <f t="shared" si="4"/>
        <v/>
      </c>
    </row>
    <row r="276" spans="1:11" x14ac:dyDescent="0.25">
      <c r="A276" s="177">
        <v>1112372</v>
      </c>
      <c r="B276" s="178" t="s">
        <v>2378</v>
      </c>
      <c r="C276" s="178" t="s">
        <v>1868</v>
      </c>
      <c r="D276" s="178" t="s">
        <v>2028</v>
      </c>
      <c r="E276" s="178" t="s">
        <v>2029</v>
      </c>
      <c r="F276" s="179">
        <v>36</v>
      </c>
      <c r="G276" s="180">
        <v>4</v>
      </c>
      <c r="H276" s="180" t="s">
        <v>2008</v>
      </c>
      <c r="I276" s="181">
        <v>1</v>
      </c>
      <c r="J276" s="182">
        <v>44423</v>
      </c>
      <c r="K276" s="183">
        <f t="shared" si="4"/>
        <v>42961</v>
      </c>
    </row>
    <row r="277" spans="1:11" x14ac:dyDescent="0.25">
      <c r="A277" s="177">
        <v>1111835</v>
      </c>
      <c r="B277" s="178" t="s">
        <v>2379</v>
      </c>
      <c r="C277" s="178" t="s">
        <v>2001</v>
      </c>
      <c r="D277" s="178" t="s">
        <v>2025</v>
      </c>
      <c r="E277" s="178" t="s">
        <v>2026</v>
      </c>
      <c r="F277" s="179">
        <v>18</v>
      </c>
      <c r="G277" s="180" t="s">
        <v>2004</v>
      </c>
      <c r="H277" s="180" t="s">
        <v>2004</v>
      </c>
      <c r="I277" s="181" t="s">
        <v>2004</v>
      </c>
      <c r="J277" s="182" t="s">
        <v>2004</v>
      </c>
      <c r="K277" s="183" t="str">
        <f t="shared" si="4"/>
        <v/>
      </c>
    </row>
    <row r="278" spans="1:11" x14ac:dyDescent="0.25">
      <c r="A278" s="177">
        <v>1112079</v>
      </c>
      <c r="B278" s="178" t="s">
        <v>2380</v>
      </c>
      <c r="C278" s="178" t="s">
        <v>1868</v>
      </c>
      <c r="D278" s="178" t="s">
        <v>2052</v>
      </c>
      <c r="E278" s="178" t="s">
        <v>2076</v>
      </c>
      <c r="F278" s="179">
        <v>16</v>
      </c>
      <c r="G278" s="180" t="s">
        <v>2004</v>
      </c>
      <c r="H278" s="180" t="s">
        <v>2004</v>
      </c>
      <c r="I278" s="181" t="s">
        <v>2004</v>
      </c>
      <c r="J278" s="182" t="s">
        <v>2004</v>
      </c>
      <c r="K278" s="183" t="str">
        <f t="shared" si="4"/>
        <v/>
      </c>
    </row>
    <row r="279" spans="1:11" x14ac:dyDescent="0.25">
      <c r="A279" s="177">
        <v>1111107</v>
      </c>
      <c r="B279" s="178" t="s">
        <v>2381</v>
      </c>
      <c r="C279" s="178" t="s">
        <v>2001</v>
      </c>
      <c r="D279" s="178" t="s">
        <v>2144</v>
      </c>
      <c r="E279" s="178" t="s">
        <v>2189</v>
      </c>
      <c r="F279" s="179">
        <v>143</v>
      </c>
      <c r="G279" s="180">
        <v>1</v>
      </c>
      <c r="H279" s="180" t="s">
        <v>2008</v>
      </c>
      <c r="I279" s="181">
        <v>4</v>
      </c>
      <c r="J279" s="182">
        <v>44290</v>
      </c>
      <c r="K279" s="183">
        <f t="shared" si="4"/>
        <v>42828</v>
      </c>
    </row>
    <row r="280" spans="1:11" x14ac:dyDescent="0.25">
      <c r="A280" s="177">
        <v>1112195</v>
      </c>
      <c r="B280" s="178" t="s">
        <v>2382</v>
      </c>
      <c r="C280" s="178" t="s">
        <v>1868</v>
      </c>
      <c r="D280" s="178" t="s">
        <v>2049</v>
      </c>
      <c r="E280" s="178" t="s">
        <v>2151</v>
      </c>
      <c r="F280" s="179">
        <v>6</v>
      </c>
      <c r="G280" s="180" t="s">
        <v>2004</v>
      </c>
      <c r="H280" s="180" t="s">
        <v>2004</v>
      </c>
      <c r="I280" s="181" t="s">
        <v>2004</v>
      </c>
      <c r="J280" s="182" t="s">
        <v>2004</v>
      </c>
      <c r="K280" s="183" t="str">
        <f t="shared" si="4"/>
        <v/>
      </c>
    </row>
    <row r="281" spans="1:11" x14ac:dyDescent="0.25">
      <c r="A281" s="177">
        <v>1110182</v>
      </c>
      <c r="B281" s="178" t="s">
        <v>2383</v>
      </c>
      <c r="C281" s="178" t="s">
        <v>2001</v>
      </c>
      <c r="D281" s="178" t="s">
        <v>2102</v>
      </c>
      <c r="E281" s="178" t="s">
        <v>2347</v>
      </c>
      <c r="F281" s="179">
        <v>14</v>
      </c>
      <c r="G281" s="180" t="s">
        <v>2004</v>
      </c>
      <c r="H281" s="180" t="s">
        <v>2004</v>
      </c>
      <c r="I281" s="181" t="s">
        <v>2004</v>
      </c>
      <c r="J281" s="182" t="s">
        <v>2004</v>
      </c>
      <c r="K281" s="183" t="str">
        <f t="shared" si="4"/>
        <v/>
      </c>
    </row>
    <row r="282" spans="1:11" x14ac:dyDescent="0.25">
      <c r="A282" s="177">
        <v>1112025</v>
      </c>
      <c r="B282" s="178" t="s">
        <v>2384</v>
      </c>
      <c r="C282" s="178" t="s">
        <v>1868</v>
      </c>
      <c r="D282" s="178" t="s">
        <v>2028</v>
      </c>
      <c r="E282" s="178" t="s">
        <v>2083</v>
      </c>
      <c r="F282" s="179">
        <v>41</v>
      </c>
      <c r="G282" s="180" t="s">
        <v>2004</v>
      </c>
      <c r="H282" s="180" t="s">
        <v>2004</v>
      </c>
      <c r="I282" s="181" t="s">
        <v>2004</v>
      </c>
      <c r="J282" s="182" t="s">
        <v>2004</v>
      </c>
      <c r="K282" s="183" t="str">
        <f t="shared" si="4"/>
        <v/>
      </c>
    </row>
    <row r="283" spans="1:11" x14ac:dyDescent="0.25">
      <c r="A283" s="177">
        <v>1110024</v>
      </c>
      <c r="B283" s="178" t="s">
        <v>2385</v>
      </c>
      <c r="C283" s="178" t="s">
        <v>1868</v>
      </c>
      <c r="D283" s="178" t="s">
        <v>2034</v>
      </c>
      <c r="E283" s="178" t="s">
        <v>2200</v>
      </c>
      <c r="F283" s="179">
        <v>13</v>
      </c>
      <c r="G283" s="180" t="s">
        <v>2004</v>
      </c>
      <c r="H283" s="180" t="s">
        <v>2004</v>
      </c>
      <c r="I283" s="181" t="s">
        <v>2004</v>
      </c>
      <c r="J283" s="182" t="s">
        <v>2004</v>
      </c>
      <c r="K283" s="183" t="str">
        <f t="shared" si="4"/>
        <v/>
      </c>
    </row>
    <row r="284" spans="1:11" x14ac:dyDescent="0.25">
      <c r="A284" s="177">
        <v>1110099</v>
      </c>
      <c r="B284" s="178" t="s">
        <v>2386</v>
      </c>
      <c r="C284" s="178" t="s">
        <v>1868</v>
      </c>
      <c r="D284" s="178" t="s">
        <v>2014</v>
      </c>
      <c r="E284" s="178" t="s">
        <v>2121</v>
      </c>
      <c r="F284" s="179">
        <v>35</v>
      </c>
      <c r="G284" s="180">
        <v>4</v>
      </c>
      <c r="H284" s="180" t="s">
        <v>2008</v>
      </c>
      <c r="I284" s="181">
        <v>1</v>
      </c>
      <c r="J284" s="182">
        <v>44423</v>
      </c>
      <c r="K284" s="183">
        <f t="shared" si="4"/>
        <v>42961</v>
      </c>
    </row>
    <row r="285" spans="1:11" x14ac:dyDescent="0.25">
      <c r="A285" s="177">
        <v>1112538</v>
      </c>
      <c r="B285" s="178" t="s">
        <v>2387</v>
      </c>
      <c r="C285" s="178" t="s">
        <v>1868</v>
      </c>
      <c r="D285" s="178" t="s">
        <v>2014</v>
      </c>
      <c r="E285" s="178" t="s">
        <v>2060</v>
      </c>
      <c r="F285" s="179">
        <v>43</v>
      </c>
      <c r="G285" s="180">
        <v>4</v>
      </c>
      <c r="H285" s="180" t="s">
        <v>2008</v>
      </c>
      <c r="I285" s="181">
        <v>1</v>
      </c>
      <c r="J285" s="182">
        <v>44423</v>
      </c>
      <c r="K285" s="183">
        <f t="shared" si="4"/>
        <v>42961</v>
      </c>
    </row>
    <row r="286" spans="1:11" x14ac:dyDescent="0.25">
      <c r="A286" s="177">
        <v>1112036</v>
      </c>
      <c r="B286" s="178" t="s">
        <v>2388</v>
      </c>
      <c r="C286" s="178" t="s">
        <v>1868</v>
      </c>
      <c r="D286" s="178" t="s">
        <v>2028</v>
      </c>
      <c r="E286" s="178" t="s">
        <v>2079</v>
      </c>
      <c r="F286" s="179">
        <v>19</v>
      </c>
      <c r="G286" s="180" t="s">
        <v>2004</v>
      </c>
      <c r="H286" s="180" t="s">
        <v>2004</v>
      </c>
      <c r="I286" s="181" t="s">
        <v>2004</v>
      </c>
      <c r="J286" s="182" t="s">
        <v>2004</v>
      </c>
      <c r="K286" s="183" t="str">
        <f t="shared" si="4"/>
        <v/>
      </c>
    </row>
    <row r="287" spans="1:11" x14ac:dyDescent="0.25">
      <c r="A287" s="177">
        <v>1110045</v>
      </c>
      <c r="B287" s="178" t="s">
        <v>2389</v>
      </c>
      <c r="C287" s="178" t="s">
        <v>1868</v>
      </c>
      <c r="D287" s="178" t="s">
        <v>2034</v>
      </c>
      <c r="E287" s="178" t="s">
        <v>2035</v>
      </c>
      <c r="F287" s="179">
        <v>85</v>
      </c>
      <c r="G287" s="180" t="s">
        <v>2004</v>
      </c>
      <c r="H287" s="180" t="s">
        <v>2004</v>
      </c>
      <c r="I287" s="181" t="s">
        <v>2004</v>
      </c>
      <c r="J287" s="182" t="s">
        <v>2004</v>
      </c>
      <c r="K287" s="183" t="str">
        <f t="shared" si="4"/>
        <v/>
      </c>
    </row>
    <row r="288" spans="1:11" x14ac:dyDescent="0.25">
      <c r="A288" s="177">
        <v>1111254</v>
      </c>
      <c r="B288" s="178" t="s">
        <v>2390</v>
      </c>
      <c r="C288" s="178" t="s">
        <v>1868</v>
      </c>
      <c r="D288" s="178" t="s">
        <v>2070</v>
      </c>
      <c r="E288" s="178" t="s">
        <v>2237</v>
      </c>
      <c r="F288" s="179">
        <v>63</v>
      </c>
      <c r="G288" s="180" t="s">
        <v>2004</v>
      </c>
      <c r="H288" s="180" t="s">
        <v>2004</v>
      </c>
      <c r="I288" s="181" t="s">
        <v>2004</v>
      </c>
      <c r="J288" s="182" t="s">
        <v>2004</v>
      </c>
      <c r="K288" s="183" t="str">
        <f t="shared" si="4"/>
        <v/>
      </c>
    </row>
    <row r="289" spans="1:11" x14ac:dyDescent="0.25">
      <c r="A289" s="177">
        <v>1110082</v>
      </c>
      <c r="B289" s="178" t="s">
        <v>2391</v>
      </c>
      <c r="C289" s="178" t="s">
        <v>1868</v>
      </c>
      <c r="D289" s="178" t="s">
        <v>2014</v>
      </c>
      <c r="E289" s="178" t="s">
        <v>2015</v>
      </c>
      <c r="F289" s="179">
        <v>9</v>
      </c>
      <c r="G289" s="180" t="s">
        <v>2004</v>
      </c>
      <c r="H289" s="180" t="s">
        <v>2004</v>
      </c>
      <c r="I289" s="181" t="s">
        <v>2004</v>
      </c>
      <c r="J289" s="182" t="s">
        <v>2004</v>
      </c>
      <c r="K289" s="183" t="str">
        <f t="shared" si="4"/>
        <v/>
      </c>
    </row>
    <row r="290" spans="1:11" x14ac:dyDescent="0.25">
      <c r="A290" s="177" t="s">
        <v>2142</v>
      </c>
      <c r="B290" s="178"/>
      <c r="C290" s="178"/>
      <c r="D290" s="178"/>
      <c r="E290" s="178"/>
      <c r="F290" s="179"/>
      <c r="G290" s="180"/>
      <c r="H290" s="180"/>
      <c r="I290" s="181"/>
      <c r="J290" s="182"/>
      <c r="K290" s="183" t="str">
        <f t="shared" si="4"/>
        <v/>
      </c>
    </row>
    <row r="291" spans="1:11" x14ac:dyDescent="0.25">
      <c r="A291" s="177">
        <v>1111732</v>
      </c>
      <c r="B291" s="178" t="s">
        <v>2392</v>
      </c>
      <c r="C291" s="178" t="s">
        <v>2001</v>
      </c>
      <c r="D291" s="178" t="s">
        <v>2002</v>
      </c>
      <c r="E291" s="178" t="s">
        <v>2123</v>
      </c>
      <c r="F291" s="179">
        <v>31</v>
      </c>
      <c r="G291" s="180" t="s">
        <v>2004</v>
      </c>
      <c r="H291" s="180" t="s">
        <v>2004</v>
      </c>
      <c r="I291" s="181" t="s">
        <v>2004</v>
      </c>
      <c r="J291" s="182" t="s">
        <v>2004</v>
      </c>
      <c r="K291" s="183" t="str">
        <f t="shared" si="4"/>
        <v/>
      </c>
    </row>
    <row r="292" spans="1:11" x14ac:dyDescent="0.25">
      <c r="A292" s="177">
        <v>1117806</v>
      </c>
      <c r="B292" s="178" t="s">
        <v>2393</v>
      </c>
      <c r="C292" s="178" t="s">
        <v>1868</v>
      </c>
      <c r="D292" s="178" t="s">
        <v>2070</v>
      </c>
      <c r="E292" s="178" t="s">
        <v>2099</v>
      </c>
      <c r="F292" s="179">
        <v>148</v>
      </c>
      <c r="G292" s="180">
        <v>2</v>
      </c>
      <c r="H292" s="180" t="s">
        <v>2008</v>
      </c>
      <c r="I292" s="181">
        <v>4</v>
      </c>
      <c r="J292" s="182">
        <v>44318</v>
      </c>
      <c r="K292" s="183">
        <f t="shared" si="4"/>
        <v>42856</v>
      </c>
    </row>
    <row r="293" spans="1:11" x14ac:dyDescent="0.25">
      <c r="A293" s="177">
        <v>1117807</v>
      </c>
      <c r="B293" s="178" t="s">
        <v>2394</v>
      </c>
      <c r="C293" s="178" t="s">
        <v>1868</v>
      </c>
      <c r="D293" s="178" t="s">
        <v>2070</v>
      </c>
      <c r="E293" s="178" t="s">
        <v>2099</v>
      </c>
      <c r="F293" s="179">
        <v>151</v>
      </c>
      <c r="G293" s="180">
        <v>2</v>
      </c>
      <c r="H293" s="180" t="s">
        <v>2008</v>
      </c>
      <c r="I293" s="181">
        <v>4</v>
      </c>
      <c r="J293" s="182">
        <v>44318</v>
      </c>
      <c r="K293" s="183">
        <f t="shared" si="4"/>
        <v>42856</v>
      </c>
    </row>
    <row r="294" spans="1:11" x14ac:dyDescent="0.25">
      <c r="A294" s="177">
        <v>1112154</v>
      </c>
      <c r="B294" s="178" t="s">
        <v>2395</v>
      </c>
      <c r="C294" s="178" t="s">
        <v>1868</v>
      </c>
      <c r="D294" s="178" t="s">
        <v>2049</v>
      </c>
      <c r="E294" s="178" t="s">
        <v>2050</v>
      </c>
      <c r="F294" s="179">
        <v>21</v>
      </c>
      <c r="G294" s="180" t="s">
        <v>2004</v>
      </c>
      <c r="H294" s="180" t="s">
        <v>2004</v>
      </c>
      <c r="I294" s="181" t="s">
        <v>2004</v>
      </c>
      <c r="J294" s="182" t="s">
        <v>2004</v>
      </c>
      <c r="K294" s="183" t="str">
        <f t="shared" si="4"/>
        <v/>
      </c>
    </row>
    <row r="295" spans="1:11" x14ac:dyDescent="0.25">
      <c r="A295" s="177">
        <v>1112041</v>
      </c>
      <c r="B295" s="178" t="s">
        <v>2396</v>
      </c>
      <c r="C295" s="178" t="s">
        <v>1868</v>
      </c>
      <c r="D295" s="178" t="s">
        <v>2028</v>
      </c>
      <c r="E295" s="178" t="s">
        <v>2079</v>
      </c>
      <c r="F295" s="179">
        <v>94</v>
      </c>
      <c r="G295" s="180" t="s">
        <v>2004</v>
      </c>
      <c r="H295" s="180" t="s">
        <v>2004</v>
      </c>
      <c r="I295" s="181" t="s">
        <v>2004</v>
      </c>
      <c r="J295" s="182" t="s">
        <v>2004</v>
      </c>
      <c r="K295" s="183" t="str">
        <f t="shared" si="4"/>
        <v/>
      </c>
    </row>
    <row r="296" spans="1:11" x14ac:dyDescent="0.25">
      <c r="A296" s="177">
        <v>1112425</v>
      </c>
      <c r="B296" s="178" t="s">
        <v>2397</v>
      </c>
      <c r="C296" s="178" t="s">
        <v>1868</v>
      </c>
      <c r="D296" s="178" t="s">
        <v>2052</v>
      </c>
      <c r="E296" s="178" t="s">
        <v>2053</v>
      </c>
      <c r="F296" s="179">
        <v>32</v>
      </c>
      <c r="G296" s="180" t="s">
        <v>2004</v>
      </c>
      <c r="H296" s="180" t="s">
        <v>2004</v>
      </c>
      <c r="I296" s="181" t="s">
        <v>2004</v>
      </c>
      <c r="J296" s="182" t="s">
        <v>2004</v>
      </c>
      <c r="K296" s="183" t="str">
        <f t="shared" si="4"/>
        <v/>
      </c>
    </row>
    <row r="297" spans="1:11" x14ac:dyDescent="0.25">
      <c r="A297" s="177">
        <v>1111925</v>
      </c>
      <c r="B297" s="178" t="s">
        <v>2398</v>
      </c>
      <c r="C297" s="178" t="s">
        <v>2001</v>
      </c>
      <c r="D297" s="178" t="s">
        <v>2091</v>
      </c>
      <c r="E297" s="178" t="s">
        <v>2092</v>
      </c>
      <c r="F297" s="179">
        <v>27</v>
      </c>
      <c r="G297" s="180" t="s">
        <v>2004</v>
      </c>
      <c r="H297" s="180" t="s">
        <v>2004</v>
      </c>
      <c r="I297" s="181" t="s">
        <v>2004</v>
      </c>
      <c r="J297" s="182" t="s">
        <v>2004</v>
      </c>
      <c r="K297" s="183" t="str">
        <f t="shared" si="4"/>
        <v/>
      </c>
    </row>
    <row r="298" spans="1:11" x14ac:dyDescent="0.25">
      <c r="A298" s="177">
        <v>1110809</v>
      </c>
      <c r="B298" s="178" t="s">
        <v>2399</v>
      </c>
      <c r="C298" s="178" t="s">
        <v>2001</v>
      </c>
      <c r="D298" s="178" t="s">
        <v>2025</v>
      </c>
      <c r="E298" s="178" t="s">
        <v>2037</v>
      </c>
      <c r="F298" s="179">
        <v>18</v>
      </c>
      <c r="G298" s="180" t="s">
        <v>2004</v>
      </c>
      <c r="H298" s="180" t="s">
        <v>2004</v>
      </c>
      <c r="I298" s="181" t="s">
        <v>2004</v>
      </c>
      <c r="J298" s="182" t="s">
        <v>2004</v>
      </c>
      <c r="K298" s="183" t="str">
        <f t="shared" si="4"/>
        <v/>
      </c>
    </row>
    <row r="299" spans="1:11" x14ac:dyDescent="0.25">
      <c r="A299" s="177">
        <v>1110470</v>
      </c>
      <c r="B299" s="178" t="s">
        <v>2400</v>
      </c>
      <c r="C299" s="178" t="s">
        <v>1868</v>
      </c>
      <c r="D299" s="178" t="s">
        <v>2014</v>
      </c>
      <c r="E299" s="178" t="s">
        <v>2015</v>
      </c>
      <c r="F299" s="179">
        <v>28</v>
      </c>
      <c r="G299" s="180" t="s">
        <v>2004</v>
      </c>
      <c r="H299" s="180" t="s">
        <v>2004</v>
      </c>
      <c r="I299" s="181" t="s">
        <v>2004</v>
      </c>
      <c r="J299" s="182" t="s">
        <v>2004</v>
      </c>
      <c r="K299" s="183" t="str">
        <f t="shared" si="4"/>
        <v/>
      </c>
    </row>
    <row r="300" spans="1:11" x14ac:dyDescent="0.25">
      <c r="A300" s="177">
        <v>1111783</v>
      </c>
      <c r="B300" s="178" t="s">
        <v>2401</v>
      </c>
      <c r="C300" s="178" t="s">
        <v>2001</v>
      </c>
      <c r="D300" s="178" t="s">
        <v>2002</v>
      </c>
      <c r="E300" s="178" t="s">
        <v>2191</v>
      </c>
      <c r="F300" s="179">
        <v>110</v>
      </c>
      <c r="G300" s="180">
        <v>3</v>
      </c>
      <c r="H300" s="180" t="s">
        <v>2008</v>
      </c>
      <c r="I300" s="181">
        <v>3</v>
      </c>
      <c r="J300" s="182">
        <v>44374</v>
      </c>
      <c r="K300" s="183">
        <f t="shared" si="4"/>
        <v>42912</v>
      </c>
    </row>
    <row r="301" spans="1:11" x14ac:dyDescent="0.25">
      <c r="A301" s="185">
        <v>1110696</v>
      </c>
      <c r="B301" s="186" t="s">
        <v>2402</v>
      </c>
      <c r="C301" s="186" t="s">
        <v>2001</v>
      </c>
      <c r="D301" s="186" t="s">
        <v>2102</v>
      </c>
      <c r="E301" s="186" t="s">
        <v>2105</v>
      </c>
      <c r="F301" s="179">
        <v>23</v>
      </c>
      <c r="G301" s="180" t="s">
        <v>2004</v>
      </c>
      <c r="H301" s="180" t="s">
        <v>2004</v>
      </c>
      <c r="I301" s="181" t="s">
        <v>2004</v>
      </c>
      <c r="J301" s="182" t="s">
        <v>2004</v>
      </c>
      <c r="K301" s="183" t="str">
        <f t="shared" si="4"/>
        <v/>
      </c>
    </row>
    <row r="302" spans="1:11" x14ac:dyDescent="0.25">
      <c r="A302" s="177">
        <v>1112537</v>
      </c>
      <c r="B302" s="178" t="s">
        <v>2403</v>
      </c>
      <c r="C302" s="178" t="s">
        <v>1868</v>
      </c>
      <c r="D302" s="178" t="s">
        <v>2014</v>
      </c>
      <c r="E302" s="178" t="s">
        <v>2060</v>
      </c>
      <c r="F302" s="179">
        <v>72</v>
      </c>
      <c r="G302" s="180">
        <v>1</v>
      </c>
      <c r="H302" s="180" t="s">
        <v>2008</v>
      </c>
      <c r="I302" s="181">
        <v>2</v>
      </c>
      <c r="J302" s="182">
        <v>44295</v>
      </c>
      <c r="K302" s="183">
        <f t="shared" si="4"/>
        <v>42833</v>
      </c>
    </row>
    <row r="303" spans="1:11" x14ac:dyDescent="0.25">
      <c r="A303" s="177">
        <v>1110575</v>
      </c>
      <c r="B303" s="178" t="s">
        <v>2404</v>
      </c>
      <c r="C303" s="178" t="s">
        <v>2001</v>
      </c>
      <c r="D303" s="178" t="s">
        <v>2102</v>
      </c>
      <c r="E303" s="178" t="s">
        <v>2149</v>
      </c>
      <c r="F303" s="179">
        <v>22</v>
      </c>
      <c r="G303" s="180" t="s">
        <v>2004</v>
      </c>
      <c r="H303" s="180" t="s">
        <v>2004</v>
      </c>
      <c r="I303" s="181" t="s">
        <v>2004</v>
      </c>
      <c r="J303" s="182" t="s">
        <v>2004</v>
      </c>
      <c r="K303" s="183" t="str">
        <f t="shared" si="4"/>
        <v/>
      </c>
    </row>
    <row r="304" spans="1:11" x14ac:dyDescent="0.25">
      <c r="A304" s="177">
        <v>1111519</v>
      </c>
      <c r="B304" s="178" t="s">
        <v>2405</v>
      </c>
      <c r="C304" s="178" t="s">
        <v>2001</v>
      </c>
      <c r="D304" s="178" t="s">
        <v>2017</v>
      </c>
      <c r="E304" s="178" t="s">
        <v>2406</v>
      </c>
      <c r="F304" s="179">
        <v>45</v>
      </c>
      <c r="G304" s="180">
        <v>3</v>
      </c>
      <c r="H304" s="180" t="s">
        <v>2008</v>
      </c>
      <c r="I304" s="181">
        <v>1</v>
      </c>
      <c r="J304" s="182">
        <v>44374</v>
      </c>
      <c r="K304" s="183">
        <f t="shared" si="4"/>
        <v>42912</v>
      </c>
    </row>
    <row r="305" spans="1:11" x14ac:dyDescent="0.25">
      <c r="A305" s="177">
        <v>1112175</v>
      </c>
      <c r="B305" s="178" t="s">
        <v>2407</v>
      </c>
      <c r="C305" s="178" t="s">
        <v>1868</v>
      </c>
      <c r="D305" s="178" t="s">
        <v>2049</v>
      </c>
      <c r="E305" s="178" t="s">
        <v>2081</v>
      </c>
      <c r="F305" s="179">
        <v>15</v>
      </c>
      <c r="G305" s="180" t="s">
        <v>2004</v>
      </c>
      <c r="H305" s="180" t="s">
        <v>2004</v>
      </c>
      <c r="I305" s="181" t="s">
        <v>2004</v>
      </c>
      <c r="J305" s="182" t="s">
        <v>2004</v>
      </c>
      <c r="K305" s="183" t="str">
        <f t="shared" si="4"/>
        <v/>
      </c>
    </row>
    <row r="306" spans="1:11" x14ac:dyDescent="0.25">
      <c r="A306" s="177">
        <v>1111305</v>
      </c>
      <c r="B306" s="178" t="s">
        <v>2408</v>
      </c>
      <c r="C306" s="178" t="s">
        <v>2001</v>
      </c>
      <c r="D306" s="178" t="s">
        <v>2144</v>
      </c>
      <c r="E306" s="178" t="s">
        <v>2159</v>
      </c>
      <c r="F306" s="179">
        <v>11</v>
      </c>
      <c r="G306" s="180" t="s">
        <v>2004</v>
      </c>
      <c r="H306" s="180" t="s">
        <v>2004</v>
      </c>
      <c r="I306" s="181" t="s">
        <v>2004</v>
      </c>
      <c r="J306" s="182" t="s">
        <v>2004</v>
      </c>
      <c r="K306" s="183" t="str">
        <f t="shared" si="4"/>
        <v/>
      </c>
    </row>
    <row r="307" spans="1:11" x14ac:dyDescent="0.25">
      <c r="A307" s="177">
        <v>1112763</v>
      </c>
      <c r="B307" s="178" t="s">
        <v>2409</v>
      </c>
      <c r="C307" s="178" t="s">
        <v>1868</v>
      </c>
      <c r="D307" s="178" t="s">
        <v>2014</v>
      </c>
      <c r="E307" s="178" t="s">
        <v>2197</v>
      </c>
      <c r="F307" s="179">
        <v>36</v>
      </c>
      <c r="G307" s="180" t="s">
        <v>2004</v>
      </c>
      <c r="H307" s="180" t="s">
        <v>2004</v>
      </c>
      <c r="I307" s="181" t="s">
        <v>2004</v>
      </c>
      <c r="J307" s="182" t="s">
        <v>2004</v>
      </c>
      <c r="K307" s="183" t="str">
        <f t="shared" si="4"/>
        <v/>
      </c>
    </row>
    <row r="308" spans="1:11" x14ac:dyDescent="0.25">
      <c r="A308" s="177">
        <v>1111932</v>
      </c>
      <c r="B308" s="178" t="s">
        <v>2410</v>
      </c>
      <c r="C308" s="178" t="s">
        <v>2001</v>
      </c>
      <c r="D308" s="178" t="s">
        <v>2091</v>
      </c>
      <c r="E308" s="178" t="s">
        <v>2092</v>
      </c>
      <c r="F308" s="179">
        <v>32</v>
      </c>
      <c r="G308" s="180">
        <v>1</v>
      </c>
      <c r="H308" s="180" t="s">
        <v>2061</v>
      </c>
      <c r="I308" s="181">
        <v>1</v>
      </c>
      <c r="J308" s="182">
        <v>44290</v>
      </c>
      <c r="K308" s="183">
        <f t="shared" si="4"/>
        <v>42828</v>
      </c>
    </row>
    <row r="309" spans="1:11" x14ac:dyDescent="0.25">
      <c r="A309" s="177">
        <v>1111733</v>
      </c>
      <c r="B309" s="178" t="s">
        <v>2411</v>
      </c>
      <c r="C309" s="178" t="s">
        <v>2001</v>
      </c>
      <c r="D309" s="178" t="s">
        <v>2002</v>
      </c>
      <c r="E309" s="178" t="s">
        <v>2123</v>
      </c>
      <c r="F309" s="179">
        <v>133</v>
      </c>
      <c r="G309" s="180">
        <v>2</v>
      </c>
      <c r="H309" s="180" t="s">
        <v>2008</v>
      </c>
      <c r="I309" s="181">
        <v>3</v>
      </c>
      <c r="J309" s="182">
        <v>44318</v>
      </c>
      <c r="K309" s="183">
        <f t="shared" si="4"/>
        <v>42856</v>
      </c>
    </row>
    <row r="310" spans="1:11" x14ac:dyDescent="0.25">
      <c r="A310" s="185">
        <v>1110724</v>
      </c>
      <c r="B310" s="186" t="s">
        <v>2412</v>
      </c>
      <c r="C310" s="186" t="s">
        <v>2001</v>
      </c>
      <c r="D310" s="186" t="s">
        <v>2102</v>
      </c>
      <c r="E310" s="186" t="s">
        <v>2105</v>
      </c>
      <c r="F310" s="179">
        <v>21</v>
      </c>
      <c r="G310" s="180" t="s">
        <v>2004</v>
      </c>
      <c r="H310" s="180" t="s">
        <v>2004</v>
      </c>
      <c r="I310" s="181" t="s">
        <v>2004</v>
      </c>
      <c r="J310" s="182" t="s">
        <v>2004</v>
      </c>
      <c r="K310" s="183" t="str">
        <f t="shared" si="4"/>
        <v/>
      </c>
    </row>
    <row r="311" spans="1:11" x14ac:dyDescent="0.25">
      <c r="A311" s="177">
        <v>1112262</v>
      </c>
      <c r="B311" s="178" t="s">
        <v>2413</v>
      </c>
      <c r="C311" s="178" t="s">
        <v>1868</v>
      </c>
      <c r="D311" s="178" t="s">
        <v>2028</v>
      </c>
      <c r="E311" s="178" t="s">
        <v>2137</v>
      </c>
      <c r="F311" s="179">
        <v>42</v>
      </c>
      <c r="G311" s="180" t="s">
        <v>2004</v>
      </c>
      <c r="H311" s="180" t="s">
        <v>2004</v>
      </c>
      <c r="I311" s="181" t="s">
        <v>2004</v>
      </c>
      <c r="J311" s="182" t="s">
        <v>2004</v>
      </c>
      <c r="K311" s="183" t="str">
        <f t="shared" si="4"/>
        <v/>
      </c>
    </row>
    <row r="312" spans="1:11" x14ac:dyDescent="0.25">
      <c r="A312" s="177">
        <v>1112341</v>
      </c>
      <c r="B312" s="178" t="s">
        <v>2414</v>
      </c>
      <c r="C312" s="178" t="s">
        <v>1868</v>
      </c>
      <c r="D312" s="178" t="s">
        <v>2028</v>
      </c>
      <c r="E312" s="178" t="s">
        <v>2029</v>
      </c>
      <c r="F312" s="179">
        <v>33</v>
      </c>
      <c r="G312" s="180" t="s">
        <v>2004</v>
      </c>
      <c r="H312" s="180" t="s">
        <v>2004</v>
      </c>
      <c r="I312" s="181" t="s">
        <v>2004</v>
      </c>
      <c r="J312" s="182" t="s">
        <v>2004</v>
      </c>
      <c r="K312" s="183" t="str">
        <f t="shared" si="4"/>
        <v/>
      </c>
    </row>
    <row r="313" spans="1:11" x14ac:dyDescent="0.25">
      <c r="A313" s="177">
        <v>1112151</v>
      </c>
      <c r="B313" s="178" t="s">
        <v>2415</v>
      </c>
      <c r="C313" s="178" t="s">
        <v>1868</v>
      </c>
      <c r="D313" s="178" t="s">
        <v>2049</v>
      </c>
      <c r="E313" s="178" t="s">
        <v>2050</v>
      </c>
      <c r="F313" s="179">
        <v>35</v>
      </c>
      <c r="G313" s="180" t="s">
        <v>2004</v>
      </c>
      <c r="H313" s="180" t="s">
        <v>2004</v>
      </c>
      <c r="I313" s="181" t="s">
        <v>2004</v>
      </c>
      <c r="J313" s="182" t="s">
        <v>2004</v>
      </c>
      <c r="K313" s="183" t="str">
        <f t="shared" si="4"/>
        <v/>
      </c>
    </row>
    <row r="314" spans="1:11" x14ac:dyDescent="0.25">
      <c r="A314" s="177">
        <v>1110660</v>
      </c>
      <c r="B314" s="178" t="s">
        <v>2416</v>
      </c>
      <c r="C314" s="178" t="s">
        <v>2001</v>
      </c>
      <c r="D314" s="178" t="s">
        <v>2006</v>
      </c>
      <c r="E314" s="178" t="s">
        <v>2007</v>
      </c>
      <c r="F314" s="179">
        <v>41</v>
      </c>
      <c r="G314" s="180">
        <v>4</v>
      </c>
      <c r="H314" s="180" t="s">
        <v>2008</v>
      </c>
      <c r="I314" s="181">
        <v>1</v>
      </c>
      <c r="J314" s="182">
        <v>44423</v>
      </c>
      <c r="K314" s="183">
        <f t="shared" si="4"/>
        <v>42961</v>
      </c>
    </row>
    <row r="315" spans="1:11" x14ac:dyDescent="0.25">
      <c r="A315" s="177">
        <v>1111668</v>
      </c>
      <c r="B315" s="178" t="s">
        <v>2417</v>
      </c>
      <c r="C315" s="178" t="s">
        <v>2001</v>
      </c>
      <c r="D315" s="178" t="s">
        <v>2125</v>
      </c>
      <c r="E315" s="178" t="s">
        <v>2126</v>
      </c>
      <c r="F315" s="179">
        <v>74</v>
      </c>
      <c r="G315" s="180">
        <v>2</v>
      </c>
      <c r="H315" s="180" t="s">
        <v>2008</v>
      </c>
      <c r="I315" s="181">
        <v>2</v>
      </c>
      <c r="J315" s="182">
        <v>44318</v>
      </c>
      <c r="K315" s="183">
        <f t="shared" si="4"/>
        <v>42856</v>
      </c>
    </row>
    <row r="316" spans="1:11" x14ac:dyDescent="0.25">
      <c r="A316" s="177">
        <v>1112216</v>
      </c>
      <c r="B316" s="178" t="s">
        <v>2418</v>
      </c>
      <c r="C316" s="178" t="s">
        <v>1868</v>
      </c>
      <c r="D316" s="178" t="s">
        <v>2049</v>
      </c>
      <c r="E316" s="178" t="s">
        <v>2151</v>
      </c>
      <c r="F316" s="179">
        <v>41</v>
      </c>
      <c r="G316" s="180" t="s">
        <v>2004</v>
      </c>
      <c r="H316" s="180" t="s">
        <v>2004</v>
      </c>
      <c r="I316" s="181" t="s">
        <v>2004</v>
      </c>
      <c r="J316" s="182" t="s">
        <v>2004</v>
      </c>
      <c r="K316" s="183" t="str">
        <f t="shared" si="4"/>
        <v/>
      </c>
    </row>
    <row r="317" spans="1:11" x14ac:dyDescent="0.25">
      <c r="A317" s="177">
        <v>1112349</v>
      </c>
      <c r="B317" s="178" t="s">
        <v>2419</v>
      </c>
      <c r="C317" s="178" t="s">
        <v>1868</v>
      </c>
      <c r="D317" s="178" t="s">
        <v>2028</v>
      </c>
      <c r="E317" s="178" t="s">
        <v>2258</v>
      </c>
      <c r="F317" s="179">
        <v>13</v>
      </c>
      <c r="G317" s="180" t="s">
        <v>2004</v>
      </c>
      <c r="H317" s="180" t="s">
        <v>2004</v>
      </c>
      <c r="I317" s="181" t="s">
        <v>2004</v>
      </c>
      <c r="J317" s="182" t="s">
        <v>2004</v>
      </c>
      <c r="K317" s="183" t="str">
        <f t="shared" si="4"/>
        <v/>
      </c>
    </row>
    <row r="318" spans="1:11" x14ac:dyDescent="0.25">
      <c r="A318" s="177">
        <v>1112105</v>
      </c>
      <c r="B318" s="178" t="s">
        <v>2420</v>
      </c>
      <c r="C318" s="178" t="s">
        <v>1868</v>
      </c>
      <c r="D318" s="178" t="s">
        <v>2052</v>
      </c>
      <c r="E318" s="178" t="s">
        <v>2128</v>
      </c>
      <c r="F318" s="179">
        <v>91</v>
      </c>
      <c r="G318" s="180">
        <v>2</v>
      </c>
      <c r="H318" s="180" t="s">
        <v>2008</v>
      </c>
      <c r="I318" s="181">
        <v>3</v>
      </c>
      <c r="J318" s="182">
        <v>44318</v>
      </c>
      <c r="K318" s="183">
        <f t="shared" si="4"/>
        <v>42856</v>
      </c>
    </row>
    <row r="319" spans="1:11" x14ac:dyDescent="0.25">
      <c r="A319" s="177">
        <v>1111755</v>
      </c>
      <c r="B319" s="178" t="s">
        <v>2421</v>
      </c>
      <c r="C319" s="178" t="s">
        <v>2001</v>
      </c>
      <c r="D319" s="178" t="s">
        <v>2091</v>
      </c>
      <c r="E319" s="178" t="s">
        <v>2092</v>
      </c>
      <c r="F319" s="179">
        <v>184</v>
      </c>
      <c r="G319" s="180">
        <v>2</v>
      </c>
      <c r="H319" s="180" t="s">
        <v>2008</v>
      </c>
      <c r="I319" s="181">
        <v>4</v>
      </c>
      <c r="J319" s="182">
        <v>44318</v>
      </c>
      <c r="K319" s="183">
        <f t="shared" si="4"/>
        <v>42856</v>
      </c>
    </row>
    <row r="320" spans="1:11" x14ac:dyDescent="0.25">
      <c r="A320" s="177">
        <v>1110755</v>
      </c>
      <c r="B320" s="178" t="s">
        <v>2422</v>
      </c>
      <c r="C320" s="178" t="s">
        <v>2001</v>
      </c>
      <c r="D320" s="178" t="s">
        <v>2102</v>
      </c>
      <c r="E320" s="178" t="s">
        <v>2280</v>
      </c>
      <c r="F320" s="179">
        <v>11</v>
      </c>
      <c r="G320" s="180" t="s">
        <v>2004</v>
      </c>
      <c r="H320" s="180" t="s">
        <v>2004</v>
      </c>
      <c r="I320" s="181" t="s">
        <v>2004</v>
      </c>
      <c r="J320" s="182" t="s">
        <v>2004</v>
      </c>
      <c r="K320" s="183" t="str">
        <f t="shared" si="4"/>
        <v/>
      </c>
    </row>
    <row r="321" spans="1:11" x14ac:dyDescent="0.25">
      <c r="A321" s="177">
        <v>1112863</v>
      </c>
      <c r="B321" s="178" t="s">
        <v>2423</v>
      </c>
      <c r="C321" s="178" t="s">
        <v>1868</v>
      </c>
      <c r="D321" s="178" t="s">
        <v>2020</v>
      </c>
      <c r="E321" s="178" t="s">
        <v>2021</v>
      </c>
      <c r="F321" s="179">
        <v>27</v>
      </c>
      <c r="G321" s="180" t="s">
        <v>2004</v>
      </c>
      <c r="H321" s="180" t="s">
        <v>2004</v>
      </c>
      <c r="I321" s="181" t="s">
        <v>2004</v>
      </c>
      <c r="J321" s="182" t="s">
        <v>2004</v>
      </c>
      <c r="K321" s="183" t="str">
        <f t="shared" si="4"/>
        <v/>
      </c>
    </row>
    <row r="322" spans="1:11" x14ac:dyDescent="0.25">
      <c r="A322" s="177">
        <v>1111262</v>
      </c>
      <c r="B322" s="178" t="s">
        <v>2424</v>
      </c>
      <c r="C322" s="178" t="s">
        <v>1868</v>
      </c>
      <c r="D322" s="178" t="s">
        <v>2070</v>
      </c>
      <c r="E322" s="178" t="s">
        <v>2237</v>
      </c>
      <c r="F322" s="179">
        <v>37</v>
      </c>
      <c r="G322" s="180" t="s">
        <v>2004</v>
      </c>
      <c r="H322" s="180" t="s">
        <v>2004</v>
      </c>
      <c r="I322" s="181" t="s">
        <v>2004</v>
      </c>
      <c r="J322" s="182" t="s">
        <v>2004</v>
      </c>
      <c r="K322" s="183" t="str">
        <f t="shared" si="4"/>
        <v/>
      </c>
    </row>
    <row r="323" spans="1:11" x14ac:dyDescent="0.25">
      <c r="A323" s="177">
        <v>1110756</v>
      </c>
      <c r="B323" s="178" t="s">
        <v>2425</v>
      </c>
      <c r="C323" s="178" t="s">
        <v>2001</v>
      </c>
      <c r="D323" s="178" t="s">
        <v>2102</v>
      </c>
      <c r="E323" s="178" t="s">
        <v>2280</v>
      </c>
      <c r="F323" s="179">
        <v>16</v>
      </c>
      <c r="G323" s="180" t="s">
        <v>2004</v>
      </c>
      <c r="H323" s="180" t="s">
        <v>2004</v>
      </c>
      <c r="I323" s="181" t="s">
        <v>2004</v>
      </c>
      <c r="J323" s="182" t="s">
        <v>2004</v>
      </c>
      <c r="K323" s="183" t="str">
        <f t="shared" si="4"/>
        <v/>
      </c>
    </row>
    <row r="324" spans="1:11" x14ac:dyDescent="0.25">
      <c r="A324" s="177">
        <v>1111897</v>
      </c>
      <c r="B324" s="178" t="s">
        <v>2426</v>
      </c>
      <c r="C324" s="178" t="s">
        <v>2001</v>
      </c>
      <c r="D324" s="178" t="s">
        <v>2091</v>
      </c>
      <c r="E324" s="178" t="s">
        <v>2283</v>
      </c>
      <c r="F324" s="179">
        <v>32</v>
      </c>
      <c r="G324" s="180">
        <v>4</v>
      </c>
      <c r="H324" s="180" t="s">
        <v>2008</v>
      </c>
      <c r="I324" s="181">
        <v>1</v>
      </c>
      <c r="J324" s="182">
        <v>44423</v>
      </c>
      <c r="K324" s="183">
        <f t="shared" si="4"/>
        <v>42961</v>
      </c>
    </row>
    <row r="325" spans="1:11" x14ac:dyDescent="0.25">
      <c r="A325" s="177">
        <v>1111666</v>
      </c>
      <c r="B325" s="178" t="s">
        <v>2427</v>
      </c>
      <c r="C325" s="178" t="s">
        <v>2001</v>
      </c>
      <c r="D325" s="178" t="s">
        <v>2125</v>
      </c>
      <c r="E325" s="178" t="s">
        <v>2126</v>
      </c>
      <c r="F325" s="179">
        <v>89</v>
      </c>
      <c r="G325" s="180">
        <v>3</v>
      </c>
      <c r="H325" s="180" t="s">
        <v>2008</v>
      </c>
      <c r="I325" s="181">
        <v>2</v>
      </c>
      <c r="J325" s="182">
        <v>44374</v>
      </c>
      <c r="K325" s="183">
        <f t="shared" si="4"/>
        <v>42912</v>
      </c>
    </row>
    <row r="326" spans="1:11" x14ac:dyDescent="0.25">
      <c r="A326" s="177">
        <v>1110075</v>
      </c>
      <c r="B326" s="178" t="s">
        <v>2428</v>
      </c>
      <c r="C326" s="178" t="s">
        <v>1868</v>
      </c>
      <c r="D326" s="178" t="s">
        <v>2014</v>
      </c>
      <c r="E326" s="178" t="s">
        <v>2353</v>
      </c>
      <c r="F326" s="179">
        <v>34</v>
      </c>
      <c r="G326" s="180" t="s">
        <v>2004</v>
      </c>
      <c r="H326" s="180" t="s">
        <v>2004</v>
      </c>
      <c r="I326" s="181" t="s">
        <v>2004</v>
      </c>
      <c r="J326" s="182" t="s">
        <v>2004</v>
      </c>
      <c r="K326" s="183" t="str">
        <f t="shared" ref="K326:K389" si="5">IF(J326="","",J326-1462)</f>
        <v/>
      </c>
    </row>
    <row r="327" spans="1:11" x14ac:dyDescent="0.25">
      <c r="A327" s="177">
        <v>1112227</v>
      </c>
      <c r="B327" s="178" t="s">
        <v>2429</v>
      </c>
      <c r="C327" s="178" t="s">
        <v>1868</v>
      </c>
      <c r="D327" s="178" t="s">
        <v>2049</v>
      </c>
      <c r="E327" s="178" t="s">
        <v>2430</v>
      </c>
      <c r="F327" s="179">
        <v>50</v>
      </c>
      <c r="G327" s="180" t="s">
        <v>2004</v>
      </c>
      <c r="H327" s="180" t="s">
        <v>2004</v>
      </c>
      <c r="I327" s="181" t="s">
        <v>2004</v>
      </c>
      <c r="J327" s="182" t="s">
        <v>2004</v>
      </c>
      <c r="K327" s="183" t="str">
        <f t="shared" si="5"/>
        <v/>
      </c>
    </row>
    <row r="328" spans="1:11" x14ac:dyDescent="0.25">
      <c r="A328" s="177">
        <v>1110100</v>
      </c>
      <c r="B328" s="178" t="s">
        <v>2431</v>
      </c>
      <c r="C328" s="178" t="s">
        <v>1868</v>
      </c>
      <c r="D328" s="178" t="s">
        <v>2014</v>
      </c>
      <c r="E328" s="178" t="s">
        <v>2121</v>
      </c>
      <c r="F328" s="179">
        <v>18</v>
      </c>
      <c r="G328" s="180" t="s">
        <v>2004</v>
      </c>
      <c r="H328" s="180" t="s">
        <v>2004</v>
      </c>
      <c r="I328" s="181" t="s">
        <v>2004</v>
      </c>
      <c r="J328" s="182" t="s">
        <v>2004</v>
      </c>
      <c r="K328" s="183" t="str">
        <f t="shared" si="5"/>
        <v/>
      </c>
    </row>
    <row r="329" spans="1:11" x14ac:dyDescent="0.25">
      <c r="A329" s="177">
        <v>1112141</v>
      </c>
      <c r="B329" s="178" t="s">
        <v>2432</v>
      </c>
      <c r="C329" s="178" t="s">
        <v>1868</v>
      </c>
      <c r="D329" s="178" t="s">
        <v>2049</v>
      </c>
      <c r="E329" s="178" t="s">
        <v>2050</v>
      </c>
      <c r="F329" s="179">
        <v>20</v>
      </c>
      <c r="G329" s="180" t="s">
        <v>2004</v>
      </c>
      <c r="H329" s="180" t="s">
        <v>2004</v>
      </c>
      <c r="I329" s="181" t="s">
        <v>2004</v>
      </c>
      <c r="J329" s="182" t="s">
        <v>2004</v>
      </c>
      <c r="K329" s="183" t="str">
        <f t="shared" si="5"/>
        <v/>
      </c>
    </row>
    <row r="330" spans="1:11" x14ac:dyDescent="0.25">
      <c r="A330" s="177">
        <v>1112803</v>
      </c>
      <c r="B330" s="178" t="s">
        <v>2433</v>
      </c>
      <c r="C330" s="178" t="s">
        <v>1868</v>
      </c>
      <c r="D330" s="178" t="s">
        <v>2020</v>
      </c>
      <c r="E330" s="178" t="s">
        <v>2246</v>
      </c>
      <c r="F330" s="179">
        <v>32</v>
      </c>
      <c r="G330" s="180" t="s">
        <v>2004</v>
      </c>
      <c r="H330" s="180" t="s">
        <v>2004</v>
      </c>
      <c r="I330" s="181" t="s">
        <v>2004</v>
      </c>
      <c r="J330" s="182" t="s">
        <v>2004</v>
      </c>
      <c r="K330" s="183" t="str">
        <f t="shared" si="5"/>
        <v/>
      </c>
    </row>
    <row r="331" spans="1:11" x14ac:dyDescent="0.25">
      <c r="A331" s="177">
        <v>1111547</v>
      </c>
      <c r="B331" s="178" t="s">
        <v>2434</v>
      </c>
      <c r="C331" s="178" t="s">
        <v>2001</v>
      </c>
      <c r="D331" s="178" t="s">
        <v>2002</v>
      </c>
      <c r="E331" s="178" t="s">
        <v>2003</v>
      </c>
      <c r="F331" s="179">
        <v>19</v>
      </c>
      <c r="G331" s="180" t="s">
        <v>2004</v>
      </c>
      <c r="H331" s="180" t="s">
        <v>2004</v>
      </c>
      <c r="I331" s="181" t="s">
        <v>2004</v>
      </c>
      <c r="J331" s="182" t="s">
        <v>2004</v>
      </c>
      <c r="K331" s="183" t="str">
        <f t="shared" si="5"/>
        <v/>
      </c>
    </row>
    <row r="332" spans="1:11" x14ac:dyDescent="0.25">
      <c r="A332" s="177">
        <v>1111154</v>
      </c>
      <c r="B332" s="178" t="s">
        <v>2435</v>
      </c>
      <c r="C332" s="178" t="s">
        <v>1868</v>
      </c>
      <c r="D332" s="178" t="s">
        <v>2046</v>
      </c>
      <c r="E332" s="178" t="s">
        <v>2047</v>
      </c>
      <c r="F332" s="179">
        <v>239</v>
      </c>
      <c r="G332" s="180">
        <v>2</v>
      </c>
      <c r="H332" s="180" t="s">
        <v>2008</v>
      </c>
      <c r="I332" s="181">
        <v>6</v>
      </c>
      <c r="J332" s="182">
        <v>44318</v>
      </c>
      <c r="K332" s="183">
        <f t="shared" si="5"/>
        <v>42856</v>
      </c>
    </row>
    <row r="333" spans="1:11" x14ac:dyDescent="0.25">
      <c r="A333" s="177">
        <v>1111306</v>
      </c>
      <c r="B333" s="178" t="s">
        <v>2436</v>
      </c>
      <c r="C333" s="178" t="s">
        <v>2001</v>
      </c>
      <c r="D333" s="178" t="s">
        <v>2144</v>
      </c>
      <c r="E333" s="178" t="s">
        <v>2159</v>
      </c>
      <c r="F333" s="179">
        <v>42</v>
      </c>
      <c r="G333" s="180" t="s">
        <v>2004</v>
      </c>
      <c r="H333" s="180" t="s">
        <v>2004</v>
      </c>
      <c r="I333" s="181" t="s">
        <v>2004</v>
      </c>
      <c r="J333" s="182" t="s">
        <v>2004</v>
      </c>
      <c r="K333" s="183" t="str">
        <f t="shared" si="5"/>
        <v/>
      </c>
    </row>
    <row r="334" spans="1:11" x14ac:dyDescent="0.25">
      <c r="A334" s="177">
        <v>1112117</v>
      </c>
      <c r="B334" s="178" t="s">
        <v>2437</v>
      </c>
      <c r="C334" s="178" t="s">
        <v>1868</v>
      </c>
      <c r="D334" s="178" t="s">
        <v>2052</v>
      </c>
      <c r="E334" s="178" t="s">
        <v>2213</v>
      </c>
      <c r="F334" s="179">
        <v>67</v>
      </c>
      <c r="G334" s="180">
        <v>3</v>
      </c>
      <c r="H334" s="180" t="s">
        <v>2008</v>
      </c>
      <c r="I334" s="181">
        <v>2</v>
      </c>
      <c r="J334" s="182">
        <v>44374</v>
      </c>
      <c r="K334" s="183">
        <f t="shared" si="5"/>
        <v>42912</v>
      </c>
    </row>
    <row r="335" spans="1:11" x14ac:dyDescent="0.25">
      <c r="A335" s="177">
        <v>1110444</v>
      </c>
      <c r="B335" s="178" t="s">
        <v>2438</v>
      </c>
      <c r="C335" s="178" t="s">
        <v>2001</v>
      </c>
      <c r="D335" s="178" t="s">
        <v>2017</v>
      </c>
      <c r="E335" s="178" t="s">
        <v>2308</v>
      </c>
      <c r="F335" s="179">
        <v>36</v>
      </c>
      <c r="G335" s="180">
        <v>1</v>
      </c>
      <c r="H335" s="180" t="s">
        <v>2008</v>
      </c>
      <c r="I335" s="181">
        <v>1</v>
      </c>
      <c r="J335" s="182">
        <v>44290</v>
      </c>
      <c r="K335" s="183">
        <f t="shared" si="5"/>
        <v>42828</v>
      </c>
    </row>
    <row r="336" spans="1:11" x14ac:dyDescent="0.25">
      <c r="A336" s="177">
        <v>1110312</v>
      </c>
      <c r="B336" s="178" t="s">
        <v>2439</v>
      </c>
      <c r="C336" s="178" t="s">
        <v>2001</v>
      </c>
      <c r="D336" s="178" t="s">
        <v>2017</v>
      </c>
      <c r="E336" s="178" t="s">
        <v>2018</v>
      </c>
      <c r="F336" s="179">
        <v>37</v>
      </c>
      <c r="G336" s="180">
        <v>4</v>
      </c>
      <c r="H336" s="180" t="s">
        <v>2008</v>
      </c>
      <c r="I336" s="181">
        <v>1</v>
      </c>
      <c r="J336" s="182">
        <v>44423</v>
      </c>
      <c r="K336" s="183">
        <f t="shared" si="5"/>
        <v>42961</v>
      </c>
    </row>
    <row r="337" spans="1:11" x14ac:dyDescent="0.25">
      <c r="A337" s="177">
        <v>1112329</v>
      </c>
      <c r="B337" s="178" t="s">
        <v>2440</v>
      </c>
      <c r="C337" s="178" t="s">
        <v>1868</v>
      </c>
      <c r="D337" s="178" t="s">
        <v>2049</v>
      </c>
      <c r="E337" s="178" t="s">
        <v>2441</v>
      </c>
      <c r="F337" s="179">
        <v>20</v>
      </c>
      <c r="G337" s="180" t="s">
        <v>2004</v>
      </c>
      <c r="H337" s="180" t="s">
        <v>2004</v>
      </c>
      <c r="I337" s="181" t="s">
        <v>2004</v>
      </c>
      <c r="J337" s="182" t="s">
        <v>2004</v>
      </c>
      <c r="K337" s="183" t="str">
        <f t="shared" si="5"/>
        <v/>
      </c>
    </row>
    <row r="338" spans="1:11" x14ac:dyDescent="0.25">
      <c r="A338" s="177">
        <v>1112923</v>
      </c>
      <c r="B338" s="178" t="s">
        <v>2442</v>
      </c>
      <c r="C338" s="178" t="s">
        <v>1868</v>
      </c>
      <c r="D338" s="178" t="s">
        <v>2043</v>
      </c>
      <c r="E338" s="178" t="s">
        <v>2221</v>
      </c>
      <c r="F338" s="179">
        <v>33</v>
      </c>
      <c r="G338" s="180" t="s">
        <v>2004</v>
      </c>
      <c r="H338" s="180" t="s">
        <v>2004</v>
      </c>
      <c r="I338" s="181" t="s">
        <v>2004</v>
      </c>
      <c r="J338" s="182" t="s">
        <v>2004</v>
      </c>
      <c r="K338" s="183" t="str">
        <f t="shared" si="5"/>
        <v/>
      </c>
    </row>
    <row r="339" spans="1:11" x14ac:dyDescent="0.25">
      <c r="A339" s="177">
        <v>1111320</v>
      </c>
      <c r="B339" s="178" t="s">
        <v>2443</v>
      </c>
      <c r="C339" s="178" t="s">
        <v>2001</v>
      </c>
      <c r="D339" s="178" t="s">
        <v>2144</v>
      </c>
      <c r="E339" s="178" t="s">
        <v>2250</v>
      </c>
      <c r="F339" s="179">
        <v>49</v>
      </c>
      <c r="G339" s="180">
        <v>4</v>
      </c>
      <c r="H339" s="180" t="s">
        <v>2008</v>
      </c>
      <c r="I339" s="181">
        <v>1</v>
      </c>
      <c r="J339" s="182">
        <v>44423</v>
      </c>
      <c r="K339" s="183">
        <f t="shared" si="5"/>
        <v>42961</v>
      </c>
    </row>
    <row r="340" spans="1:11" x14ac:dyDescent="0.25">
      <c r="A340" s="177">
        <v>1111464</v>
      </c>
      <c r="B340" s="178" t="s">
        <v>2444</v>
      </c>
      <c r="C340" s="178" t="s">
        <v>2001</v>
      </c>
      <c r="D340" s="178" t="s">
        <v>2125</v>
      </c>
      <c r="E340" s="178" t="s">
        <v>2177</v>
      </c>
      <c r="F340" s="179">
        <v>72</v>
      </c>
      <c r="G340" s="180">
        <v>3</v>
      </c>
      <c r="H340" s="180" t="s">
        <v>2008</v>
      </c>
      <c r="I340" s="181">
        <v>2</v>
      </c>
      <c r="J340" s="182">
        <v>44374</v>
      </c>
      <c r="K340" s="183">
        <f t="shared" si="5"/>
        <v>42912</v>
      </c>
    </row>
    <row r="341" spans="1:11" x14ac:dyDescent="0.25">
      <c r="A341" s="177">
        <v>1110086</v>
      </c>
      <c r="B341" s="178" t="s">
        <v>2445</v>
      </c>
      <c r="C341" s="178" t="s">
        <v>1868</v>
      </c>
      <c r="D341" s="178" t="s">
        <v>2014</v>
      </c>
      <c r="E341" s="178" t="s">
        <v>2015</v>
      </c>
      <c r="F341" s="179">
        <v>16</v>
      </c>
      <c r="G341" s="180" t="s">
        <v>2004</v>
      </c>
      <c r="H341" s="180" t="s">
        <v>2004</v>
      </c>
      <c r="I341" s="181" t="s">
        <v>2004</v>
      </c>
      <c r="J341" s="182" t="s">
        <v>2004</v>
      </c>
      <c r="K341" s="183" t="str">
        <f t="shared" si="5"/>
        <v/>
      </c>
    </row>
    <row r="342" spans="1:11" x14ac:dyDescent="0.25">
      <c r="A342" s="177" t="s">
        <v>2142</v>
      </c>
      <c r="B342" s="178">
        <v>1112710</v>
      </c>
      <c r="C342" s="178">
        <v>1112165</v>
      </c>
      <c r="D342" s="178">
        <v>1111395</v>
      </c>
      <c r="E342" s="178">
        <v>1112863</v>
      </c>
      <c r="F342" s="179">
        <v>1110015</v>
      </c>
      <c r="G342" s="180">
        <v>1112139</v>
      </c>
      <c r="H342" s="180">
        <v>1112583</v>
      </c>
      <c r="I342" s="181">
        <v>1112884</v>
      </c>
      <c r="J342" s="182">
        <v>1110364</v>
      </c>
      <c r="K342" s="183">
        <f t="shared" si="5"/>
        <v>1108902</v>
      </c>
    </row>
    <row r="343" spans="1:11" x14ac:dyDescent="0.25">
      <c r="A343" s="177">
        <v>1110532</v>
      </c>
      <c r="B343" s="178" t="s">
        <v>2446</v>
      </c>
      <c r="C343" s="178" t="s">
        <v>2001</v>
      </c>
      <c r="D343" s="178" t="s">
        <v>2055</v>
      </c>
      <c r="E343" s="178" t="s">
        <v>2066</v>
      </c>
      <c r="F343" s="179">
        <v>53</v>
      </c>
      <c r="G343" s="180">
        <v>1</v>
      </c>
      <c r="H343" s="180" t="s">
        <v>2008</v>
      </c>
      <c r="I343" s="181">
        <v>2</v>
      </c>
      <c r="J343" s="182">
        <v>44290</v>
      </c>
      <c r="K343" s="183">
        <f t="shared" si="5"/>
        <v>42828</v>
      </c>
    </row>
    <row r="344" spans="1:11" x14ac:dyDescent="0.25">
      <c r="A344" s="177">
        <v>1112916</v>
      </c>
      <c r="B344" s="178" t="s">
        <v>2447</v>
      </c>
      <c r="C344" s="178" t="s">
        <v>1868</v>
      </c>
      <c r="D344" s="178" t="s">
        <v>2043</v>
      </c>
      <c r="E344" s="178" t="s">
        <v>2221</v>
      </c>
      <c r="F344" s="179">
        <v>15</v>
      </c>
      <c r="G344" s="180" t="s">
        <v>2004</v>
      </c>
      <c r="H344" s="180" t="s">
        <v>2004</v>
      </c>
      <c r="I344" s="181" t="s">
        <v>2004</v>
      </c>
      <c r="J344" s="182" t="s">
        <v>2004</v>
      </c>
      <c r="K344" s="183" t="str">
        <f t="shared" si="5"/>
        <v/>
      </c>
    </row>
    <row r="345" spans="1:11" x14ac:dyDescent="0.25">
      <c r="A345" s="177">
        <v>1111797</v>
      </c>
      <c r="B345" s="178" t="s">
        <v>2448</v>
      </c>
      <c r="C345" s="178" t="s">
        <v>2001</v>
      </c>
      <c r="D345" s="178" t="s">
        <v>2002</v>
      </c>
      <c r="E345" s="178" t="s">
        <v>2191</v>
      </c>
      <c r="F345" s="179">
        <v>43</v>
      </c>
      <c r="G345" s="180" t="s">
        <v>2004</v>
      </c>
      <c r="H345" s="180" t="s">
        <v>2004</v>
      </c>
      <c r="I345" s="181" t="s">
        <v>2004</v>
      </c>
      <c r="J345" s="182" t="s">
        <v>2004</v>
      </c>
      <c r="K345" s="183" t="str">
        <f t="shared" si="5"/>
        <v/>
      </c>
    </row>
    <row r="346" spans="1:11" x14ac:dyDescent="0.25">
      <c r="A346" s="177">
        <v>1111898</v>
      </c>
      <c r="B346" s="178" t="s">
        <v>2449</v>
      </c>
      <c r="C346" s="178" t="s">
        <v>2001</v>
      </c>
      <c r="D346" s="178" t="s">
        <v>2091</v>
      </c>
      <c r="E346" s="178" t="s">
        <v>2283</v>
      </c>
      <c r="F346" s="179">
        <v>55</v>
      </c>
      <c r="G346" s="180">
        <v>1</v>
      </c>
      <c r="H346" s="180" t="s">
        <v>2061</v>
      </c>
      <c r="I346" s="181">
        <v>2</v>
      </c>
      <c r="J346" s="182">
        <v>44304</v>
      </c>
      <c r="K346" s="183">
        <f t="shared" si="5"/>
        <v>42842</v>
      </c>
    </row>
    <row r="347" spans="1:11" x14ac:dyDescent="0.25">
      <c r="A347" s="177">
        <v>1111396</v>
      </c>
      <c r="B347" s="178" t="s">
        <v>2450</v>
      </c>
      <c r="C347" s="178" t="s">
        <v>1868</v>
      </c>
      <c r="D347" s="178" t="s">
        <v>2046</v>
      </c>
      <c r="E347" s="178" t="s">
        <v>2230</v>
      </c>
      <c r="F347" s="179">
        <v>24</v>
      </c>
      <c r="G347" s="180" t="s">
        <v>2004</v>
      </c>
      <c r="H347" s="180" t="s">
        <v>2004</v>
      </c>
      <c r="I347" s="181" t="s">
        <v>2004</v>
      </c>
      <c r="J347" s="182" t="s">
        <v>2004</v>
      </c>
      <c r="K347" s="183" t="str">
        <f t="shared" si="5"/>
        <v/>
      </c>
    </row>
    <row r="348" spans="1:11" x14ac:dyDescent="0.25">
      <c r="A348" s="177">
        <v>1112043</v>
      </c>
      <c r="B348" s="178" t="s">
        <v>2451</v>
      </c>
      <c r="C348" s="178" t="s">
        <v>1868</v>
      </c>
      <c r="D348" s="178" t="s">
        <v>2028</v>
      </c>
      <c r="E348" s="178" t="s">
        <v>2083</v>
      </c>
      <c r="F348" s="179">
        <v>31</v>
      </c>
      <c r="G348" s="180">
        <v>3</v>
      </c>
      <c r="H348" s="180" t="s">
        <v>2008</v>
      </c>
      <c r="I348" s="181">
        <v>1</v>
      </c>
      <c r="J348" s="182">
        <v>44374</v>
      </c>
      <c r="K348" s="183">
        <f t="shared" si="5"/>
        <v>42912</v>
      </c>
    </row>
    <row r="349" spans="1:11" x14ac:dyDescent="0.25">
      <c r="A349" s="177">
        <v>1113013</v>
      </c>
      <c r="B349" s="178" t="s">
        <v>2452</v>
      </c>
      <c r="C349" s="178" t="s">
        <v>1868</v>
      </c>
      <c r="D349" s="178" t="s">
        <v>2031</v>
      </c>
      <c r="E349" s="178" t="s">
        <v>2264</v>
      </c>
      <c r="F349" s="179">
        <v>33</v>
      </c>
      <c r="G349" s="180">
        <v>4</v>
      </c>
      <c r="H349" s="180" t="s">
        <v>2008</v>
      </c>
      <c r="I349" s="181">
        <v>1</v>
      </c>
      <c r="J349" s="182">
        <v>44423</v>
      </c>
      <c r="K349" s="183">
        <f t="shared" si="5"/>
        <v>42961</v>
      </c>
    </row>
    <row r="350" spans="1:11" x14ac:dyDescent="0.25">
      <c r="A350" s="177">
        <v>1110199</v>
      </c>
      <c r="B350" s="178" t="s">
        <v>2453</v>
      </c>
      <c r="C350" s="178" t="s">
        <v>1868</v>
      </c>
      <c r="D350" s="178" t="s">
        <v>2034</v>
      </c>
      <c r="E350" s="178" t="s">
        <v>2454</v>
      </c>
      <c r="F350" s="179">
        <v>32</v>
      </c>
      <c r="G350" s="180" t="s">
        <v>2004</v>
      </c>
      <c r="H350" s="180" t="s">
        <v>2004</v>
      </c>
      <c r="I350" s="181" t="s">
        <v>2004</v>
      </c>
      <c r="J350" s="182" t="s">
        <v>2004</v>
      </c>
      <c r="K350" s="183" t="str">
        <f t="shared" si="5"/>
        <v/>
      </c>
    </row>
    <row r="351" spans="1:11" x14ac:dyDescent="0.25">
      <c r="A351" s="177">
        <v>1112930</v>
      </c>
      <c r="B351" s="178" t="s">
        <v>2455</v>
      </c>
      <c r="C351" s="178" t="s">
        <v>1868</v>
      </c>
      <c r="D351" s="178" t="s">
        <v>2043</v>
      </c>
      <c r="E351" s="178" t="s">
        <v>2221</v>
      </c>
      <c r="F351" s="179">
        <v>21</v>
      </c>
      <c r="G351" s="180" t="s">
        <v>2004</v>
      </c>
      <c r="H351" s="180" t="s">
        <v>2004</v>
      </c>
      <c r="I351" s="181" t="s">
        <v>2004</v>
      </c>
      <c r="J351" s="182" t="s">
        <v>2004</v>
      </c>
      <c r="K351" s="183" t="str">
        <f t="shared" si="5"/>
        <v/>
      </c>
    </row>
    <row r="352" spans="1:11" x14ac:dyDescent="0.25">
      <c r="A352" s="177">
        <v>1112793</v>
      </c>
      <c r="B352" s="178" t="s">
        <v>2456</v>
      </c>
      <c r="C352" s="178" t="s">
        <v>1868</v>
      </c>
      <c r="D352" s="178" t="s">
        <v>2020</v>
      </c>
      <c r="E352" s="178" t="s">
        <v>2364</v>
      </c>
      <c r="F352" s="179">
        <v>18</v>
      </c>
      <c r="G352" s="180" t="s">
        <v>2004</v>
      </c>
      <c r="H352" s="180" t="s">
        <v>2004</v>
      </c>
      <c r="I352" s="181" t="s">
        <v>2004</v>
      </c>
      <c r="J352" s="182" t="s">
        <v>2004</v>
      </c>
      <c r="K352" s="183" t="str">
        <f t="shared" si="5"/>
        <v/>
      </c>
    </row>
    <row r="353" spans="1:11" x14ac:dyDescent="0.25">
      <c r="A353" s="177">
        <v>1110230</v>
      </c>
      <c r="B353" s="178" t="s">
        <v>2457</v>
      </c>
      <c r="C353" s="178" t="s">
        <v>1868</v>
      </c>
      <c r="D353" s="178" t="s">
        <v>2034</v>
      </c>
      <c r="E353" s="178" t="s">
        <v>2193</v>
      </c>
      <c r="F353" s="179">
        <v>82</v>
      </c>
      <c r="G353" s="180" t="s">
        <v>2004</v>
      </c>
      <c r="H353" s="180" t="s">
        <v>2004</v>
      </c>
      <c r="I353" s="181" t="s">
        <v>2004</v>
      </c>
      <c r="J353" s="182" t="s">
        <v>2004</v>
      </c>
      <c r="K353" s="183" t="str">
        <f t="shared" si="5"/>
        <v/>
      </c>
    </row>
    <row r="354" spans="1:11" x14ac:dyDescent="0.25">
      <c r="A354" s="177">
        <v>1111570</v>
      </c>
      <c r="B354" s="178" t="s">
        <v>2458</v>
      </c>
      <c r="C354" s="178" t="s">
        <v>2001</v>
      </c>
      <c r="D354" s="178" t="s">
        <v>2002</v>
      </c>
      <c r="E354" s="178" t="s">
        <v>2074</v>
      </c>
      <c r="F354" s="179">
        <v>14</v>
      </c>
      <c r="G354" s="180" t="s">
        <v>2004</v>
      </c>
      <c r="H354" s="180" t="s">
        <v>2004</v>
      </c>
      <c r="I354" s="181" t="s">
        <v>2004</v>
      </c>
      <c r="J354" s="182" t="s">
        <v>2004</v>
      </c>
      <c r="K354" s="183" t="str">
        <f t="shared" si="5"/>
        <v/>
      </c>
    </row>
    <row r="355" spans="1:11" x14ac:dyDescent="0.25">
      <c r="A355" s="177" t="s">
        <v>2142</v>
      </c>
      <c r="B355" s="178"/>
      <c r="C355" s="178"/>
      <c r="D355" s="178"/>
      <c r="E355" s="178"/>
      <c r="F355" s="179"/>
      <c r="G355" s="180"/>
      <c r="H355" s="180"/>
      <c r="I355" s="181"/>
      <c r="J355" s="182"/>
      <c r="K355" s="183" t="str">
        <f t="shared" si="5"/>
        <v/>
      </c>
    </row>
    <row r="356" spans="1:11" x14ac:dyDescent="0.25">
      <c r="A356" s="177">
        <v>1112215</v>
      </c>
      <c r="B356" s="178" t="s">
        <v>2459</v>
      </c>
      <c r="C356" s="178" t="s">
        <v>1868</v>
      </c>
      <c r="D356" s="178" t="s">
        <v>2049</v>
      </c>
      <c r="E356" s="178" t="s">
        <v>2151</v>
      </c>
      <c r="F356" s="179">
        <v>14</v>
      </c>
      <c r="G356" s="180" t="s">
        <v>2004</v>
      </c>
      <c r="H356" s="180" t="s">
        <v>2004</v>
      </c>
      <c r="I356" s="181" t="s">
        <v>2004</v>
      </c>
      <c r="J356" s="182" t="s">
        <v>2004</v>
      </c>
      <c r="K356" s="183" t="str">
        <f t="shared" si="5"/>
        <v/>
      </c>
    </row>
    <row r="357" spans="1:11" x14ac:dyDescent="0.25">
      <c r="A357" s="177">
        <v>1112142</v>
      </c>
      <c r="B357" s="178" t="s">
        <v>2460</v>
      </c>
      <c r="C357" s="178" t="s">
        <v>1868</v>
      </c>
      <c r="D357" s="178" t="s">
        <v>2049</v>
      </c>
      <c r="E357" s="178" t="s">
        <v>2050</v>
      </c>
      <c r="F357" s="179">
        <v>14</v>
      </c>
      <c r="G357" s="180" t="s">
        <v>2004</v>
      </c>
      <c r="H357" s="180" t="s">
        <v>2004</v>
      </c>
      <c r="I357" s="181" t="s">
        <v>2004</v>
      </c>
      <c r="J357" s="182" t="s">
        <v>2004</v>
      </c>
      <c r="K357" s="183" t="str">
        <f t="shared" si="5"/>
        <v/>
      </c>
    </row>
    <row r="358" spans="1:11" x14ac:dyDescent="0.25">
      <c r="A358" s="177">
        <v>1112167</v>
      </c>
      <c r="B358" s="178" t="s">
        <v>2461</v>
      </c>
      <c r="C358" s="178" t="s">
        <v>1868</v>
      </c>
      <c r="D358" s="178" t="s">
        <v>2049</v>
      </c>
      <c r="E358" s="178" t="s">
        <v>2081</v>
      </c>
      <c r="F358" s="179">
        <v>29</v>
      </c>
      <c r="G358" s="180">
        <v>3</v>
      </c>
      <c r="H358" s="180" t="s">
        <v>2008</v>
      </c>
      <c r="I358" s="181">
        <v>1</v>
      </c>
      <c r="J358" s="182">
        <v>44374</v>
      </c>
      <c r="K358" s="183">
        <f t="shared" si="5"/>
        <v>42912</v>
      </c>
    </row>
    <row r="359" spans="1:11" x14ac:dyDescent="0.25">
      <c r="A359" s="177">
        <v>1112170</v>
      </c>
      <c r="B359" s="178" t="s">
        <v>2462</v>
      </c>
      <c r="C359" s="178" t="s">
        <v>1868</v>
      </c>
      <c r="D359" s="178" t="s">
        <v>2049</v>
      </c>
      <c r="E359" s="178" t="s">
        <v>2081</v>
      </c>
      <c r="F359" s="179">
        <v>86</v>
      </c>
      <c r="G359" s="180" t="s">
        <v>2004</v>
      </c>
      <c r="H359" s="180" t="s">
        <v>2004</v>
      </c>
      <c r="I359" s="181" t="s">
        <v>2004</v>
      </c>
      <c r="J359" s="182" t="s">
        <v>2004</v>
      </c>
      <c r="K359" s="183" t="str">
        <f t="shared" si="5"/>
        <v/>
      </c>
    </row>
    <row r="360" spans="1:11" x14ac:dyDescent="0.25">
      <c r="A360" s="177">
        <v>1112166</v>
      </c>
      <c r="B360" s="178" t="s">
        <v>2463</v>
      </c>
      <c r="C360" s="178" t="s">
        <v>1868</v>
      </c>
      <c r="D360" s="178" t="s">
        <v>2049</v>
      </c>
      <c r="E360" s="178" t="s">
        <v>2081</v>
      </c>
      <c r="F360" s="179">
        <v>76</v>
      </c>
      <c r="G360" s="180">
        <v>2</v>
      </c>
      <c r="H360" s="180" t="s">
        <v>2008</v>
      </c>
      <c r="I360" s="181">
        <v>2</v>
      </c>
      <c r="J360" s="182">
        <v>44318</v>
      </c>
      <c r="K360" s="183">
        <f t="shared" si="5"/>
        <v>42856</v>
      </c>
    </row>
    <row r="361" spans="1:11" x14ac:dyDescent="0.25">
      <c r="A361" s="177">
        <v>1112158</v>
      </c>
      <c r="B361" s="178" t="s">
        <v>2464</v>
      </c>
      <c r="C361" s="178" t="s">
        <v>1868</v>
      </c>
      <c r="D361" s="178" t="s">
        <v>2049</v>
      </c>
      <c r="E361" s="178" t="s">
        <v>2430</v>
      </c>
      <c r="F361" s="179">
        <v>99</v>
      </c>
      <c r="G361" s="180" t="s">
        <v>2004</v>
      </c>
      <c r="H361" s="180" t="s">
        <v>2004</v>
      </c>
      <c r="I361" s="181" t="s">
        <v>2004</v>
      </c>
      <c r="J361" s="182" t="s">
        <v>2004</v>
      </c>
      <c r="K361" s="183" t="str">
        <f t="shared" si="5"/>
        <v/>
      </c>
    </row>
    <row r="362" spans="1:11" x14ac:dyDescent="0.25">
      <c r="A362" s="177">
        <v>1112037</v>
      </c>
      <c r="B362" s="178" t="s">
        <v>2465</v>
      </c>
      <c r="C362" s="178" t="s">
        <v>1868</v>
      </c>
      <c r="D362" s="178" t="s">
        <v>2028</v>
      </c>
      <c r="E362" s="178" t="s">
        <v>2079</v>
      </c>
      <c r="F362" s="179">
        <v>48</v>
      </c>
      <c r="G362" s="180" t="s">
        <v>2004</v>
      </c>
      <c r="H362" s="180" t="s">
        <v>2004</v>
      </c>
      <c r="I362" s="181" t="s">
        <v>2004</v>
      </c>
      <c r="J362" s="182" t="s">
        <v>2004</v>
      </c>
      <c r="K362" s="183" t="str">
        <f t="shared" si="5"/>
        <v/>
      </c>
    </row>
    <row r="363" spans="1:11" x14ac:dyDescent="0.25">
      <c r="A363" s="177">
        <v>1112382</v>
      </c>
      <c r="B363" s="178" t="s">
        <v>2466</v>
      </c>
      <c r="C363" s="178" t="s">
        <v>1868</v>
      </c>
      <c r="D363" s="178" t="s">
        <v>2028</v>
      </c>
      <c r="E363" s="178" t="s">
        <v>2258</v>
      </c>
      <c r="F363" s="179">
        <v>20</v>
      </c>
      <c r="G363" s="180" t="s">
        <v>2004</v>
      </c>
      <c r="H363" s="180" t="s">
        <v>2004</v>
      </c>
      <c r="I363" s="181" t="s">
        <v>2004</v>
      </c>
      <c r="J363" s="182" t="s">
        <v>2004</v>
      </c>
      <c r="K363" s="183" t="str">
        <f t="shared" si="5"/>
        <v/>
      </c>
    </row>
    <row r="364" spans="1:11" x14ac:dyDescent="0.25">
      <c r="A364" s="177">
        <v>1112190</v>
      </c>
      <c r="B364" s="178" t="s">
        <v>2467</v>
      </c>
      <c r="C364" s="178" t="s">
        <v>1868</v>
      </c>
      <c r="D364" s="178" t="s">
        <v>2049</v>
      </c>
      <c r="E364" s="178" t="s">
        <v>2151</v>
      </c>
      <c r="F364" s="179">
        <v>14</v>
      </c>
      <c r="G364" s="180" t="s">
        <v>2004</v>
      </c>
      <c r="H364" s="180" t="s">
        <v>2004</v>
      </c>
      <c r="I364" s="181" t="s">
        <v>2004</v>
      </c>
      <c r="J364" s="182" t="s">
        <v>2004</v>
      </c>
      <c r="K364" s="183" t="str">
        <f t="shared" si="5"/>
        <v/>
      </c>
    </row>
    <row r="365" spans="1:11" x14ac:dyDescent="0.25">
      <c r="A365" s="177">
        <v>1111226</v>
      </c>
      <c r="B365" s="178" t="s">
        <v>2468</v>
      </c>
      <c r="C365" s="178" t="s">
        <v>2001</v>
      </c>
      <c r="D365" s="178" t="s">
        <v>2063</v>
      </c>
      <c r="E365" s="178" t="s">
        <v>2187</v>
      </c>
      <c r="F365" s="179">
        <v>65</v>
      </c>
      <c r="G365" s="180">
        <v>1</v>
      </c>
      <c r="H365" s="180" t="s">
        <v>2061</v>
      </c>
      <c r="I365" s="181">
        <v>2</v>
      </c>
      <c r="J365" s="182">
        <v>44290</v>
      </c>
      <c r="K365" s="183">
        <f t="shared" si="5"/>
        <v>42828</v>
      </c>
    </row>
    <row r="366" spans="1:11" x14ac:dyDescent="0.25">
      <c r="A366" s="177" t="s">
        <v>2142</v>
      </c>
      <c r="B366" s="178">
        <v>1112710</v>
      </c>
      <c r="C366" s="178">
        <v>1112165</v>
      </c>
      <c r="D366" s="178">
        <v>1111395</v>
      </c>
      <c r="E366" s="178">
        <v>1112863</v>
      </c>
      <c r="F366" s="179">
        <v>1110015</v>
      </c>
      <c r="G366" s="180">
        <v>1112139</v>
      </c>
      <c r="H366" s="180">
        <v>1112583</v>
      </c>
      <c r="I366" s="181">
        <v>1112884</v>
      </c>
      <c r="J366" s="182">
        <v>1110364</v>
      </c>
      <c r="K366" s="183">
        <f t="shared" si="5"/>
        <v>1108902</v>
      </c>
    </row>
    <row r="367" spans="1:11" x14ac:dyDescent="0.25">
      <c r="A367" s="177">
        <v>1110183</v>
      </c>
      <c r="B367" s="178" t="s">
        <v>2469</v>
      </c>
      <c r="C367" s="178" t="s">
        <v>2001</v>
      </c>
      <c r="D367" s="178" t="s">
        <v>2102</v>
      </c>
      <c r="E367" s="178" t="s">
        <v>2347</v>
      </c>
      <c r="F367" s="179">
        <v>41</v>
      </c>
      <c r="G367" s="180" t="s">
        <v>2004</v>
      </c>
      <c r="H367" s="180" t="s">
        <v>2004</v>
      </c>
      <c r="I367" s="181" t="s">
        <v>2004</v>
      </c>
      <c r="J367" s="182" t="s">
        <v>2004</v>
      </c>
      <c r="K367" s="183" t="str">
        <f t="shared" si="5"/>
        <v/>
      </c>
    </row>
    <row r="368" spans="1:11" x14ac:dyDescent="0.25">
      <c r="A368" s="177" t="s">
        <v>2142</v>
      </c>
      <c r="B368" s="178"/>
      <c r="C368" s="178"/>
      <c r="D368" s="178"/>
      <c r="E368" s="178"/>
      <c r="F368" s="179"/>
      <c r="G368" s="180"/>
      <c r="H368" s="180"/>
      <c r="I368" s="181"/>
      <c r="J368" s="182"/>
      <c r="K368" s="183" t="str">
        <f t="shared" si="5"/>
        <v/>
      </c>
    </row>
    <row r="369" spans="1:11" x14ac:dyDescent="0.25">
      <c r="A369" s="177">
        <v>1111642</v>
      </c>
      <c r="B369" s="178" t="s">
        <v>2470</v>
      </c>
      <c r="C369" s="178" t="s">
        <v>2001</v>
      </c>
      <c r="D369" s="178" t="s">
        <v>2017</v>
      </c>
      <c r="E369" s="178" t="s">
        <v>2023</v>
      </c>
      <c r="F369" s="179">
        <v>33</v>
      </c>
      <c r="G369" s="180">
        <v>2</v>
      </c>
      <c r="H369" s="180" t="s">
        <v>2008</v>
      </c>
      <c r="I369" s="181">
        <v>1</v>
      </c>
      <c r="J369" s="182">
        <v>44318</v>
      </c>
      <c r="K369" s="183">
        <f t="shared" si="5"/>
        <v>42856</v>
      </c>
    </row>
    <row r="370" spans="1:11" x14ac:dyDescent="0.25">
      <c r="A370" s="177">
        <v>1111194</v>
      </c>
      <c r="B370" s="178" t="s">
        <v>2471</v>
      </c>
      <c r="C370" s="178" t="s">
        <v>1868</v>
      </c>
      <c r="D370" s="178" t="s">
        <v>2070</v>
      </c>
      <c r="E370" s="178" t="s">
        <v>2089</v>
      </c>
      <c r="F370" s="179">
        <v>23</v>
      </c>
      <c r="G370" s="180" t="s">
        <v>2004</v>
      </c>
      <c r="H370" s="180" t="s">
        <v>2004</v>
      </c>
      <c r="I370" s="181" t="s">
        <v>2004</v>
      </c>
      <c r="J370" s="182" t="s">
        <v>2004</v>
      </c>
      <c r="K370" s="183" t="str">
        <f t="shared" si="5"/>
        <v/>
      </c>
    </row>
    <row r="371" spans="1:11" x14ac:dyDescent="0.25">
      <c r="A371" s="177">
        <v>1111581</v>
      </c>
      <c r="B371" s="178" t="s">
        <v>2472</v>
      </c>
      <c r="C371" s="178" t="s">
        <v>2001</v>
      </c>
      <c r="D371" s="178" t="s">
        <v>2025</v>
      </c>
      <c r="E371" s="178" t="s">
        <v>2112</v>
      </c>
      <c r="F371" s="179">
        <v>11</v>
      </c>
      <c r="G371" s="180" t="s">
        <v>2004</v>
      </c>
      <c r="H371" s="180" t="s">
        <v>2004</v>
      </c>
      <c r="I371" s="181" t="s">
        <v>2004</v>
      </c>
      <c r="J371" s="182" t="s">
        <v>2004</v>
      </c>
      <c r="K371" s="183" t="str">
        <f t="shared" si="5"/>
        <v/>
      </c>
    </row>
    <row r="372" spans="1:11" x14ac:dyDescent="0.25">
      <c r="A372" s="177">
        <v>1111571</v>
      </c>
      <c r="B372" s="178" t="s">
        <v>2473</v>
      </c>
      <c r="C372" s="178" t="s">
        <v>2001</v>
      </c>
      <c r="D372" s="178" t="s">
        <v>2002</v>
      </c>
      <c r="E372" s="178" t="s">
        <v>2074</v>
      </c>
      <c r="F372" s="179">
        <v>22</v>
      </c>
      <c r="G372" s="180">
        <v>4</v>
      </c>
      <c r="H372" s="180" t="s">
        <v>2008</v>
      </c>
      <c r="I372" s="181">
        <v>1</v>
      </c>
      <c r="J372" s="182">
        <v>44423</v>
      </c>
      <c r="K372" s="183">
        <f t="shared" si="5"/>
        <v>42961</v>
      </c>
    </row>
    <row r="373" spans="1:11" x14ac:dyDescent="0.25">
      <c r="A373" s="177">
        <v>1111510</v>
      </c>
      <c r="B373" s="178" t="s">
        <v>2474</v>
      </c>
      <c r="C373" s="178" t="s">
        <v>2001</v>
      </c>
      <c r="D373" s="178" t="s">
        <v>2125</v>
      </c>
      <c r="E373" s="178" t="s">
        <v>2475</v>
      </c>
      <c r="F373" s="179">
        <v>24</v>
      </c>
      <c r="G373" s="180" t="s">
        <v>2004</v>
      </c>
      <c r="H373" s="180" t="s">
        <v>2004</v>
      </c>
      <c r="I373" s="181" t="s">
        <v>2004</v>
      </c>
      <c r="J373" s="182" t="s">
        <v>2004</v>
      </c>
      <c r="K373" s="183" t="str">
        <f t="shared" si="5"/>
        <v/>
      </c>
    </row>
    <row r="374" spans="1:11" x14ac:dyDescent="0.25">
      <c r="A374" s="177">
        <v>1111799</v>
      </c>
      <c r="B374" s="178" t="s">
        <v>2476</v>
      </c>
      <c r="C374" s="178" t="s">
        <v>2001</v>
      </c>
      <c r="D374" s="178" t="s">
        <v>2002</v>
      </c>
      <c r="E374" s="178" t="s">
        <v>2191</v>
      </c>
      <c r="F374" s="179">
        <v>45</v>
      </c>
      <c r="G374" s="180">
        <v>1</v>
      </c>
      <c r="H374" s="180" t="s">
        <v>2061</v>
      </c>
      <c r="I374" s="181">
        <v>1</v>
      </c>
      <c r="J374" s="182">
        <v>44290</v>
      </c>
      <c r="K374" s="183">
        <f t="shared" si="5"/>
        <v>42828</v>
      </c>
    </row>
    <row r="375" spans="1:11" x14ac:dyDescent="0.25">
      <c r="A375" s="177">
        <v>1111460</v>
      </c>
      <c r="B375" s="178" t="s">
        <v>2477</v>
      </c>
      <c r="C375" s="178" t="s">
        <v>2001</v>
      </c>
      <c r="D375" s="178" t="s">
        <v>2125</v>
      </c>
      <c r="E375" s="178" t="s">
        <v>2177</v>
      </c>
      <c r="F375" s="179">
        <v>38</v>
      </c>
      <c r="G375" s="180" t="s">
        <v>2004</v>
      </c>
      <c r="H375" s="180" t="s">
        <v>2004</v>
      </c>
      <c r="I375" s="181" t="s">
        <v>2004</v>
      </c>
      <c r="J375" s="182" t="s">
        <v>2004</v>
      </c>
      <c r="K375" s="183" t="str">
        <f t="shared" si="5"/>
        <v/>
      </c>
    </row>
    <row r="376" spans="1:11" x14ac:dyDescent="0.25">
      <c r="A376" s="177">
        <v>1112286</v>
      </c>
      <c r="B376" s="178" t="s">
        <v>2478</v>
      </c>
      <c r="C376" s="178" t="s">
        <v>1868</v>
      </c>
      <c r="D376" s="178" t="s">
        <v>2028</v>
      </c>
      <c r="E376" s="178" t="s">
        <v>2137</v>
      </c>
      <c r="F376" s="179">
        <v>68</v>
      </c>
      <c r="G376" s="180" t="s">
        <v>2004</v>
      </c>
      <c r="H376" s="180" t="s">
        <v>2004</v>
      </c>
      <c r="I376" s="181" t="s">
        <v>2004</v>
      </c>
      <c r="J376" s="182" t="s">
        <v>2004</v>
      </c>
      <c r="K376" s="183" t="str">
        <f t="shared" si="5"/>
        <v/>
      </c>
    </row>
    <row r="377" spans="1:11" x14ac:dyDescent="0.25">
      <c r="A377" s="177">
        <v>1111775</v>
      </c>
      <c r="B377" s="178" t="s">
        <v>2479</v>
      </c>
      <c r="C377" s="178" t="s">
        <v>2001</v>
      </c>
      <c r="D377" s="178" t="s">
        <v>2002</v>
      </c>
      <c r="E377" s="178" t="s">
        <v>2085</v>
      </c>
      <c r="F377" s="179">
        <v>77</v>
      </c>
      <c r="G377" s="180">
        <v>1</v>
      </c>
      <c r="H377" s="180" t="s">
        <v>2008</v>
      </c>
      <c r="I377" s="181">
        <v>2</v>
      </c>
      <c r="J377" s="182">
        <v>44290</v>
      </c>
      <c r="K377" s="183">
        <f t="shared" si="5"/>
        <v>42828</v>
      </c>
    </row>
    <row r="378" spans="1:11" x14ac:dyDescent="0.25">
      <c r="A378" s="177">
        <v>1110959</v>
      </c>
      <c r="B378" s="178" t="s">
        <v>2480</v>
      </c>
      <c r="C378" s="178" t="s">
        <v>2001</v>
      </c>
      <c r="D378" s="178" t="s">
        <v>2055</v>
      </c>
      <c r="E378" s="178" t="s">
        <v>2056</v>
      </c>
      <c r="F378" s="179">
        <v>73</v>
      </c>
      <c r="G378" s="180">
        <v>3</v>
      </c>
      <c r="H378" s="180" t="s">
        <v>2008</v>
      </c>
      <c r="I378" s="181">
        <v>2</v>
      </c>
      <c r="J378" s="182">
        <v>44374</v>
      </c>
      <c r="K378" s="183">
        <f t="shared" si="5"/>
        <v>42912</v>
      </c>
    </row>
    <row r="379" spans="1:11" x14ac:dyDescent="0.25">
      <c r="A379" s="177">
        <v>1111365</v>
      </c>
      <c r="B379" s="178" t="s">
        <v>2481</v>
      </c>
      <c r="C379" s="178" t="s">
        <v>1868</v>
      </c>
      <c r="D379" s="178" t="s">
        <v>2046</v>
      </c>
      <c r="E379" s="178" t="s">
        <v>2482</v>
      </c>
      <c r="F379" s="179">
        <v>51</v>
      </c>
      <c r="G379" s="180">
        <v>4</v>
      </c>
      <c r="H379" s="180" t="s">
        <v>2008</v>
      </c>
      <c r="I379" s="181">
        <v>1</v>
      </c>
      <c r="J379" s="182">
        <v>44423</v>
      </c>
      <c r="K379" s="183">
        <f t="shared" si="5"/>
        <v>42961</v>
      </c>
    </row>
    <row r="380" spans="1:11" x14ac:dyDescent="0.25">
      <c r="A380" s="177">
        <v>1110648</v>
      </c>
      <c r="B380" s="178" t="s">
        <v>2483</v>
      </c>
      <c r="C380" s="178" t="s">
        <v>2001</v>
      </c>
      <c r="D380" s="178" t="s">
        <v>2006</v>
      </c>
      <c r="E380" s="178" t="s">
        <v>2007</v>
      </c>
      <c r="F380" s="179">
        <v>27</v>
      </c>
      <c r="G380" s="180" t="s">
        <v>2004</v>
      </c>
      <c r="H380" s="180" t="s">
        <v>2004</v>
      </c>
      <c r="I380" s="181" t="s">
        <v>2004</v>
      </c>
      <c r="J380" s="182" t="s">
        <v>2004</v>
      </c>
      <c r="K380" s="183" t="str">
        <f t="shared" si="5"/>
        <v/>
      </c>
    </row>
    <row r="381" spans="1:11" x14ac:dyDescent="0.25">
      <c r="A381" s="177">
        <v>1112787</v>
      </c>
      <c r="B381" s="178" t="s">
        <v>2484</v>
      </c>
      <c r="C381" s="178" t="s">
        <v>1868</v>
      </c>
      <c r="D381" s="178" t="s">
        <v>2020</v>
      </c>
      <c r="E381" s="178" t="s">
        <v>2364</v>
      </c>
      <c r="F381" s="179">
        <v>32</v>
      </c>
      <c r="G381" s="180">
        <v>4</v>
      </c>
      <c r="H381" s="180" t="s">
        <v>2008</v>
      </c>
      <c r="I381" s="181">
        <v>1</v>
      </c>
      <c r="J381" s="182">
        <v>44423</v>
      </c>
      <c r="K381" s="183">
        <f t="shared" si="5"/>
        <v>42961</v>
      </c>
    </row>
    <row r="382" spans="1:11" x14ac:dyDescent="0.25">
      <c r="A382" s="177">
        <v>1111917</v>
      </c>
      <c r="B382" s="178" t="s">
        <v>2485</v>
      </c>
      <c r="C382" s="178" t="s">
        <v>2001</v>
      </c>
      <c r="D382" s="178" t="s">
        <v>2091</v>
      </c>
      <c r="E382" s="178" t="s">
        <v>2092</v>
      </c>
      <c r="F382" s="179">
        <v>16</v>
      </c>
      <c r="G382" s="180" t="s">
        <v>2004</v>
      </c>
      <c r="H382" s="180" t="s">
        <v>2004</v>
      </c>
      <c r="I382" s="181" t="s">
        <v>2004</v>
      </c>
      <c r="J382" s="182" t="s">
        <v>2004</v>
      </c>
      <c r="K382" s="183" t="str">
        <f t="shared" si="5"/>
        <v/>
      </c>
    </row>
    <row r="383" spans="1:11" x14ac:dyDescent="0.25">
      <c r="A383" s="177">
        <v>1110846</v>
      </c>
      <c r="B383" s="178" t="s">
        <v>2486</v>
      </c>
      <c r="C383" s="178" t="s">
        <v>2001</v>
      </c>
      <c r="D383" s="178" t="s">
        <v>2017</v>
      </c>
      <c r="E383" s="178" t="s">
        <v>2487</v>
      </c>
      <c r="F383" s="179">
        <v>43</v>
      </c>
      <c r="G383" s="180">
        <v>1</v>
      </c>
      <c r="H383" s="180" t="s">
        <v>2008</v>
      </c>
      <c r="I383" s="181">
        <v>1</v>
      </c>
      <c r="J383" s="182">
        <v>44304</v>
      </c>
      <c r="K383" s="183">
        <f t="shared" si="5"/>
        <v>42842</v>
      </c>
    </row>
    <row r="384" spans="1:11" x14ac:dyDescent="0.25">
      <c r="A384" s="177">
        <v>1112205</v>
      </c>
      <c r="B384" s="178" t="s">
        <v>2488</v>
      </c>
      <c r="C384" s="178" t="s">
        <v>1868</v>
      </c>
      <c r="D384" s="178" t="s">
        <v>2049</v>
      </c>
      <c r="E384" s="178" t="s">
        <v>2430</v>
      </c>
      <c r="F384" s="179">
        <v>45</v>
      </c>
      <c r="G384" s="180">
        <v>3</v>
      </c>
      <c r="H384" s="180" t="s">
        <v>2008</v>
      </c>
      <c r="I384" s="181">
        <v>2</v>
      </c>
      <c r="J384" s="182">
        <v>44374</v>
      </c>
      <c r="K384" s="183">
        <f t="shared" si="5"/>
        <v>42912</v>
      </c>
    </row>
    <row r="385" spans="1:11" x14ac:dyDescent="0.25">
      <c r="A385" s="177">
        <v>1112206</v>
      </c>
      <c r="B385" s="178" t="s">
        <v>2489</v>
      </c>
      <c r="C385" s="178" t="s">
        <v>1868</v>
      </c>
      <c r="D385" s="178" t="s">
        <v>2049</v>
      </c>
      <c r="E385" s="178" t="s">
        <v>2430</v>
      </c>
      <c r="F385" s="179">
        <v>92</v>
      </c>
      <c r="G385" s="180">
        <v>2</v>
      </c>
      <c r="H385" s="180" t="s">
        <v>2008</v>
      </c>
      <c r="I385" s="181">
        <v>3</v>
      </c>
      <c r="J385" s="182">
        <v>44318</v>
      </c>
      <c r="K385" s="183">
        <f t="shared" si="5"/>
        <v>42856</v>
      </c>
    </row>
    <row r="386" spans="1:11" x14ac:dyDescent="0.25">
      <c r="A386" s="177">
        <v>1112199</v>
      </c>
      <c r="B386" s="178" t="s">
        <v>2490</v>
      </c>
      <c r="C386" s="178" t="s">
        <v>1868</v>
      </c>
      <c r="D386" s="178" t="s">
        <v>2049</v>
      </c>
      <c r="E386" s="178" t="s">
        <v>2430</v>
      </c>
      <c r="F386" s="179">
        <v>69</v>
      </c>
      <c r="G386" s="180" t="s">
        <v>2004</v>
      </c>
      <c r="H386" s="180" t="s">
        <v>2004</v>
      </c>
      <c r="I386" s="181" t="s">
        <v>2004</v>
      </c>
      <c r="J386" s="182" t="s">
        <v>2004</v>
      </c>
      <c r="K386" s="183" t="str">
        <f t="shared" si="5"/>
        <v/>
      </c>
    </row>
    <row r="387" spans="1:11" x14ac:dyDescent="0.25">
      <c r="A387" s="177" t="s">
        <v>2142</v>
      </c>
      <c r="B387" s="178">
        <v>1112710</v>
      </c>
      <c r="C387" s="178">
        <v>1112165</v>
      </c>
      <c r="D387" s="178">
        <v>1111395</v>
      </c>
      <c r="E387" s="178">
        <v>1112863</v>
      </c>
      <c r="F387" s="179">
        <v>1110015</v>
      </c>
      <c r="G387" s="180">
        <v>1112139</v>
      </c>
      <c r="H387" s="180">
        <v>1112583</v>
      </c>
      <c r="I387" s="181">
        <v>1112884</v>
      </c>
      <c r="J387" s="182">
        <v>1110364</v>
      </c>
      <c r="K387" s="183">
        <f t="shared" si="5"/>
        <v>1108902</v>
      </c>
    </row>
    <row r="388" spans="1:11" x14ac:dyDescent="0.25">
      <c r="A388" s="177">
        <v>1112222</v>
      </c>
      <c r="B388" s="178" t="s">
        <v>2491</v>
      </c>
      <c r="C388" s="178" t="s">
        <v>1868</v>
      </c>
      <c r="D388" s="178" t="s">
        <v>2049</v>
      </c>
      <c r="E388" s="178" t="s">
        <v>2430</v>
      </c>
      <c r="F388" s="179">
        <v>37</v>
      </c>
      <c r="G388" s="180" t="s">
        <v>2004</v>
      </c>
      <c r="H388" s="180" t="s">
        <v>2004</v>
      </c>
      <c r="I388" s="181" t="s">
        <v>2004</v>
      </c>
      <c r="J388" s="182" t="s">
        <v>2004</v>
      </c>
      <c r="K388" s="183" t="str">
        <f t="shared" si="5"/>
        <v/>
      </c>
    </row>
    <row r="389" spans="1:11" x14ac:dyDescent="0.25">
      <c r="A389" s="177">
        <v>1112228</v>
      </c>
      <c r="B389" s="178" t="s">
        <v>2492</v>
      </c>
      <c r="C389" s="178" t="s">
        <v>1868</v>
      </c>
      <c r="D389" s="178" t="s">
        <v>2049</v>
      </c>
      <c r="E389" s="178" t="s">
        <v>2430</v>
      </c>
      <c r="F389" s="179">
        <v>31</v>
      </c>
      <c r="G389" s="180" t="s">
        <v>2004</v>
      </c>
      <c r="H389" s="180" t="s">
        <v>2004</v>
      </c>
      <c r="I389" s="181" t="s">
        <v>2004</v>
      </c>
      <c r="J389" s="182" t="s">
        <v>2004</v>
      </c>
      <c r="K389" s="183" t="str">
        <f t="shared" si="5"/>
        <v/>
      </c>
    </row>
    <row r="390" spans="1:11" x14ac:dyDescent="0.25">
      <c r="A390" s="177">
        <v>1112225</v>
      </c>
      <c r="B390" s="178" t="s">
        <v>2493</v>
      </c>
      <c r="C390" s="178" t="s">
        <v>1868</v>
      </c>
      <c r="D390" s="178" t="s">
        <v>2049</v>
      </c>
      <c r="E390" s="178" t="s">
        <v>2430</v>
      </c>
      <c r="F390" s="179">
        <v>87</v>
      </c>
      <c r="G390" s="180" t="s">
        <v>2004</v>
      </c>
      <c r="H390" s="180" t="s">
        <v>2004</v>
      </c>
      <c r="I390" s="181" t="s">
        <v>2004</v>
      </c>
      <c r="J390" s="182" t="s">
        <v>2004</v>
      </c>
      <c r="K390" s="183" t="str">
        <f t="shared" ref="K390:K453" si="6">IF(J390="","",J390-1462)</f>
        <v/>
      </c>
    </row>
    <row r="391" spans="1:11" x14ac:dyDescent="0.25">
      <c r="A391" s="177">
        <v>1112076</v>
      </c>
      <c r="B391" s="178" t="s">
        <v>2494</v>
      </c>
      <c r="C391" s="178" t="s">
        <v>1868</v>
      </c>
      <c r="D391" s="178" t="s">
        <v>2052</v>
      </c>
      <c r="E391" s="178" t="s">
        <v>2076</v>
      </c>
      <c r="F391" s="179">
        <v>19</v>
      </c>
      <c r="G391" s="180" t="s">
        <v>2004</v>
      </c>
      <c r="H391" s="180" t="s">
        <v>2004</v>
      </c>
      <c r="I391" s="181" t="s">
        <v>2004</v>
      </c>
      <c r="J391" s="182" t="s">
        <v>2004</v>
      </c>
      <c r="K391" s="183" t="str">
        <f t="shared" si="6"/>
        <v/>
      </c>
    </row>
    <row r="392" spans="1:11" x14ac:dyDescent="0.25">
      <c r="A392" s="177">
        <v>1112324</v>
      </c>
      <c r="B392" s="178" t="s">
        <v>2495</v>
      </c>
      <c r="C392" s="178" t="s">
        <v>1868</v>
      </c>
      <c r="D392" s="178" t="s">
        <v>2049</v>
      </c>
      <c r="E392" s="178" t="s">
        <v>2119</v>
      </c>
      <c r="F392" s="179">
        <v>51</v>
      </c>
      <c r="G392" s="180" t="s">
        <v>2004</v>
      </c>
      <c r="H392" s="180" t="s">
        <v>2004</v>
      </c>
      <c r="I392" s="181" t="s">
        <v>2004</v>
      </c>
      <c r="J392" s="182" t="s">
        <v>2004</v>
      </c>
      <c r="K392" s="183" t="str">
        <f t="shared" si="6"/>
        <v/>
      </c>
    </row>
    <row r="393" spans="1:11" x14ac:dyDescent="0.25">
      <c r="A393" s="177" t="s">
        <v>2142</v>
      </c>
      <c r="B393" s="178"/>
      <c r="C393" s="178"/>
      <c r="D393" s="178"/>
      <c r="E393" s="178"/>
      <c r="F393" s="179"/>
      <c r="G393" s="180"/>
      <c r="H393" s="180"/>
      <c r="I393" s="181"/>
      <c r="J393" s="182"/>
      <c r="K393" s="183" t="str">
        <f t="shared" si="6"/>
        <v/>
      </c>
    </row>
    <row r="394" spans="1:11" x14ac:dyDescent="0.25">
      <c r="A394" s="177">
        <v>1111977</v>
      </c>
      <c r="B394" s="178" t="s">
        <v>2496</v>
      </c>
      <c r="C394" s="178" t="s">
        <v>1868</v>
      </c>
      <c r="D394" s="178" t="s">
        <v>2049</v>
      </c>
      <c r="E394" s="178" t="s">
        <v>2058</v>
      </c>
      <c r="F394" s="179">
        <v>24</v>
      </c>
      <c r="G394" s="180" t="s">
        <v>2004</v>
      </c>
      <c r="H394" s="180" t="s">
        <v>2004</v>
      </c>
      <c r="I394" s="181" t="s">
        <v>2004</v>
      </c>
      <c r="J394" s="182" t="s">
        <v>2004</v>
      </c>
      <c r="K394" s="183" t="str">
        <f t="shared" si="6"/>
        <v/>
      </c>
    </row>
    <row r="395" spans="1:11" x14ac:dyDescent="0.25">
      <c r="A395" s="177">
        <v>1111560</v>
      </c>
      <c r="B395" s="178" t="s">
        <v>2497</v>
      </c>
      <c r="C395" s="178" t="s">
        <v>2001</v>
      </c>
      <c r="D395" s="178" t="s">
        <v>2002</v>
      </c>
      <c r="E395" s="178" t="s">
        <v>2003</v>
      </c>
      <c r="F395" s="179">
        <v>46</v>
      </c>
      <c r="G395" s="180" t="s">
        <v>2004</v>
      </c>
      <c r="H395" s="180" t="s">
        <v>2004</v>
      </c>
      <c r="I395" s="181" t="s">
        <v>2004</v>
      </c>
      <c r="J395" s="182" t="s">
        <v>2004</v>
      </c>
      <c r="K395" s="183" t="str">
        <f t="shared" si="6"/>
        <v/>
      </c>
    </row>
    <row r="396" spans="1:11" x14ac:dyDescent="0.25">
      <c r="A396" s="177">
        <v>1111062</v>
      </c>
      <c r="B396" s="178" t="s">
        <v>2498</v>
      </c>
      <c r="C396" s="178" t="s">
        <v>1868</v>
      </c>
      <c r="D396" s="178" t="s">
        <v>2046</v>
      </c>
      <c r="E396" s="178" t="s">
        <v>2314</v>
      </c>
      <c r="F396" s="179">
        <v>55</v>
      </c>
      <c r="G396" s="180">
        <v>2</v>
      </c>
      <c r="H396" s="180" t="s">
        <v>2008</v>
      </c>
      <c r="I396" s="181">
        <v>2</v>
      </c>
      <c r="J396" s="182">
        <v>44318</v>
      </c>
      <c r="K396" s="183">
        <f t="shared" si="6"/>
        <v>42856</v>
      </c>
    </row>
    <row r="397" spans="1:11" x14ac:dyDescent="0.25">
      <c r="A397" s="177">
        <v>1111698</v>
      </c>
      <c r="B397" s="178" t="s">
        <v>2499</v>
      </c>
      <c r="C397" s="178" t="s">
        <v>2001</v>
      </c>
      <c r="D397" s="178" t="s">
        <v>2063</v>
      </c>
      <c r="E397" s="178" t="s">
        <v>2131</v>
      </c>
      <c r="F397" s="179">
        <v>104</v>
      </c>
      <c r="G397" s="180">
        <v>2</v>
      </c>
      <c r="H397" s="180" t="s">
        <v>2008</v>
      </c>
      <c r="I397" s="181">
        <v>3</v>
      </c>
      <c r="J397" s="182">
        <v>44318</v>
      </c>
      <c r="K397" s="183">
        <f t="shared" si="6"/>
        <v>42856</v>
      </c>
    </row>
    <row r="398" spans="1:11" x14ac:dyDescent="0.25">
      <c r="A398" s="177">
        <v>1112038</v>
      </c>
      <c r="B398" s="178" t="s">
        <v>2500</v>
      </c>
      <c r="C398" s="178" t="s">
        <v>1868</v>
      </c>
      <c r="D398" s="178" t="s">
        <v>2028</v>
      </c>
      <c r="E398" s="178" t="s">
        <v>2079</v>
      </c>
      <c r="F398" s="179">
        <v>44</v>
      </c>
      <c r="G398" s="180" t="s">
        <v>2004</v>
      </c>
      <c r="H398" s="180" t="s">
        <v>2004</v>
      </c>
      <c r="I398" s="181" t="s">
        <v>2004</v>
      </c>
      <c r="J398" s="182" t="s">
        <v>2004</v>
      </c>
      <c r="K398" s="183" t="str">
        <f t="shared" si="6"/>
        <v/>
      </c>
    </row>
    <row r="399" spans="1:11" x14ac:dyDescent="0.25">
      <c r="A399" s="177">
        <v>1111120</v>
      </c>
      <c r="B399" s="178" t="s">
        <v>2501</v>
      </c>
      <c r="C399" s="178" t="s">
        <v>2001</v>
      </c>
      <c r="D399" s="178" t="s">
        <v>2144</v>
      </c>
      <c r="E399" s="178" t="s">
        <v>2189</v>
      </c>
      <c r="F399" s="179">
        <v>22</v>
      </c>
      <c r="G399" s="180" t="s">
        <v>2004</v>
      </c>
      <c r="H399" s="180" t="s">
        <v>2004</v>
      </c>
      <c r="I399" s="181" t="s">
        <v>2004</v>
      </c>
      <c r="J399" s="182" t="s">
        <v>2004</v>
      </c>
      <c r="K399" s="183" t="str">
        <f t="shared" si="6"/>
        <v/>
      </c>
    </row>
    <row r="400" spans="1:11" x14ac:dyDescent="0.25">
      <c r="A400" s="177">
        <v>1111836</v>
      </c>
      <c r="B400" s="178" t="s">
        <v>2502</v>
      </c>
      <c r="C400" s="178" t="s">
        <v>2001</v>
      </c>
      <c r="D400" s="178" t="s">
        <v>2025</v>
      </c>
      <c r="E400" s="178" t="s">
        <v>2026</v>
      </c>
      <c r="F400" s="179">
        <v>69</v>
      </c>
      <c r="G400" s="180" t="s">
        <v>2004</v>
      </c>
      <c r="H400" s="180" t="s">
        <v>2004</v>
      </c>
      <c r="I400" s="181" t="s">
        <v>2004</v>
      </c>
      <c r="J400" s="182" t="s">
        <v>2004</v>
      </c>
      <c r="K400" s="183" t="str">
        <f t="shared" si="6"/>
        <v/>
      </c>
    </row>
    <row r="401" spans="1:11" x14ac:dyDescent="0.25">
      <c r="A401" s="177">
        <v>1110015</v>
      </c>
      <c r="B401" s="178" t="s">
        <v>2503</v>
      </c>
      <c r="C401" s="178" t="s">
        <v>1868</v>
      </c>
      <c r="D401" s="178" t="s">
        <v>2034</v>
      </c>
      <c r="E401" s="178" t="s">
        <v>2200</v>
      </c>
      <c r="F401" s="179">
        <v>49</v>
      </c>
      <c r="G401" s="180" t="s">
        <v>2004</v>
      </c>
      <c r="H401" s="180" t="s">
        <v>2004</v>
      </c>
      <c r="I401" s="181" t="s">
        <v>2004</v>
      </c>
      <c r="J401" s="182" t="s">
        <v>2004</v>
      </c>
      <c r="K401" s="183" t="str">
        <f t="shared" si="6"/>
        <v/>
      </c>
    </row>
    <row r="402" spans="1:11" x14ac:dyDescent="0.25">
      <c r="A402" s="177">
        <v>1112389</v>
      </c>
      <c r="B402" s="178" t="s">
        <v>2504</v>
      </c>
      <c r="C402" s="178" t="s">
        <v>1868</v>
      </c>
      <c r="D402" s="178" t="s">
        <v>2028</v>
      </c>
      <c r="E402" s="178" t="s">
        <v>2258</v>
      </c>
      <c r="F402" s="179">
        <v>15</v>
      </c>
      <c r="G402" s="180" t="s">
        <v>2004</v>
      </c>
      <c r="H402" s="180" t="s">
        <v>2004</v>
      </c>
      <c r="I402" s="181" t="s">
        <v>2004</v>
      </c>
      <c r="J402" s="182" t="s">
        <v>2004</v>
      </c>
      <c r="K402" s="183" t="str">
        <f t="shared" si="6"/>
        <v/>
      </c>
    </row>
    <row r="403" spans="1:11" x14ac:dyDescent="0.25">
      <c r="A403" s="177">
        <v>1110200</v>
      </c>
      <c r="B403" s="178" t="s">
        <v>2505</v>
      </c>
      <c r="C403" s="178" t="s">
        <v>1868</v>
      </c>
      <c r="D403" s="178" t="s">
        <v>2034</v>
      </c>
      <c r="E403" s="178" t="s">
        <v>2454</v>
      </c>
      <c r="F403" s="179">
        <v>48</v>
      </c>
      <c r="G403" s="180" t="s">
        <v>2004</v>
      </c>
      <c r="H403" s="180" t="s">
        <v>2004</v>
      </c>
      <c r="I403" s="181" t="s">
        <v>2004</v>
      </c>
      <c r="J403" s="182" t="s">
        <v>2004</v>
      </c>
      <c r="K403" s="183" t="str">
        <f t="shared" si="6"/>
        <v/>
      </c>
    </row>
    <row r="404" spans="1:11" x14ac:dyDescent="0.25">
      <c r="A404" s="177">
        <v>1110697</v>
      </c>
      <c r="B404" s="178" t="s">
        <v>2506</v>
      </c>
      <c r="C404" s="178" t="s">
        <v>2001</v>
      </c>
      <c r="D404" s="178" t="s">
        <v>2102</v>
      </c>
      <c r="E404" s="178" t="s">
        <v>2280</v>
      </c>
      <c r="F404" s="179">
        <v>111</v>
      </c>
      <c r="G404" s="180">
        <v>2</v>
      </c>
      <c r="H404" s="180" t="s">
        <v>2008</v>
      </c>
      <c r="I404" s="181">
        <v>3</v>
      </c>
      <c r="J404" s="182">
        <v>44318</v>
      </c>
      <c r="K404" s="183">
        <f t="shared" si="6"/>
        <v>42856</v>
      </c>
    </row>
    <row r="405" spans="1:11" x14ac:dyDescent="0.25">
      <c r="A405" s="177">
        <v>1115415</v>
      </c>
      <c r="B405" s="178" t="s">
        <v>2507</v>
      </c>
      <c r="C405" s="178" t="s">
        <v>2001</v>
      </c>
      <c r="D405" s="178" t="s">
        <v>2102</v>
      </c>
      <c r="E405" s="178" t="s">
        <v>2280</v>
      </c>
      <c r="F405" s="179">
        <v>53</v>
      </c>
      <c r="G405" s="180" t="s">
        <v>2004</v>
      </c>
      <c r="H405" s="180" t="s">
        <v>2004</v>
      </c>
      <c r="I405" s="181" t="s">
        <v>2004</v>
      </c>
      <c r="J405" s="182" t="s">
        <v>2004</v>
      </c>
      <c r="K405" s="183" t="str">
        <f t="shared" si="6"/>
        <v/>
      </c>
    </row>
    <row r="406" spans="1:11" x14ac:dyDescent="0.25">
      <c r="A406" s="177">
        <v>1110698</v>
      </c>
      <c r="B406" s="178" t="s">
        <v>2508</v>
      </c>
      <c r="C406" s="178" t="s">
        <v>2001</v>
      </c>
      <c r="D406" s="178" t="s">
        <v>2102</v>
      </c>
      <c r="E406" s="178" t="s">
        <v>2105</v>
      </c>
      <c r="F406" s="179">
        <v>41</v>
      </c>
      <c r="G406" s="180">
        <v>4</v>
      </c>
      <c r="H406" s="180" t="s">
        <v>2008</v>
      </c>
      <c r="I406" s="181">
        <v>1</v>
      </c>
      <c r="J406" s="182">
        <v>44423</v>
      </c>
      <c r="K406" s="183">
        <f t="shared" si="6"/>
        <v>42961</v>
      </c>
    </row>
    <row r="407" spans="1:11" x14ac:dyDescent="0.25">
      <c r="A407" s="185">
        <v>1112191</v>
      </c>
      <c r="B407" s="186" t="s">
        <v>2509</v>
      </c>
      <c r="C407" s="186" t="s">
        <v>1868</v>
      </c>
      <c r="D407" s="186" t="s">
        <v>2049</v>
      </c>
      <c r="E407" s="186" t="s">
        <v>2151</v>
      </c>
      <c r="F407" s="179">
        <v>9</v>
      </c>
      <c r="G407" s="180" t="s">
        <v>2004</v>
      </c>
      <c r="H407" s="180" t="s">
        <v>2004</v>
      </c>
      <c r="I407" s="181" t="s">
        <v>2004</v>
      </c>
      <c r="J407" s="182" t="s">
        <v>2004</v>
      </c>
      <c r="K407" s="183" t="str">
        <f t="shared" si="6"/>
        <v/>
      </c>
    </row>
    <row r="408" spans="1:11" x14ac:dyDescent="0.25">
      <c r="A408" s="177">
        <v>1111307</v>
      </c>
      <c r="B408" s="178" t="s">
        <v>2510</v>
      </c>
      <c r="C408" s="178" t="s">
        <v>2001</v>
      </c>
      <c r="D408" s="178" t="s">
        <v>2144</v>
      </c>
      <c r="E408" s="178" t="s">
        <v>2159</v>
      </c>
      <c r="F408" s="179">
        <v>22</v>
      </c>
      <c r="G408" s="180" t="s">
        <v>2004</v>
      </c>
      <c r="H408" s="180" t="s">
        <v>2004</v>
      </c>
      <c r="I408" s="181" t="s">
        <v>2004</v>
      </c>
      <c r="J408" s="182" t="s">
        <v>2004</v>
      </c>
      <c r="K408" s="183" t="str">
        <f t="shared" si="6"/>
        <v/>
      </c>
    </row>
    <row r="409" spans="1:11" x14ac:dyDescent="0.25">
      <c r="A409" s="177">
        <v>1112145</v>
      </c>
      <c r="B409" s="178" t="s">
        <v>2511</v>
      </c>
      <c r="C409" s="178" t="s">
        <v>1868</v>
      </c>
      <c r="D409" s="178" t="s">
        <v>2049</v>
      </c>
      <c r="E409" s="178" t="s">
        <v>2050</v>
      </c>
      <c r="F409" s="179">
        <v>89</v>
      </c>
      <c r="G409" s="180" t="s">
        <v>2004</v>
      </c>
      <c r="H409" s="180" t="s">
        <v>2004</v>
      </c>
      <c r="I409" s="181" t="s">
        <v>2004</v>
      </c>
      <c r="J409" s="182" t="s">
        <v>2004</v>
      </c>
      <c r="K409" s="183" t="str">
        <f t="shared" si="6"/>
        <v/>
      </c>
    </row>
    <row r="410" spans="1:11" x14ac:dyDescent="0.25">
      <c r="A410" s="177">
        <v>1110917</v>
      </c>
      <c r="B410" s="178" t="s">
        <v>2512</v>
      </c>
      <c r="C410" s="178" t="s">
        <v>2001</v>
      </c>
      <c r="D410" s="178" t="s">
        <v>2102</v>
      </c>
      <c r="E410" s="178" t="s">
        <v>2312</v>
      </c>
      <c r="F410" s="179">
        <v>41</v>
      </c>
      <c r="G410" s="180">
        <v>4</v>
      </c>
      <c r="H410" s="180" t="s">
        <v>2008</v>
      </c>
      <c r="I410" s="181">
        <v>1</v>
      </c>
      <c r="J410" s="182">
        <v>44423</v>
      </c>
      <c r="K410" s="183">
        <f t="shared" si="6"/>
        <v>42961</v>
      </c>
    </row>
    <row r="411" spans="1:11" x14ac:dyDescent="0.25">
      <c r="A411" s="177">
        <v>1110975</v>
      </c>
      <c r="B411" s="178" t="s">
        <v>2513</v>
      </c>
      <c r="C411" s="178" t="s">
        <v>2001</v>
      </c>
      <c r="D411" s="178" t="s">
        <v>2055</v>
      </c>
      <c r="E411" s="178" t="s">
        <v>2219</v>
      </c>
      <c r="F411" s="179">
        <v>101</v>
      </c>
      <c r="G411" s="180">
        <v>2</v>
      </c>
      <c r="H411" s="180" t="s">
        <v>2008</v>
      </c>
      <c r="I411" s="181">
        <v>3</v>
      </c>
      <c r="J411" s="182">
        <v>44318</v>
      </c>
      <c r="K411" s="183">
        <f t="shared" si="6"/>
        <v>42856</v>
      </c>
    </row>
    <row r="412" spans="1:11" x14ac:dyDescent="0.25">
      <c r="A412" s="177">
        <v>1110424</v>
      </c>
      <c r="B412" s="178" t="s">
        <v>2514</v>
      </c>
      <c r="C412" s="178" t="s">
        <v>2001</v>
      </c>
      <c r="D412" s="178" t="s">
        <v>2017</v>
      </c>
      <c r="E412" s="178" t="s">
        <v>2308</v>
      </c>
      <c r="F412" s="179">
        <v>16</v>
      </c>
      <c r="G412" s="180" t="s">
        <v>2004</v>
      </c>
      <c r="H412" s="180" t="s">
        <v>2004</v>
      </c>
      <c r="I412" s="181" t="s">
        <v>2004</v>
      </c>
      <c r="J412" s="182" t="s">
        <v>2004</v>
      </c>
      <c r="K412" s="183" t="str">
        <f t="shared" si="6"/>
        <v/>
      </c>
    </row>
    <row r="413" spans="1:11" x14ac:dyDescent="0.25">
      <c r="A413" s="177">
        <v>1110781</v>
      </c>
      <c r="B413" s="178" t="s">
        <v>2515</v>
      </c>
      <c r="C413" s="178" t="s">
        <v>2001</v>
      </c>
      <c r="D413" s="178" t="s">
        <v>2025</v>
      </c>
      <c r="E413" s="178" t="s">
        <v>2037</v>
      </c>
      <c r="F413" s="179">
        <v>51</v>
      </c>
      <c r="G413" s="180">
        <v>2</v>
      </c>
      <c r="H413" s="180" t="s">
        <v>2008</v>
      </c>
      <c r="I413" s="181">
        <v>2</v>
      </c>
      <c r="J413" s="182">
        <v>44318</v>
      </c>
      <c r="K413" s="183">
        <f t="shared" si="6"/>
        <v>42856</v>
      </c>
    </row>
    <row r="414" spans="1:11" x14ac:dyDescent="0.25">
      <c r="A414" s="177">
        <v>1110810</v>
      </c>
      <c r="B414" s="178" t="s">
        <v>2516</v>
      </c>
      <c r="C414" s="178" t="s">
        <v>2001</v>
      </c>
      <c r="D414" s="178" t="s">
        <v>2025</v>
      </c>
      <c r="E414" s="178" t="s">
        <v>2037</v>
      </c>
      <c r="F414" s="179">
        <v>67</v>
      </c>
      <c r="G414" s="180">
        <v>2</v>
      </c>
      <c r="H414" s="180" t="s">
        <v>2008</v>
      </c>
      <c r="I414" s="181">
        <v>2</v>
      </c>
      <c r="J414" s="182">
        <v>44318</v>
      </c>
      <c r="K414" s="183">
        <f t="shared" si="6"/>
        <v>42856</v>
      </c>
    </row>
    <row r="415" spans="1:11" x14ac:dyDescent="0.25">
      <c r="A415" s="177">
        <v>1111874</v>
      </c>
      <c r="B415" s="178" t="s">
        <v>2517</v>
      </c>
      <c r="C415" s="178" t="s">
        <v>2001</v>
      </c>
      <c r="D415" s="178" t="s">
        <v>2091</v>
      </c>
      <c r="E415" s="178" t="s">
        <v>2283</v>
      </c>
      <c r="F415" s="179">
        <v>25</v>
      </c>
      <c r="G415" s="180" t="s">
        <v>2004</v>
      </c>
      <c r="H415" s="180" t="s">
        <v>2004</v>
      </c>
      <c r="I415" s="181" t="s">
        <v>2004</v>
      </c>
      <c r="J415" s="182" t="s">
        <v>2004</v>
      </c>
      <c r="K415" s="183" t="str">
        <f t="shared" si="6"/>
        <v/>
      </c>
    </row>
    <row r="416" spans="1:11" x14ac:dyDescent="0.25">
      <c r="A416" s="177">
        <v>1111327</v>
      </c>
      <c r="B416" s="178" t="s">
        <v>2518</v>
      </c>
      <c r="C416" s="178" t="s">
        <v>2001</v>
      </c>
      <c r="D416" s="178" t="s">
        <v>2144</v>
      </c>
      <c r="E416" s="178" t="s">
        <v>2250</v>
      </c>
      <c r="F416" s="179">
        <v>30</v>
      </c>
      <c r="G416" s="180" t="s">
        <v>2004</v>
      </c>
      <c r="H416" s="180" t="s">
        <v>2004</v>
      </c>
      <c r="I416" s="181" t="s">
        <v>2004</v>
      </c>
      <c r="J416" s="182" t="s">
        <v>2004</v>
      </c>
      <c r="K416" s="183" t="str">
        <f t="shared" si="6"/>
        <v/>
      </c>
    </row>
    <row r="417" spans="1:11" x14ac:dyDescent="0.25">
      <c r="A417" s="177">
        <v>1111824</v>
      </c>
      <c r="B417" s="178" t="s">
        <v>2519</v>
      </c>
      <c r="C417" s="178" t="s">
        <v>2001</v>
      </c>
      <c r="D417" s="178" t="s">
        <v>2025</v>
      </c>
      <c r="E417" s="178" t="s">
        <v>2094</v>
      </c>
      <c r="F417" s="179">
        <v>58</v>
      </c>
      <c r="G417" s="180" t="s">
        <v>2004</v>
      </c>
      <c r="H417" s="180" t="s">
        <v>2004</v>
      </c>
      <c r="I417" s="181" t="s">
        <v>2004</v>
      </c>
      <c r="J417" s="182" t="s">
        <v>2004</v>
      </c>
      <c r="K417" s="183" t="str">
        <f t="shared" si="6"/>
        <v/>
      </c>
    </row>
    <row r="418" spans="1:11" x14ac:dyDescent="0.25">
      <c r="A418" s="177">
        <v>1110637</v>
      </c>
      <c r="B418" s="178" t="s">
        <v>2520</v>
      </c>
      <c r="C418" s="178" t="s">
        <v>2001</v>
      </c>
      <c r="D418" s="178" t="s">
        <v>2006</v>
      </c>
      <c r="E418" s="178" t="s">
        <v>2010</v>
      </c>
      <c r="F418" s="179">
        <v>24</v>
      </c>
      <c r="G418" s="180" t="s">
        <v>2004</v>
      </c>
      <c r="H418" s="180" t="s">
        <v>2004</v>
      </c>
      <c r="I418" s="181" t="s">
        <v>2004</v>
      </c>
      <c r="J418" s="182" t="s">
        <v>2004</v>
      </c>
      <c r="K418" s="183" t="str">
        <f t="shared" si="6"/>
        <v/>
      </c>
    </row>
    <row r="419" spans="1:11" x14ac:dyDescent="0.25">
      <c r="A419" s="177">
        <v>1110528</v>
      </c>
      <c r="B419" s="178" t="s">
        <v>2521</v>
      </c>
      <c r="C419" s="178" t="s">
        <v>2001</v>
      </c>
      <c r="D419" s="178" t="s">
        <v>2055</v>
      </c>
      <c r="E419" s="178" t="s">
        <v>2233</v>
      </c>
      <c r="F419" s="179">
        <v>32</v>
      </c>
      <c r="G419" s="180">
        <v>1</v>
      </c>
      <c r="H419" s="180" t="s">
        <v>2008</v>
      </c>
      <c r="I419" s="181">
        <v>1</v>
      </c>
      <c r="J419" s="182">
        <v>44290</v>
      </c>
      <c r="K419" s="183">
        <f t="shared" si="6"/>
        <v>42828</v>
      </c>
    </row>
    <row r="420" spans="1:11" x14ac:dyDescent="0.25">
      <c r="A420" s="177">
        <v>1111511</v>
      </c>
      <c r="B420" s="178" t="s">
        <v>2522</v>
      </c>
      <c r="C420" s="178" t="s">
        <v>2001</v>
      </c>
      <c r="D420" s="178" t="s">
        <v>2125</v>
      </c>
      <c r="E420" s="178" t="s">
        <v>2475</v>
      </c>
      <c r="F420" s="179">
        <v>20</v>
      </c>
      <c r="G420" s="180" t="s">
        <v>2004</v>
      </c>
      <c r="H420" s="180" t="s">
        <v>2004</v>
      </c>
      <c r="I420" s="181" t="s">
        <v>2004</v>
      </c>
      <c r="J420" s="182" t="s">
        <v>2004</v>
      </c>
      <c r="K420" s="183" t="str">
        <f t="shared" si="6"/>
        <v/>
      </c>
    </row>
    <row r="421" spans="1:11" x14ac:dyDescent="0.25">
      <c r="A421" s="177">
        <v>1111491</v>
      </c>
      <c r="B421" s="178" t="s">
        <v>2523</v>
      </c>
      <c r="C421" s="178" t="s">
        <v>2001</v>
      </c>
      <c r="D421" s="178" t="s">
        <v>2125</v>
      </c>
      <c r="E421" s="178" t="s">
        <v>2475</v>
      </c>
      <c r="F421" s="179">
        <v>90</v>
      </c>
      <c r="G421" s="180" t="s">
        <v>2004</v>
      </c>
      <c r="H421" s="180" t="s">
        <v>2004</v>
      </c>
      <c r="I421" s="181" t="s">
        <v>2004</v>
      </c>
      <c r="J421" s="182" t="s">
        <v>2004</v>
      </c>
      <c r="K421" s="183" t="str">
        <f t="shared" si="6"/>
        <v/>
      </c>
    </row>
    <row r="422" spans="1:11" x14ac:dyDescent="0.25">
      <c r="A422" s="177">
        <v>1111023</v>
      </c>
      <c r="B422" s="178" t="s">
        <v>2524</v>
      </c>
      <c r="C422" s="178" t="s">
        <v>2001</v>
      </c>
      <c r="D422" s="178" t="s">
        <v>2006</v>
      </c>
      <c r="E422" s="178" t="s">
        <v>2068</v>
      </c>
      <c r="F422" s="179">
        <v>9</v>
      </c>
      <c r="G422" s="180" t="s">
        <v>2004</v>
      </c>
      <c r="H422" s="180" t="s">
        <v>2004</v>
      </c>
      <c r="I422" s="181" t="s">
        <v>2004</v>
      </c>
      <c r="J422" s="182" t="s">
        <v>2004</v>
      </c>
      <c r="K422" s="183" t="str">
        <f t="shared" si="6"/>
        <v/>
      </c>
    </row>
    <row r="423" spans="1:11" x14ac:dyDescent="0.25">
      <c r="A423" s="177">
        <v>1110782</v>
      </c>
      <c r="B423" s="178" t="s">
        <v>2525</v>
      </c>
      <c r="C423" s="178" t="s">
        <v>2001</v>
      </c>
      <c r="D423" s="178" t="s">
        <v>2025</v>
      </c>
      <c r="E423" s="178" t="s">
        <v>2037</v>
      </c>
      <c r="F423" s="179">
        <v>42</v>
      </c>
      <c r="G423" s="180" t="s">
        <v>2004</v>
      </c>
      <c r="H423" s="180" t="s">
        <v>2004</v>
      </c>
      <c r="I423" s="181" t="s">
        <v>2004</v>
      </c>
      <c r="J423" s="182" t="s">
        <v>2004</v>
      </c>
      <c r="K423" s="183" t="str">
        <f t="shared" si="6"/>
        <v/>
      </c>
    </row>
    <row r="424" spans="1:11" x14ac:dyDescent="0.25">
      <c r="A424" s="177">
        <v>1112869</v>
      </c>
      <c r="B424" s="178" t="s">
        <v>2526</v>
      </c>
      <c r="C424" s="178" t="s">
        <v>1868</v>
      </c>
      <c r="D424" s="178" t="s">
        <v>2020</v>
      </c>
      <c r="E424" s="178" t="s">
        <v>2021</v>
      </c>
      <c r="F424" s="179">
        <v>20</v>
      </c>
      <c r="G424" s="180" t="s">
        <v>2004</v>
      </c>
      <c r="H424" s="180" t="s">
        <v>2004</v>
      </c>
      <c r="I424" s="181" t="s">
        <v>2004</v>
      </c>
      <c r="J424" s="182" t="s">
        <v>2004</v>
      </c>
      <c r="K424" s="183" t="str">
        <f t="shared" si="6"/>
        <v/>
      </c>
    </row>
    <row r="425" spans="1:11" x14ac:dyDescent="0.25">
      <c r="A425" s="177">
        <v>1110076</v>
      </c>
      <c r="B425" s="178" t="s">
        <v>2527</v>
      </c>
      <c r="C425" s="178" t="s">
        <v>1868</v>
      </c>
      <c r="D425" s="178" t="s">
        <v>2014</v>
      </c>
      <c r="E425" s="178" t="s">
        <v>2121</v>
      </c>
      <c r="F425" s="179">
        <v>34</v>
      </c>
      <c r="G425" s="180" t="s">
        <v>2004</v>
      </c>
      <c r="H425" s="180" t="s">
        <v>2004</v>
      </c>
      <c r="I425" s="181" t="s">
        <v>2004</v>
      </c>
      <c r="J425" s="182" t="s">
        <v>2004</v>
      </c>
      <c r="K425" s="183" t="str">
        <f t="shared" si="6"/>
        <v/>
      </c>
    </row>
    <row r="426" spans="1:11" x14ac:dyDescent="0.25">
      <c r="A426" s="177">
        <v>1111899</v>
      </c>
      <c r="B426" s="178" t="s">
        <v>2528</v>
      </c>
      <c r="C426" s="178" t="s">
        <v>2001</v>
      </c>
      <c r="D426" s="178" t="s">
        <v>2091</v>
      </c>
      <c r="E426" s="178" t="s">
        <v>2283</v>
      </c>
      <c r="F426" s="179">
        <v>58</v>
      </c>
      <c r="G426" s="180">
        <v>3</v>
      </c>
      <c r="H426" s="180" t="s">
        <v>2008</v>
      </c>
      <c r="I426" s="181">
        <v>2</v>
      </c>
      <c r="J426" s="182">
        <v>44374</v>
      </c>
      <c r="K426" s="183">
        <f t="shared" si="6"/>
        <v>42912</v>
      </c>
    </row>
    <row r="427" spans="1:11" x14ac:dyDescent="0.25">
      <c r="A427" s="177">
        <v>1110942</v>
      </c>
      <c r="B427" s="178" t="s">
        <v>2529</v>
      </c>
      <c r="C427" s="178" t="s">
        <v>2001</v>
      </c>
      <c r="D427" s="178" t="s">
        <v>2055</v>
      </c>
      <c r="E427" s="178" t="s">
        <v>2066</v>
      </c>
      <c r="F427" s="179">
        <v>15</v>
      </c>
      <c r="G427" s="180" t="s">
        <v>2004</v>
      </c>
      <c r="H427" s="180" t="s">
        <v>2004</v>
      </c>
      <c r="I427" s="181" t="s">
        <v>2004</v>
      </c>
      <c r="J427" s="182" t="s">
        <v>2004</v>
      </c>
      <c r="K427" s="183" t="str">
        <f t="shared" si="6"/>
        <v/>
      </c>
    </row>
    <row r="428" spans="1:11" x14ac:dyDescent="0.25">
      <c r="A428" s="177">
        <v>1111461</v>
      </c>
      <c r="B428" s="178" t="s">
        <v>2530</v>
      </c>
      <c r="C428" s="178" t="s">
        <v>2001</v>
      </c>
      <c r="D428" s="178" t="s">
        <v>2125</v>
      </c>
      <c r="E428" s="178" t="s">
        <v>2177</v>
      </c>
      <c r="F428" s="179">
        <v>22</v>
      </c>
      <c r="G428" s="180" t="s">
        <v>2004</v>
      </c>
      <c r="H428" s="180" t="s">
        <v>2004</v>
      </c>
      <c r="I428" s="181" t="s">
        <v>2004</v>
      </c>
      <c r="J428" s="182" t="s">
        <v>2004</v>
      </c>
      <c r="K428" s="183" t="str">
        <f t="shared" si="6"/>
        <v/>
      </c>
    </row>
    <row r="429" spans="1:11" x14ac:dyDescent="0.25">
      <c r="A429" s="177">
        <v>1112401</v>
      </c>
      <c r="B429" s="178" t="s">
        <v>2531</v>
      </c>
      <c r="C429" s="178" t="s">
        <v>1868</v>
      </c>
      <c r="D429" s="178" t="s">
        <v>2052</v>
      </c>
      <c r="E429" s="178" t="s">
        <v>2053</v>
      </c>
      <c r="F429" s="179">
        <v>31</v>
      </c>
      <c r="G429" s="180" t="s">
        <v>2004</v>
      </c>
      <c r="H429" s="180" t="s">
        <v>2004</v>
      </c>
      <c r="I429" s="181" t="s">
        <v>2004</v>
      </c>
      <c r="J429" s="182" t="s">
        <v>2004</v>
      </c>
      <c r="K429" s="183" t="str">
        <f t="shared" si="6"/>
        <v/>
      </c>
    </row>
    <row r="430" spans="1:11" x14ac:dyDescent="0.25">
      <c r="A430" s="177">
        <v>1111572</v>
      </c>
      <c r="B430" s="178" t="s">
        <v>2532</v>
      </c>
      <c r="C430" s="178" t="s">
        <v>2001</v>
      </c>
      <c r="D430" s="178" t="s">
        <v>2002</v>
      </c>
      <c r="E430" s="178" t="s">
        <v>2074</v>
      </c>
      <c r="F430" s="179">
        <v>29</v>
      </c>
      <c r="G430" s="180" t="s">
        <v>2004</v>
      </c>
      <c r="H430" s="180" t="s">
        <v>2004</v>
      </c>
      <c r="I430" s="181" t="s">
        <v>2004</v>
      </c>
      <c r="J430" s="182" t="s">
        <v>2004</v>
      </c>
      <c r="K430" s="183" t="str">
        <f t="shared" si="6"/>
        <v/>
      </c>
    </row>
    <row r="431" spans="1:11" x14ac:dyDescent="0.25">
      <c r="A431" s="177">
        <v>1112163</v>
      </c>
      <c r="B431" s="178" t="s">
        <v>2533</v>
      </c>
      <c r="C431" s="178" t="s">
        <v>1868</v>
      </c>
      <c r="D431" s="178" t="s">
        <v>2049</v>
      </c>
      <c r="E431" s="178" t="s">
        <v>2081</v>
      </c>
      <c r="F431" s="179">
        <v>23</v>
      </c>
      <c r="G431" s="180" t="s">
        <v>2004</v>
      </c>
      <c r="H431" s="180" t="s">
        <v>2004</v>
      </c>
      <c r="I431" s="181" t="s">
        <v>2004</v>
      </c>
      <c r="J431" s="182" t="s">
        <v>2004</v>
      </c>
      <c r="K431" s="183" t="str">
        <f t="shared" si="6"/>
        <v/>
      </c>
    </row>
    <row r="432" spans="1:11" x14ac:dyDescent="0.25">
      <c r="A432" s="177">
        <v>1112765</v>
      </c>
      <c r="B432" s="178" t="s">
        <v>2534</v>
      </c>
      <c r="C432" s="178" t="s">
        <v>1868</v>
      </c>
      <c r="D432" s="178" t="s">
        <v>2014</v>
      </c>
      <c r="E432" s="178" t="s">
        <v>2197</v>
      </c>
      <c r="F432" s="179">
        <v>29</v>
      </c>
      <c r="G432" s="180" t="s">
        <v>2004</v>
      </c>
      <c r="H432" s="180" t="s">
        <v>2004</v>
      </c>
      <c r="I432" s="181" t="s">
        <v>2004</v>
      </c>
      <c r="J432" s="182" t="s">
        <v>2004</v>
      </c>
      <c r="K432" s="183" t="str">
        <f t="shared" si="6"/>
        <v/>
      </c>
    </row>
    <row r="433" spans="1:11" x14ac:dyDescent="0.25">
      <c r="A433" s="177">
        <v>1112325</v>
      </c>
      <c r="B433" s="178" t="s">
        <v>2535</v>
      </c>
      <c r="C433" s="178" t="s">
        <v>1868</v>
      </c>
      <c r="D433" s="178" t="s">
        <v>2049</v>
      </c>
      <c r="E433" s="178" t="s">
        <v>2441</v>
      </c>
      <c r="F433" s="179">
        <v>17</v>
      </c>
      <c r="G433" s="180" t="s">
        <v>2004</v>
      </c>
      <c r="H433" s="180" t="s">
        <v>2004</v>
      </c>
      <c r="I433" s="181" t="s">
        <v>2004</v>
      </c>
      <c r="J433" s="182" t="s">
        <v>2004</v>
      </c>
      <c r="K433" s="183" t="str">
        <f t="shared" si="6"/>
        <v/>
      </c>
    </row>
    <row r="434" spans="1:11" x14ac:dyDescent="0.25">
      <c r="A434" s="177">
        <v>1112178</v>
      </c>
      <c r="B434" s="178" t="s">
        <v>2536</v>
      </c>
      <c r="C434" s="178" t="s">
        <v>1868</v>
      </c>
      <c r="D434" s="178" t="s">
        <v>2049</v>
      </c>
      <c r="E434" s="178" t="s">
        <v>2081</v>
      </c>
      <c r="F434" s="179">
        <v>17</v>
      </c>
      <c r="G434" s="180" t="s">
        <v>2004</v>
      </c>
      <c r="H434" s="180" t="s">
        <v>2004</v>
      </c>
      <c r="I434" s="181" t="s">
        <v>2004</v>
      </c>
      <c r="J434" s="182" t="s">
        <v>2004</v>
      </c>
      <c r="K434" s="183" t="str">
        <f t="shared" si="6"/>
        <v/>
      </c>
    </row>
    <row r="435" spans="1:11" x14ac:dyDescent="0.25">
      <c r="A435" s="177">
        <v>1111974</v>
      </c>
      <c r="B435" s="178" t="s">
        <v>2537</v>
      </c>
      <c r="C435" s="178" t="s">
        <v>1868</v>
      </c>
      <c r="D435" s="178" t="s">
        <v>2049</v>
      </c>
      <c r="E435" s="178" t="s">
        <v>2119</v>
      </c>
      <c r="F435" s="179">
        <v>25</v>
      </c>
      <c r="G435" s="180" t="s">
        <v>2004</v>
      </c>
      <c r="H435" s="180" t="s">
        <v>2004</v>
      </c>
      <c r="I435" s="181" t="s">
        <v>2004</v>
      </c>
      <c r="J435" s="182" t="s">
        <v>2004</v>
      </c>
      <c r="K435" s="183" t="str">
        <f t="shared" si="6"/>
        <v/>
      </c>
    </row>
    <row r="436" spans="1:11" x14ac:dyDescent="0.25">
      <c r="A436" s="177">
        <v>1111108</v>
      </c>
      <c r="B436" s="178" t="s">
        <v>2538</v>
      </c>
      <c r="C436" s="178" t="s">
        <v>2001</v>
      </c>
      <c r="D436" s="178" t="s">
        <v>2144</v>
      </c>
      <c r="E436" s="178" t="s">
        <v>2250</v>
      </c>
      <c r="F436" s="179">
        <v>20</v>
      </c>
      <c r="G436" s="180" t="s">
        <v>2004</v>
      </c>
      <c r="H436" s="180" t="s">
        <v>2004</v>
      </c>
      <c r="I436" s="181" t="s">
        <v>2004</v>
      </c>
      <c r="J436" s="182" t="s">
        <v>2004</v>
      </c>
      <c r="K436" s="183" t="str">
        <f t="shared" si="6"/>
        <v/>
      </c>
    </row>
    <row r="437" spans="1:11" x14ac:dyDescent="0.25">
      <c r="A437" s="177">
        <v>1112553</v>
      </c>
      <c r="B437" s="178" t="s">
        <v>2539</v>
      </c>
      <c r="C437" s="178" t="s">
        <v>1868</v>
      </c>
      <c r="D437" s="178" t="s">
        <v>2014</v>
      </c>
      <c r="E437" s="178" t="s">
        <v>2060</v>
      </c>
      <c r="F437" s="179">
        <v>21</v>
      </c>
      <c r="G437" s="180" t="s">
        <v>2004</v>
      </c>
      <c r="H437" s="180" t="s">
        <v>2004</v>
      </c>
      <c r="I437" s="181" t="s">
        <v>2004</v>
      </c>
      <c r="J437" s="182" t="s">
        <v>2004</v>
      </c>
      <c r="K437" s="183" t="str">
        <f t="shared" si="6"/>
        <v/>
      </c>
    </row>
    <row r="438" spans="1:11" x14ac:dyDescent="0.25">
      <c r="A438" s="177">
        <v>1110561</v>
      </c>
      <c r="B438" s="178" t="s">
        <v>2540</v>
      </c>
      <c r="C438" s="178" t="s">
        <v>2001</v>
      </c>
      <c r="D438" s="178" t="s">
        <v>2102</v>
      </c>
      <c r="E438" s="178" t="s">
        <v>2149</v>
      </c>
      <c r="F438" s="179">
        <v>33</v>
      </c>
      <c r="G438" s="180" t="s">
        <v>2004</v>
      </c>
      <c r="H438" s="180" t="s">
        <v>2004</v>
      </c>
      <c r="I438" s="181" t="s">
        <v>2004</v>
      </c>
      <c r="J438" s="182" t="s">
        <v>2004</v>
      </c>
      <c r="K438" s="183" t="str">
        <f t="shared" si="6"/>
        <v/>
      </c>
    </row>
    <row r="439" spans="1:11" x14ac:dyDescent="0.25">
      <c r="A439" s="177">
        <v>1111582</v>
      </c>
      <c r="B439" s="178" t="s">
        <v>2541</v>
      </c>
      <c r="C439" s="178" t="s">
        <v>2001</v>
      </c>
      <c r="D439" s="178" t="s">
        <v>2025</v>
      </c>
      <c r="E439" s="178" t="s">
        <v>2542</v>
      </c>
      <c r="F439" s="179">
        <v>63</v>
      </c>
      <c r="G439" s="180">
        <v>4</v>
      </c>
      <c r="H439" s="180" t="s">
        <v>2008</v>
      </c>
      <c r="I439" s="181">
        <v>1</v>
      </c>
      <c r="J439" s="182">
        <v>44423</v>
      </c>
      <c r="K439" s="183">
        <f t="shared" si="6"/>
        <v>42961</v>
      </c>
    </row>
    <row r="440" spans="1:11" x14ac:dyDescent="0.25">
      <c r="A440" s="177" t="s">
        <v>2142</v>
      </c>
      <c r="B440" s="178">
        <v>1112710</v>
      </c>
      <c r="C440" s="178">
        <v>1112165</v>
      </c>
      <c r="D440" s="178">
        <v>1111395</v>
      </c>
      <c r="E440" s="178">
        <v>1112863</v>
      </c>
      <c r="F440" s="179">
        <v>1110015</v>
      </c>
      <c r="G440" s="180">
        <v>1112139</v>
      </c>
      <c r="H440" s="180">
        <v>1112583</v>
      </c>
      <c r="I440" s="181">
        <v>1112884</v>
      </c>
      <c r="J440" s="182">
        <v>1110364</v>
      </c>
      <c r="K440" s="183">
        <f t="shared" si="6"/>
        <v>1108902</v>
      </c>
    </row>
    <row r="441" spans="1:11" x14ac:dyDescent="0.25">
      <c r="A441" s="177">
        <v>1112196</v>
      </c>
      <c r="B441" s="178" t="s">
        <v>2543</v>
      </c>
      <c r="C441" s="178" t="s">
        <v>1868</v>
      </c>
      <c r="D441" s="178" t="s">
        <v>2049</v>
      </c>
      <c r="E441" s="178" t="s">
        <v>2151</v>
      </c>
      <c r="F441" s="179">
        <v>17</v>
      </c>
      <c r="G441" s="180" t="s">
        <v>2004</v>
      </c>
      <c r="H441" s="180" t="s">
        <v>2004</v>
      </c>
      <c r="I441" s="181" t="s">
        <v>2004</v>
      </c>
      <c r="J441" s="182" t="s">
        <v>2004</v>
      </c>
      <c r="K441" s="183" t="str">
        <f t="shared" si="6"/>
        <v/>
      </c>
    </row>
    <row r="442" spans="1:11" x14ac:dyDescent="0.25">
      <c r="A442" s="177">
        <v>1112701</v>
      </c>
      <c r="B442" s="178" t="s">
        <v>2544</v>
      </c>
      <c r="C442" s="178" t="s">
        <v>1868</v>
      </c>
      <c r="D442" s="178" t="s">
        <v>2031</v>
      </c>
      <c r="E442" s="178" t="s">
        <v>2153</v>
      </c>
      <c r="F442" s="179">
        <v>49</v>
      </c>
      <c r="G442" s="180" t="s">
        <v>2004</v>
      </c>
      <c r="H442" s="180" t="s">
        <v>2004</v>
      </c>
      <c r="I442" s="181" t="s">
        <v>2004</v>
      </c>
      <c r="J442" s="182" t="s">
        <v>2004</v>
      </c>
      <c r="K442" s="183" t="str">
        <f t="shared" si="6"/>
        <v/>
      </c>
    </row>
    <row r="443" spans="1:11" x14ac:dyDescent="0.25">
      <c r="A443" s="177">
        <v>1112844</v>
      </c>
      <c r="B443" s="178" t="s">
        <v>2545</v>
      </c>
      <c r="C443" s="178" t="s">
        <v>1868</v>
      </c>
      <c r="D443" s="178" t="s">
        <v>2020</v>
      </c>
      <c r="E443" s="178" t="s">
        <v>2362</v>
      </c>
      <c r="F443" s="179">
        <v>21</v>
      </c>
      <c r="G443" s="180" t="s">
        <v>2004</v>
      </c>
      <c r="H443" s="180" t="s">
        <v>2004</v>
      </c>
      <c r="I443" s="181" t="s">
        <v>2004</v>
      </c>
      <c r="J443" s="182" t="s">
        <v>2004</v>
      </c>
      <c r="K443" s="183" t="str">
        <f t="shared" si="6"/>
        <v/>
      </c>
    </row>
    <row r="444" spans="1:11" x14ac:dyDescent="0.25">
      <c r="A444" s="177">
        <v>1112754</v>
      </c>
      <c r="B444" s="178" t="s">
        <v>2546</v>
      </c>
      <c r="C444" s="178" t="s">
        <v>1868</v>
      </c>
      <c r="D444" s="178" t="s">
        <v>2014</v>
      </c>
      <c r="E444" s="178" t="s">
        <v>2226</v>
      </c>
      <c r="F444" s="179">
        <v>18</v>
      </c>
      <c r="G444" s="180" t="s">
        <v>2004</v>
      </c>
      <c r="H444" s="180" t="s">
        <v>2004</v>
      </c>
      <c r="I444" s="181" t="s">
        <v>2004</v>
      </c>
      <c r="J444" s="182" t="s">
        <v>2004</v>
      </c>
      <c r="K444" s="183" t="str">
        <f t="shared" si="6"/>
        <v/>
      </c>
    </row>
    <row r="445" spans="1:11" x14ac:dyDescent="0.25">
      <c r="A445" s="177">
        <v>1112434</v>
      </c>
      <c r="B445" s="178" t="s">
        <v>2547</v>
      </c>
      <c r="C445" s="178" t="s">
        <v>1868</v>
      </c>
      <c r="D445" s="178" t="s">
        <v>2052</v>
      </c>
      <c r="E445" s="178" t="s">
        <v>2213</v>
      </c>
      <c r="F445" s="179">
        <v>44</v>
      </c>
      <c r="G445" s="180">
        <v>4</v>
      </c>
      <c r="H445" s="180" t="s">
        <v>2008</v>
      </c>
      <c r="I445" s="181">
        <v>1</v>
      </c>
      <c r="J445" s="182">
        <v>44423</v>
      </c>
      <c r="K445" s="183">
        <f t="shared" si="6"/>
        <v>42961</v>
      </c>
    </row>
    <row r="446" spans="1:11" x14ac:dyDescent="0.25">
      <c r="A446" s="177">
        <v>1110830</v>
      </c>
      <c r="B446" s="178" t="s">
        <v>2548</v>
      </c>
      <c r="C446" s="178" t="s">
        <v>2001</v>
      </c>
      <c r="D446" s="178" t="s">
        <v>2017</v>
      </c>
      <c r="E446" s="178" t="s">
        <v>2023</v>
      </c>
      <c r="F446" s="179">
        <v>25</v>
      </c>
      <c r="G446" s="180" t="s">
        <v>2004</v>
      </c>
      <c r="H446" s="180" t="s">
        <v>2004</v>
      </c>
      <c r="I446" s="181" t="s">
        <v>2004</v>
      </c>
      <c r="J446" s="182" t="s">
        <v>2004</v>
      </c>
      <c r="K446" s="183" t="str">
        <f t="shared" si="6"/>
        <v/>
      </c>
    </row>
    <row r="447" spans="1:11" x14ac:dyDescent="0.25">
      <c r="A447" s="177">
        <v>1111869</v>
      </c>
      <c r="B447" s="178" t="s">
        <v>2549</v>
      </c>
      <c r="C447" s="178" t="s">
        <v>2001</v>
      </c>
      <c r="D447" s="178" t="s">
        <v>2091</v>
      </c>
      <c r="E447" s="178" t="s">
        <v>2283</v>
      </c>
      <c r="F447" s="179">
        <v>31</v>
      </c>
      <c r="G447" s="180" t="s">
        <v>2004</v>
      </c>
      <c r="H447" s="180" t="s">
        <v>2004</v>
      </c>
      <c r="I447" s="181" t="s">
        <v>2004</v>
      </c>
      <c r="J447" s="182" t="s">
        <v>2004</v>
      </c>
      <c r="K447" s="183" t="str">
        <f t="shared" si="6"/>
        <v/>
      </c>
    </row>
    <row r="448" spans="1:11" x14ac:dyDescent="0.25">
      <c r="A448" s="177">
        <v>1110943</v>
      </c>
      <c r="B448" s="178" t="s">
        <v>2550</v>
      </c>
      <c r="C448" s="178" t="s">
        <v>2001</v>
      </c>
      <c r="D448" s="178" t="s">
        <v>2055</v>
      </c>
      <c r="E448" s="178" t="s">
        <v>2066</v>
      </c>
      <c r="F448" s="179">
        <v>14</v>
      </c>
      <c r="G448" s="180" t="s">
        <v>2004</v>
      </c>
      <c r="H448" s="180" t="s">
        <v>2004</v>
      </c>
      <c r="I448" s="181" t="s">
        <v>2004</v>
      </c>
      <c r="J448" s="182" t="s">
        <v>2004</v>
      </c>
      <c r="K448" s="183" t="str">
        <f t="shared" si="6"/>
        <v/>
      </c>
    </row>
    <row r="449" spans="1:11" x14ac:dyDescent="0.25">
      <c r="A449" s="177">
        <v>1112343</v>
      </c>
      <c r="B449" s="178" t="s">
        <v>2551</v>
      </c>
      <c r="C449" s="178" t="s">
        <v>1868</v>
      </c>
      <c r="D449" s="178" t="s">
        <v>2028</v>
      </c>
      <c r="E449" s="178" t="s">
        <v>2029</v>
      </c>
      <c r="F449" s="179">
        <v>16</v>
      </c>
      <c r="G449" s="180" t="s">
        <v>2004</v>
      </c>
      <c r="H449" s="180" t="s">
        <v>2004</v>
      </c>
      <c r="I449" s="181" t="s">
        <v>2004</v>
      </c>
      <c r="J449" s="182" t="s">
        <v>2004</v>
      </c>
      <c r="K449" s="183" t="str">
        <f t="shared" si="6"/>
        <v/>
      </c>
    </row>
    <row r="450" spans="1:11" x14ac:dyDescent="0.25">
      <c r="A450" s="177">
        <v>1111347</v>
      </c>
      <c r="B450" s="178" t="s">
        <v>2552</v>
      </c>
      <c r="C450" s="178" t="s">
        <v>1868</v>
      </c>
      <c r="D450" s="178" t="s">
        <v>2046</v>
      </c>
      <c r="E450" s="178" t="s">
        <v>2165</v>
      </c>
      <c r="F450" s="179">
        <v>88</v>
      </c>
      <c r="G450" s="180">
        <v>2</v>
      </c>
      <c r="H450" s="180" t="s">
        <v>2008</v>
      </c>
      <c r="I450" s="181">
        <v>3</v>
      </c>
      <c r="J450" s="182">
        <v>44318</v>
      </c>
      <c r="K450" s="183">
        <f t="shared" si="6"/>
        <v>42856</v>
      </c>
    </row>
    <row r="451" spans="1:11" x14ac:dyDescent="0.25">
      <c r="A451" s="177">
        <v>1112253</v>
      </c>
      <c r="B451" s="178" t="s">
        <v>2553</v>
      </c>
      <c r="C451" s="178" t="s">
        <v>1868</v>
      </c>
      <c r="D451" s="178" t="s">
        <v>2028</v>
      </c>
      <c r="E451" s="178" t="s">
        <v>2137</v>
      </c>
      <c r="F451" s="179">
        <v>17</v>
      </c>
      <c r="G451" s="180" t="s">
        <v>2004</v>
      </c>
      <c r="H451" s="180" t="s">
        <v>2004</v>
      </c>
      <c r="I451" s="181" t="s">
        <v>2004</v>
      </c>
      <c r="J451" s="182" t="s">
        <v>2004</v>
      </c>
      <c r="K451" s="183" t="str">
        <f t="shared" si="6"/>
        <v/>
      </c>
    </row>
    <row r="452" spans="1:11" x14ac:dyDescent="0.25">
      <c r="A452" s="177">
        <v>1112279</v>
      </c>
      <c r="B452" s="178" t="s">
        <v>2554</v>
      </c>
      <c r="C452" s="178" t="s">
        <v>1868</v>
      </c>
      <c r="D452" s="178" t="s">
        <v>2028</v>
      </c>
      <c r="E452" s="178" t="s">
        <v>2137</v>
      </c>
      <c r="F452" s="179">
        <v>20</v>
      </c>
      <c r="G452" s="180" t="s">
        <v>2004</v>
      </c>
      <c r="H452" s="180" t="s">
        <v>2004</v>
      </c>
      <c r="I452" s="181" t="s">
        <v>2004</v>
      </c>
      <c r="J452" s="182" t="s">
        <v>2004</v>
      </c>
      <c r="K452" s="183" t="str">
        <f t="shared" si="6"/>
        <v/>
      </c>
    </row>
    <row r="453" spans="1:11" x14ac:dyDescent="0.25">
      <c r="A453" s="177">
        <v>1112264</v>
      </c>
      <c r="B453" s="178" t="s">
        <v>2555</v>
      </c>
      <c r="C453" s="178" t="s">
        <v>1868</v>
      </c>
      <c r="D453" s="178" t="s">
        <v>2028</v>
      </c>
      <c r="E453" s="178" t="s">
        <v>2041</v>
      </c>
      <c r="F453" s="179">
        <v>41</v>
      </c>
      <c r="G453" s="180">
        <v>3</v>
      </c>
      <c r="H453" s="180" t="s">
        <v>2008</v>
      </c>
      <c r="I453" s="181">
        <v>1</v>
      </c>
      <c r="J453" s="182">
        <v>44374</v>
      </c>
      <c r="K453" s="183">
        <f t="shared" si="6"/>
        <v>42912</v>
      </c>
    </row>
    <row r="454" spans="1:11" x14ac:dyDescent="0.25">
      <c r="A454" s="177">
        <v>1112265</v>
      </c>
      <c r="B454" s="178" t="s">
        <v>2556</v>
      </c>
      <c r="C454" s="178" t="s">
        <v>1868</v>
      </c>
      <c r="D454" s="178" t="s">
        <v>2028</v>
      </c>
      <c r="E454" s="178" t="s">
        <v>2041</v>
      </c>
      <c r="F454" s="179">
        <v>41</v>
      </c>
      <c r="G454" s="180">
        <v>4</v>
      </c>
      <c r="H454" s="180" t="s">
        <v>2008</v>
      </c>
      <c r="I454" s="181">
        <v>1</v>
      </c>
      <c r="J454" s="182">
        <v>44423</v>
      </c>
      <c r="K454" s="183">
        <f t="shared" ref="K454:K517" si="7">IF(J454="","",J454-1462)</f>
        <v>42961</v>
      </c>
    </row>
    <row r="455" spans="1:11" x14ac:dyDescent="0.25">
      <c r="A455" s="177">
        <v>1112266</v>
      </c>
      <c r="B455" s="178" t="s">
        <v>2557</v>
      </c>
      <c r="C455" s="178" t="s">
        <v>1868</v>
      </c>
      <c r="D455" s="178" t="s">
        <v>2028</v>
      </c>
      <c r="E455" s="178" t="s">
        <v>2041</v>
      </c>
      <c r="F455" s="179">
        <v>11</v>
      </c>
      <c r="G455" s="180" t="s">
        <v>2004</v>
      </c>
      <c r="H455" s="180" t="s">
        <v>2004</v>
      </c>
      <c r="I455" s="181" t="s">
        <v>2004</v>
      </c>
      <c r="J455" s="182" t="s">
        <v>2004</v>
      </c>
      <c r="K455" s="183" t="str">
        <f t="shared" si="7"/>
        <v/>
      </c>
    </row>
    <row r="456" spans="1:11" x14ac:dyDescent="0.25">
      <c r="A456" s="177" t="s">
        <v>2142</v>
      </c>
      <c r="B456" s="178"/>
      <c r="C456" s="178"/>
      <c r="D456" s="178"/>
      <c r="E456" s="178"/>
      <c r="F456" s="179"/>
      <c r="G456" s="180"/>
      <c r="H456" s="180"/>
      <c r="I456" s="181"/>
      <c r="J456" s="182"/>
      <c r="K456" s="183" t="str">
        <f t="shared" si="7"/>
        <v/>
      </c>
    </row>
    <row r="457" spans="1:11" x14ac:dyDescent="0.25">
      <c r="A457" s="177">
        <v>1112269</v>
      </c>
      <c r="B457" s="178" t="s">
        <v>2558</v>
      </c>
      <c r="C457" s="178" t="s">
        <v>1868</v>
      </c>
      <c r="D457" s="178" t="s">
        <v>2028</v>
      </c>
      <c r="E457" s="178" t="s">
        <v>2041</v>
      </c>
      <c r="F457" s="179">
        <v>31</v>
      </c>
      <c r="G457" s="180">
        <v>3</v>
      </c>
      <c r="H457" s="180" t="s">
        <v>2008</v>
      </c>
      <c r="I457" s="181">
        <v>1</v>
      </c>
      <c r="J457" s="182">
        <v>44374</v>
      </c>
      <c r="K457" s="183">
        <f t="shared" si="7"/>
        <v>42912</v>
      </c>
    </row>
    <row r="458" spans="1:11" x14ac:dyDescent="0.25">
      <c r="A458" s="177">
        <v>1112270</v>
      </c>
      <c r="B458" s="178" t="s">
        <v>2559</v>
      </c>
      <c r="C458" s="178" t="s">
        <v>1868</v>
      </c>
      <c r="D458" s="178" t="s">
        <v>2028</v>
      </c>
      <c r="E458" s="178" t="s">
        <v>2041</v>
      </c>
      <c r="F458" s="179">
        <v>34</v>
      </c>
      <c r="G458" s="180">
        <v>4</v>
      </c>
      <c r="H458" s="180" t="s">
        <v>2008</v>
      </c>
      <c r="I458" s="181">
        <v>1</v>
      </c>
      <c r="J458" s="182">
        <v>44423</v>
      </c>
      <c r="K458" s="183">
        <f t="shared" si="7"/>
        <v>42961</v>
      </c>
    </row>
    <row r="459" spans="1:11" x14ac:dyDescent="0.25">
      <c r="A459" s="177">
        <v>1112256</v>
      </c>
      <c r="B459" s="178" t="s">
        <v>2560</v>
      </c>
      <c r="C459" s="178" t="s">
        <v>1868</v>
      </c>
      <c r="D459" s="178" t="s">
        <v>2028</v>
      </c>
      <c r="E459" s="178" t="s">
        <v>2137</v>
      </c>
      <c r="F459" s="179">
        <v>34</v>
      </c>
      <c r="G459" s="180">
        <v>4</v>
      </c>
      <c r="H459" s="180" t="s">
        <v>2008</v>
      </c>
      <c r="I459" s="181">
        <v>1</v>
      </c>
      <c r="J459" s="182">
        <v>44423</v>
      </c>
      <c r="K459" s="183">
        <f t="shared" si="7"/>
        <v>42961</v>
      </c>
    </row>
    <row r="460" spans="1:11" x14ac:dyDescent="0.25">
      <c r="A460" s="177">
        <v>1112257</v>
      </c>
      <c r="B460" s="178" t="s">
        <v>2561</v>
      </c>
      <c r="C460" s="178" t="s">
        <v>1868</v>
      </c>
      <c r="D460" s="178" t="s">
        <v>2028</v>
      </c>
      <c r="E460" s="178" t="s">
        <v>2137</v>
      </c>
      <c r="F460" s="179">
        <v>35</v>
      </c>
      <c r="G460" s="180" t="s">
        <v>2004</v>
      </c>
      <c r="H460" s="180" t="s">
        <v>2004</v>
      </c>
      <c r="I460" s="181" t="s">
        <v>2004</v>
      </c>
      <c r="J460" s="182" t="s">
        <v>2004</v>
      </c>
      <c r="K460" s="183" t="str">
        <f t="shared" si="7"/>
        <v/>
      </c>
    </row>
    <row r="461" spans="1:11" x14ac:dyDescent="0.25">
      <c r="A461" s="177">
        <v>1112258</v>
      </c>
      <c r="B461" s="178" t="s">
        <v>2562</v>
      </c>
      <c r="C461" s="178" t="s">
        <v>1868</v>
      </c>
      <c r="D461" s="178" t="s">
        <v>2028</v>
      </c>
      <c r="E461" s="178" t="s">
        <v>2137</v>
      </c>
      <c r="F461" s="179">
        <v>50</v>
      </c>
      <c r="G461" s="180">
        <v>4</v>
      </c>
      <c r="H461" s="180" t="s">
        <v>2008</v>
      </c>
      <c r="I461" s="181">
        <v>1</v>
      </c>
      <c r="J461" s="182">
        <v>44423</v>
      </c>
      <c r="K461" s="183">
        <f t="shared" si="7"/>
        <v>42961</v>
      </c>
    </row>
    <row r="462" spans="1:11" x14ac:dyDescent="0.25">
      <c r="A462" s="177" t="s">
        <v>2142</v>
      </c>
      <c r="B462" s="178">
        <v>1112710</v>
      </c>
      <c r="C462" s="178">
        <v>1112165</v>
      </c>
      <c r="D462" s="178">
        <v>1111395</v>
      </c>
      <c r="E462" s="178">
        <v>1112863</v>
      </c>
      <c r="F462" s="179">
        <v>1110015</v>
      </c>
      <c r="G462" s="180">
        <v>1112139</v>
      </c>
      <c r="H462" s="180">
        <v>1112583</v>
      </c>
      <c r="I462" s="181">
        <v>1112884</v>
      </c>
      <c r="J462" s="182">
        <v>1110364</v>
      </c>
      <c r="K462" s="183">
        <f t="shared" si="7"/>
        <v>1108902</v>
      </c>
    </row>
    <row r="463" spans="1:11" x14ac:dyDescent="0.25">
      <c r="A463" s="177">
        <v>1112287</v>
      </c>
      <c r="B463" s="178" t="s">
        <v>2563</v>
      </c>
      <c r="C463" s="178" t="s">
        <v>1868</v>
      </c>
      <c r="D463" s="178" t="s">
        <v>2028</v>
      </c>
      <c r="E463" s="178" t="s">
        <v>2041</v>
      </c>
      <c r="F463" s="179">
        <v>34</v>
      </c>
      <c r="G463" s="180" t="s">
        <v>2004</v>
      </c>
      <c r="H463" s="180" t="s">
        <v>2004</v>
      </c>
      <c r="I463" s="181" t="s">
        <v>2004</v>
      </c>
      <c r="J463" s="182" t="s">
        <v>2004</v>
      </c>
      <c r="K463" s="183" t="str">
        <f t="shared" si="7"/>
        <v/>
      </c>
    </row>
    <row r="464" spans="1:11" x14ac:dyDescent="0.25">
      <c r="A464" s="177">
        <v>1112288</v>
      </c>
      <c r="B464" s="178" t="s">
        <v>2564</v>
      </c>
      <c r="C464" s="178" t="s">
        <v>1868</v>
      </c>
      <c r="D464" s="178" t="s">
        <v>2028</v>
      </c>
      <c r="E464" s="178" t="s">
        <v>2041</v>
      </c>
      <c r="F464" s="179">
        <v>21</v>
      </c>
      <c r="G464" s="180" t="s">
        <v>2004</v>
      </c>
      <c r="H464" s="180" t="s">
        <v>2004</v>
      </c>
      <c r="I464" s="181" t="s">
        <v>2004</v>
      </c>
      <c r="J464" s="182" t="s">
        <v>2004</v>
      </c>
      <c r="K464" s="183" t="str">
        <f t="shared" si="7"/>
        <v/>
      </c>
    </row>
    <row r="465" spans="1:11" x14ac:dyDescent="0.25">
      <c r="A465" s="177">
        <v>1112289</v>
      </c>
      <c r="B465" s="178" t="s">
        <v>2565</v>
      </c>
      <c r="C465" s="178" t="s">
        <v>1868</v>
      </c>
      <c r="D465" s="178" t="s">
        <v>2028</v>
      </c>
      <c r="E465" s="178" t="s">
        <v>2041</v>
      </c>
      <c r="F465" s="179">
        <v>45</v>
      </c>
      <c r="G465" s="180" t="s">
        <v>2004</v>
      </c>
      <c r="H465" s="180" t="s">
        <v>2004</v>
      </c>
      <c r="I465" s="181" t="s">
        <v>2004</v>
      </c>
      <c r="J465" s="182" t="s">
        <v>2004</v>
      </c>
      <c r="K465" s="183" t="str">
        <f t="shared" si="7"/>
        <v/>
      </c>
    </row>
    <row r="466" spans="1:11" x14ac:dyDescent="0.25">
      <c r="A466" s="177">
        <v>1112254</v>
      </c>
      <c r="B466" s="178" t="s">
        <v>2566</v>
      </c>
      <c r="C466" s="178" t="s">
        <v>1868</v>
      </c>
      <c r="D466" s="178" t="s">
        <v>2028</v>
      </c>
      <c r="E466" s="178" t="s">
        <v>2137</v>
      </c>
      <c r="F466" s="179">
        <v>64</v>
      </c>
      <c r="G466" s="180" t="s">
        <v>2004</v>
      </c>
      <c r="H466" s="180" t="s">
        <v>2004</v>
      </c>
      <c r="I466" s="181" t="s">
        <v>2004</v>
      </c>
      <c r="J466" s="182" t="s">
        <v>2004</v>
      </c>
      <c r="K466" s="183" t="str">
        <f t="shared" si="7"/>
        <v/>
      </c>
    </row>
    <row r="467" spans="1:11" x14ac:dyDescent="0.25">
      <c r="A467" s="177">
        <v>1110557</v>
      </c>
      <c r="B467" s="178" t="s">
        <v>2567</v>
      </c>
      <c r="C467" s="178" t="s">
        <v>2001</v>
      </c>
      <c r="D467" s="178" t="s">
        <v>2102</v>
      </c>
      <c r="E467" s="178" t="s">
        <v>2149</v>
      </c>
      <c r="F467" s="179">
        <v>25</v>
      </c>
      <c r="G467" s="180" t="s">
        <v>2004</v>
      </c>
      <c r="H467" s="180" t="s">
        <v>2004</v>
      </c>
      <c r="I467" s="181" t="s">
        <v>2004</v>
      </c>
      <c r="J467" s="182" t="s">
        <v>2004</v>
      </c>
      <c r="K467" s="183" t="str">
        <f t="shared" si="7"/>
        <v/>
      </c>
    </row>
    <row r="468" spans="1:11" x14ac:dyDescent="0.25">
      <c r="A468" s="177">
        <v>1112149</v>
      </c>
      <c r="B468" s="178" t="s">
        <v>2568</v>
      </c>
      <c r="C468" s="178" t="s">
        <v>1868</v>
      </c>
      <c r="D468" s="178" t="s">
        <v>2049</v>
      </c>
      <c r="E468" s="178" t="s">
        <v>2050</v>
      </c>
      <c r="F468" s="179">
        <v>43</v>
      </c>
      <c r="G468" s="180" t="s">
        <v>2004</v>
      </c>
      <c r="H468" s="180" t="s">
        <v>2004</v>
      </c>
      <c r="I468" s="181" t="s">
        <v>2004</v>
      </c>
      <c r="J468" s="182" t="s">
        <v>2004</v>
      </c>
      <c r="K468" s="183" t="str">
        <f t="shared" si="7"/>
        <v/>
      </c>
    </row>
    <row r="469" spans="1:11" x14ac:dyDescent="0.25">
      <c r="A469" s="177">
        <v>1112961</v>
      </c>
      <c r="B469" s="178" t="s">
        <v>2569</v>
      </c>
      <c r="C469" s="178" t="s">
        <v>1868</v>
      </c>
      <c r="D469" s="178" t="s">
        <v>2020</v>
      </c>
      <c r="E469" s="178" t="s">
        <v>2246</v>
      </c>
      <c r="F469" s="179">
        <v>21</v>
      </c>
      <c r="G469" s="180" t="s">
        <v>2004</v>
      </c>
      <c r="H469" s="180" t="s">
        <v>2004</v>
      </c>
      <c r="I469" s="181" t="s">
        <v>2004</v>
      </c>
      <c r="J469" s="182" t="s">
        <v>2004</v>
      </c>
      <c r="K469" s="183" t="str">
        <f t="shared" si="7"/>
        <v/>
      </c>
    </row>
    <row r="470" spans="1:11" x14ac:dyDescent="0.25">
      <c r="A470" s="177">
        <v>1110192</v>
      </c>
      <c r="B470" s="178" t="s">
        <v>2570</v>
      </c>
      <c r="C470" s="178" t="s">
        <v>2001</v>
      </c>
      <c r="D470" s="178" t="s">
        <v>2102</v>
      </c>
      <c r="E470" s="178" t="s">
        <v>2347</v>
      </c>
      <c r="F470" s="179">
        <v>74</v>
      </c>
      <c r="G470" s="180">
        <v>2</v>
      </c>
      <c r="H470" s="180" t="s">
        <v>2008</v>
      </c>
      <c r="I470" s="181">
        <v>2</v>
      </c>
      <c r="J470" s="182">
        <v>44318</v>
      </c>
      <c r="K470" s="183">
        <f t="shared" si="7"/>
        <v>42856</v>
      </c>
    </row>
    <row r="471" spans="1:11" x14ac:dyDescent="0.25">
      <c r="A471" s="177">
        <v>1110193</v>
      </c>
      <c r="B471" s="178" t="s">
        <v>2571</v>
      </c>
      <c r="C471" s="178" t="s">
        <v>2001</v>
      </c>
      <c r="D471" s="178" t="s">
        <v>2102</v>
      </c>
      <c r="E471" s="178" t="s">
        <v>2347</v>
      </c>
      <c r="F471" s="179">
        <v>98</v>
      </c>
      <c r="G471" s="180" t="s">
        <v>2004</v>
      </c>
      <c r="H471" s="180" t="s">
        <v>2004</v>
      </c>
      <c r="I471" s="181" t="s">
        <v>2004</v>
      </c>
      <c r="J471" s="182" t="s">
        <v>2004</v>
      </c>
      <c r="K471" s="183" t="str">
        <f t="shared" si="7"/>
        <v/>
      </c>
    </row>
    <row r="472" spans="1:11" x14ac:dyDescent="0.25">
      <c r="A472" s="177">
        <v>1110794</v>
      </c>
      <c r="B472" s="178" t="s">
        <v>2572</v>
      </c>
      <c r="C472" s="178" t="s">
        <v>2001</v>
      </c>
      <c r="D472" s="178" t="s">
        <v>2025</v>
      </c>
      <c r="E472" s="178" t="s">
        <v>2037</v>
      </c>
      <c r="F472" s="179">
        <v>52</v>
      </c>
      <c r="G472" s="180" t="s">
        <v>2004</v>
      </c>
      <c r="H472" s="180" t="s">
        <v>2004</v>
      </c>
      <c r="I472" s="181" t="s">
        <v>2004</v>
      </c>
      <c r="J472" s="182" t="s">
        <v>2004</v>
      </c>
      <c r="K472" s="183" t="str">
        <f t="shared" si="7"/>
        <v/>
      </c>
    </row>
    <row r="473" spans="1:11" x14ac:dyDescent="0.25">
      <c r="A473" s="177">
        <v>1111528</v>
      </c>
      <c r="B473" s="178" t="s">
        <v>2573</v>
      </c>
      <c r="C473" s="178" t="s">
        <v>2001</v>
      </c>
      <c r="D473" s="178" t="s">
        <v>2017</v>
      </c>
      <c r="E473" s="178" t="s">
        <v>2406</v>
      </c>
      <c r="F473" s="179">
        <v>25</v>
      </c>
      <c r="G473" s="180" t="s">
        <v>2004</v>
      </c>
      <c r="H473" s="180" t="s">
        <v>2004</v>
      </c>
      <c r="I473" s="181" t="s">
        <v>2004</v>
      </c>
      <c r="J473" s="182" t="s">
        <v>2004</v>
      </c>
      <c r="K473" s="183" t="str">
        <f t="shared" si="7"/>
        <v/>
      </c>
    </row>
    <row r="474" spans="1:11" x14ac:dyDescent="0.25">
      <c r="A474" s="177">
        <v>1110798</v>
      </c>
      <c r="B474" s="178" t="s">
        <v>2574</v>
      </c>
      <c r="C474" s="178" t="s">
        <v>2001</v>
      </c>
      <c r="D474" s="178" t="s">
        <v>2025</v>
      </c>
      <c r="E474" s="178" t="s">
        <v>2037</v>
      </c>
      <c r="F474" s="179">
        <v>52</v>
      </c>
      <c r="G474" s="180" t="s">
        <v>2004</v>
      </c>
      <c r="H474" s="180" t="s">
        <v>2004</v>
      </c>
      <c r="I474" s="181" t="s">
        <v>2004</v>
      </c>
      <c r="J474" s="182" t="s">
        <v>2004</v>
      </c>
      <c r="K474" s="183" t="str">
        <f t="shared" si="7"/>
        <v/>
      </c>
    </row>
    <row r="475" spans="1:11" x14ac:dyDescent="0.25">
      <c r="A475" s="177">
        <v>1112578</v>
      </c>
      <c r="B475" s="178" t="s">
        <v>2575</v>
      </c>
      <c r="C475" s="178" t="s">
        <v>1868</v>
      </c>
      <c r="D475" s="178" t="s">
        <v>2043</v>
      </c>
      <c r="E475" s="178" t="s">
        <v>2268</v>
      </c>
      <c r="F475" s="179">
        <v>40</v>
      </c>
      <c r="G475" s="180" t="s">
        <v>2004</v>
      </c>
      <c r="H475" s="180" t="s">
        <v>2004</v>
      </c>
      <c r="I475" s="181" t="s">
        <v>2004</v>
      </c>
      <c r="J475" s="182" t="s">
        <v>2004</v>
      </c>
      <c r="K475" s="183" t="str">
        <f t="shared" si="7"/>
        <v/>
      </c>
    </row>
    <row r="476" spans="1:11" x14ac:dyDescent="0.25">
      <c r="A476" s="177">
        <v>1111808</v>
      </c>
      <c r="B476" s="178" t="s">
        <v>2576</v>
      </c>
      <c r="C476" s="178" t="s">
        <v>2001</v>
      </c>
      <c r="D476" s="178" t="s">
        <v>2002</v>
      </c>
      <c r="E476" s="178" t="s">
        <v>2085</v>
      </c>
      <c r="F476" s="179">
        <v>22</v>
      </c>
      <c r="G476" s="180" t="s">
        <v>2004</v>
      </c>
      <c r="H476" s="180" t="s">
        <v>2004</v>
      </c>
      <c r="I476" s="181" t="s">
        <v>2004</v>
      </c>
      <c r="J476" s="182" t="s">
        <v>2004</v>
      </c>
      <c r="K476" s="183" t="str">
        <f t="shared" si="7"/>
        <v/>
      </c>
    </row>
    <row r="477" spans="1:11" x14ac:dyDescent="0.25">
      <c r="A477" s="177">
        <v>1111011</v>
      </c>
      <c r="B477" s="178" t="s">
        <v>2577</v>
      </c>
      <c r="C477" s="178" t="s">
        <v>2001</v>
      </c>
      <c r="D477" s="178" t="s">
        <v>2006</v>
      </c>
      <c r="E477" s="178" t="s">
        <v>2068</v>
      </c>
      <c r="F477" s="179">
        <v>37</v>
      </c>
      <c r="G477" s="180" t="s">
        <v>2004</v>
      </c>
      <c r="H477" s="180" t="s">
        <v>2004</v>
      </c>
      <c r="I477" s="181" t="s">
        <v>2004</v>
      </c>
      <c r="J477" s="182" t="s">
        <v>2004</v>
      </c>
      <c r="K477" s="183" t="str">
        <f t="shared" si="7"/>
        <v/>
      </c>
    </row>
    <row r="478" spans="1:11" x14ac:dyDescent="0.25">
      <c r="A478" s="177">
        <v>1112400</v>
      </c>
      <c r="B478" s="178" t="s">
        <v>2578</v>
      </c>
      <c r="C478" s="178" t="s">
        <v>1868</v>
      </c>
      <c r="D478" s="178" t="s">
        <v>2052</v>
      </c>
      <c r="E478" s="178" t="s">
        <v>2053</v>
      </c>
      <c r="F478" s="179">
        <v>57</v>
      </c>
      <c r="G478" s="180" t="s">
        <v>2004</v>
      </c>
      <c r="H478" s="180" t="s">
        <v>2004</v>
      </c>
      <c r="I478" s="181" t="s">
        <v>2004</v>
      </c>
      <c r="J478" s="182" t="s">
        <v>2004</v>
      </c>
      <c r="K478" s="183" t="str">
        <f t="shared" si="7"/>
        <v/>
      </c>
    </row>
    <row r="479" spans="1:11" x14ac:dyDescent="0.25">
      <c r="A479" s="177">
        <v>1110976</v>
      </c>
      <c r="B479" s="178" t="s">
        <v>2579</v>
      </c>
      <c r="C479" s="178" t="s">
        <v>2001</v>
      </c>
      <c r="D479" s="178" t="s">
        <v>2055</v>
      </c>
      <c r="E479" s="178" t="s">
        <v>2219</v>
      </c>
      <c r="F479" s="179">
        <v>72</v>
      </c>
      <c r="G479" s="180">
        <v>3</v>
      </c>
      <c r="H479" s="180" t="s">
        <v>2008</v>
      </c>
      <c r="I479" s="181">
        <v>2</v>
      </c>
      <c r="J479" s="182">
        <v>44374</v>
      </c>
      <c r="K479" s="183">
        <f t="shared" si="7"/>
        <v>42912</v>
      </c>
    </row>
    <row r="480" spans="1:11" x14ac:dyDescent="0.25">
      <c r="A480" s="177">
        <v>1112880</v>
      </c>
      <c r="B480" s="178" t="s">
        <v>2580</v>
      </c>
      <c r="C480" s="178" t="s">
        <v>1868</v>
      </c>
      <c r="D480" s="178" t="s">
        <v>2020</v>
      </c>
      <c r="E480" s="178" t="s">
        <v>2139</v>
      </c>
      <c r="F480" s="179">
        <v>16</v>
      </c>
      <c r="G480" s="180" t="s">
        <v>2004</v>
      </c>
      <c r="H480" s="180" t="s">
        <v>2004</v>
      </c>
      <c r="I480" s="181" t="s">
        <v>2004</v>
      </c>
      <c r="J480" s="182" t="s">
        <v>2004</v>
      </c>
      <c r="K480" s="183" t="str">
        <f t="shared" si="7"/>
        <v/>
      </c>
    </row>
    <row r="481" spans="1:11" x14ac:dyDescent="0.25">
      <c r="A481" s="177">
        <v>1112139</v>
      </c>
      <c r="B481" s="178" t="s">
        <v>2581</v>
      </c>
      <c r="C481" s="178" t="s">
        <v>1868</v>
      </c>
      <c r="D481" s="178" t="s">
        <v>2049</v>
      </c>
      <c r="E481" s="178" t="s">
        <v>2050</v>
      </c>
      <c r="F481" s="179">
        <v>17</v>
      </c>
      <c r="G481" s="180" t="s">
        <v>2004</v>
      </c>
      <c r="H481" s="180" t="s">
        <v>2004</v>
      </c>
      <c r="I481" s="181" t="s">
        <v>2004</v>
      </c>
      <c r="J481" s="182" t="s">
        <v>2004</v>
      </c>
      <c r="K481" s="183" t="str">
        <f t="shared" si="7"/>
        <v/>
      </c>
    </row>
    <row r="482" spans="1:11" x14ac:dyDescent="0.25">
      <c r="A482" s="177">
        <v>1111354</v>
      </c>
      <c r="B482" s="178" t="s">
        <v>2582</v>
      </c>
      <c r="C482" s="178" t="s">
        <v>1868</v>
      </c>
      <c r="D482" s="178" t="s">
        <v>2046</v>
      </c>
      <c r="E482" s="178" t="s">
        <v>2165</v>
      </c>
      <c r="F482" s="179">
        <v>69</v>
      </c>
      <c r="G482" s="180">
        <v>4</v>
      </c>
      <c r="H482" s="180" t="s">
        <v>2008</v>
      </c>
      <c r="I482" s="181">
        <v>1</v>
      </c>
      <c r="J482" s="182">
        <v>44423</v>
      </c>
      <c r="K482" s="183">
        <f t="shared" si="7"/>
        <v>42961</v>
      </c>
    </row>
    <row r="483" spans="1:11" x14ac:dyDescent="0.25">
      <c r="A483" s="177">
        <v>1112180</v>
      </c>
      <c r="B483" s="178" t="s">
        <v>2583</v>
      </c>
      <c r="C483" s="178" t="s">
        <v>1868</v>
      </c>
      <c r="D483" s="178" t="s">
        <v>2049</v>
      </c>
      <c r="E483" s="178" t="s">
        <v>2081</v>
      </c>
      <c r="F483" s="179">
        <v>8</v>
      </c>
      <c r="G483" s="180" t="s">
        <v>2004</v>
      </c>
      <c r="H483" s="180" t="s">
        <v>2004</v>
      </c>
      <c r="I483" s="181" t="s">
        <v>2004</v>
      </c>
      <c r="J483" s="182" t="s">
        <v>2004</v>
      </c>
      <c r="K483" s="183" t="str">
        <f t="shared" si="7"/>
        <v/>
      </c>
    </row>
    <row r="484" spans="1:11" x14ac:dyDescent="0.25">
      <c r="A484" s="177">
        <v>1111758</v>
      </c>
      <c r="B484" s="178" t="s">
        <v>2584</v>
      </c>
      <c r="C484" s="178" t="s">
        <v>2001</v>
      </c>
      <c r="D484" s="178" t="s">
        <v>2091</v>
      </c>
      <c r="E484" s="178" t="s">
        <v>2092</v>
      </c>
      <c r="F484" s="179">
        <v>64</v>
      </c>
      <c r="G484" s="180">
        <v>2</v>
      </c>
      <c r="H484" s="180" t="s">
        <v>2008</v>
      </c>
      <c r="I484" s="181">
        <v>2</v>
      </c>
      <c r="J484" s="182">
        <v>44318</v>
      </c>
      <c r="K484" s="183">
        <f t="shared" si="7"/>
        <v>42856</v>
      </c>
    </row>
    <row r="485" spans="1:11" x14ac:dyDescent="0.25">
      <c r="A485" s="177">
        <v>1111659</v>
      </c>
      <c r="B485" s="178" t="s">
        <v>2585</v>
      </c>
      <c r="C485" s="178" t="s">
        <v>2001</v>
      </c>
      <c r="D485" s="178" t="s">
        <v>2125</v>
      </c>
      <c r="E485" s="178" t="s">
        <v>2126</v>
      </c>
      <c r="F485" s="179">
        <v>75</v>
      </c>
      <c r="G485" s="180" t="s">
        <v>2004</v>
      </c>
      <c r="H485" s="180" t="s">
        <v>2004</v>
      </c>
      <c r="I485" s="181" t="s">
        <v>2004</v>
      </c>
      <c r="J485" s="182" t="s">
        <v>2004</v>
      </c>
      <c r="K485" s="183" t="str">
        <f t="shared" si="7"/>
        <v/>
      </c>
    </row>
    <row r="486" spans="1:11" x14ac:dyDescent="0.25">
      <c r="A486" s="177">
        <v>1110016</v>
      </c>
      <c r="B486" s="178" t="s">
        <v>2586</v>
      </c>
      <c r="C486" s="178" t="s">
        <v>1868</v>
      </c>
      <c r="D486" s="178" t="s">
        <v>2034</v>
      </c>
      <c r="E486" s="178" t="s">
        <v>2200</v>
      </c>
      <c r="F486" s="179">
        <v>66</v>
      </c>
      <c r="G486" s="180" t="s">
        <v>2004</v>
      </c>
      <c r="H486" s="180" t="s">
        <v>2004</v>
      </c>
      <c r="I486" s="181" t="s">
        <v>2004</v>
      </c>
      <c r="J486" s="182" t="s">
        <v>2004</v>
      </c>
      <c r="K486" s="183" t="str">
        <f t="shared" si="7"/>
        <v/>
      </c>
    </row>
    <row r="487" spans="1:11" x14ac:dyDescent="0.25">
      <c r="A487" s="177">
        <v>1110341</v>
      </c>
      <c r="B487" s="178" t="s">
        <v>2587</v>
      </c>
      <c r="C487" s="178" t="s">
        <v>2001</v>
      </c>
      <c r="D487" s="178" t="s">
        <v>2063</v>
      </c>
      <c r="E487" s="178" t="s">
        <v>2064</v>
      </c>
      <c r="F487" s="179">
        <v>11</v>
      </c>
      <c r="G487" s="180" t="s">
        <v>2004</v>
      </c>
      <c r="H487" s="180" t="s">
        <v>2004</v>
      </c>
      <c r="I487" s="181" t="s">
        <v>2004</v>
      </c>
      <c r="J487" s="182" t="s">
        <v>2004</v>
      </c>
      <c r="K487" s="183" t="str">
        <f t="shared" si="7"/>
        <v/>
      </c>
    </row>
    <row r="488" spans="1:11" x14ac:dyDescent="0.25">
      <c r="A488" s="177">
        <v>1111297</v>
      </c>
      <c r="B488" s="178" t="s">
        <v>2588</v>
      </c>
      <c r="C488" s="178" t="s">
        <v>2001</v>
      </c>
      <c r="D488" s="178" t="s">
        <v>2144</v>
      </c>
      <c r="E488" s="178" t="s">
        <v>2159</v>
      </c>
      <c r="F488" s="179">
        <v>85</v>
      </c>
      <c r="G488" s="180">
        <v>3</v>
      </c>
      <c r="H488" s="180" t="s">
        <v>2008</v>
      </c>
      <c r="I488" s="181">
        <v>3</v>
      </c>
      <c r="J488" s="182">
        <v>44374</v>
      </c>
      <c r="K488" s="183">
        <f t="shared" si="7"/>
        <v>42912</v>
      </c>
    </row>
    <row r="489" spans="1:11" x14ac:dyDescent="0.25">
      <c r="A489" s="177">
        <v>1111561</v>
      </c>
      <c r="B489" s="178" t="s">
        <v>2589</v>
      </c>
      <c r="C489" s="178" t="s">
        <v>2001</v>
      </c>
      <c r="D489" s="178" t="s">
        <v>2002</v>
      </c>
      <c r="E489" s="178" t="s">
        <v>2003</v>
      </c>
      <c r="F489" s="179">
        <v>26</v>
      </c>
      <c r="G489" s="180" t="s">
        <v>2004</v>
      </c>
      <c r="H489" s="180" t="s">
        <v>2004</v>
      </c>
      <c r="I489" s="181" t="s">
        <v>2004</v>
      </c>
      <c r="J489" s="182" t="s">
        <v>2004</v>
      </c>
      <c r="K489" s="183" t="str">
        <f t="shared" si="7"/>
        <v/>
      </c>
    </row>
    <row r="490" spans="1:11" x14ac:dyDescent="0.25">
      <c r="A490" s="177">
        <v>1112600</v>
      </c>
      <c r="B490" s="178" t="s">
        <v>2590</v>
      </c>
      <c r="C490" s="178" t="s">
        <v>1868</v>
      </c>
      <c r="D490" s="178" t="s">
        <v>2043</v>
      </c>
      <c r="E490" s="178" t="s">
        <v>2268</v>
      </c>
      <c r="F490" s="179">
        <v>114</v>
      </c>
      <c r="G490" s="180" t="s">
        <v>2004</v>
      </c>
      <c r="H490" s="180" t="s">
        <v>2004</v>
      </c>
      <c r="I490" s="181" t="s">
        <v>2004</v>
      </c>
      <c r="J490" s="182" t="s">
        <v>2004</v>
      </c>
      <c r="K490" s="183" t="str">
        <f t="shared" si="7"/>
        <v/>
      </c>
    </row>
    <row r="491" spans="1:11" x14ac:dyDescent="0.25">
      <c r="A491" s="177">
        <v>1110795</v>
      </c>
      <c r="B491" s="178" t="s">
        <v>2591</v>
      </c>
      <c r="C491" s="178" t="s">
        <v>2001</v>
      </c>
      <c r="D491" s="178" t="s">
        <v>2025</v>
      </c>
      <c r="E491" s="178" t="s">
        <v>2037</v>
      </c>
      <c r="F491" s="179">
        <v>102</v>
      </c>
      <c r="G491" s="180">
        <v>3</v>
      </c>
      <c r="H491" s="180" t="s">
        <v>2008</v>
      </c>
      <c r="I491" s="181">
        <v>3</v>
      </c>
      <c r="J491" s="182">
        <v>44374</v>
      </c>
      <c r="K491" s="183">
        <f t="shared" si="7"/>
        <v>42912</v>
      </c>
    </row>
    <row r="492" spans="1:11" x14ac:dyDescent="0.25">
      <c r="A492" s="177">
        <v>1112095</v>
      </c>
      <c r="B492" s="178" t="s">
        <v>2592</v>
      </c>
      <c r="C492" s="178" t="s">
        <v>1868</v>
      </c>
      <c r="D492" s="178" t="s">
        <v>2052</v>
      </c>
      <c r="E492" s="178" t="s">
        <v>2128</v>
      </c>
      <c r="F492" s="179">
        <v>15</v>
      </c>
      <c r="G492" s="180" t="s">
        <v>2004</v>
      </c>
      <c r="H492" s="180" t="s">
        <v>2004</v>
      </c>
      <c r="I492" s="181" t="s">
        <v>2004</v>
      </c>
      <c r="J492" s="182" t="s">
        <v>2004</v>
      </c>
      <c r="K492" s="183" t="str">
        <f t="shared" si="7"/>
        <v/>
      </c>
    </row>
    <row r="493" spans="1:11" x14ac:dyDescent="0.25">
      <c r="A493" s="177">
        <v>1112213</v>
      </c>
      <c r="B493" s="178" t="s">
        <v>2593</v>
      </c>
      <c r="C493" s="178" t="s">
        <v>1868</v>
      </c>
      <c r="D493" s="178" t="s">
        <v>2049</v>
      </c>
      <c r="E493" s="178" t="s">
        <v>2151</v>
      </c>
      <c r="F493" s="179">
        <v>13</v>
      </c>
      <c r="G493" s="180" t="s">
        <v>2004</v>
      </c>
      <c r="H493" s="180" t="s">
        <v>2004</v>
      </c>
      <c r="I493" s="181" t="s">
        <v>2004</v>
      </c>
      <c r="J493" s="182" t="s">
        <v>2004</v>
      </c>
      <c r="K493" s="183" t="str">
        <f t="shared" si="7"/>
        <v/>
      </c>
    </row>
    <row r="494" spans="1:11" x14ac:dyDescent="0.25">
      <c r="A494" s="177">
        <v>1111328</v>
      </c>
      <c r="B494" s="178" t="s">
        <v>2594</v>
      </c>
      <c r="C494" s="178" t="s">
        <v>2001</v>
      </c>
      <c r="D494" s="178" t="s">
        <v>2144</v>
      </c>
      <c r="E494" s="178" t="s">
        <v>2250</v>
      </c>
      <c r="F494" s="179">
        <v>18</v>
      </c>
      <c r="G494" s="180" t="s">
        <v>2004</v>
      </c>
      <c r="H494" s="180" t="s">
        <v>2004</v>
      </c>
      <c r="I494" s="181" t="s">
        <v>2004</v>
      </c>
      <c r="J494" s="182" t="s">
        <v>2004</v>
      </c>
      <c r="K494" s="183" t="str">
        <f t="shared" si="7"/>
        <v/>
      </c>
    </row>
    <row r="495" spans="1:11" x14ac:dyDescent="0.25">
      <c r="A495" s="177">
        <v>1111776</v>
      </c>
      <c r="B495" s="178" t="s">
        <v>2595</v>
      </c>
      <c r="C495" s="178" t="s">
        <v>2001</v>
      </c>
      <c r="D495" s="178" t="s">
        <v>2002</v>
      </c>
      <c r="E495" s="178" t="s">
        <v>2085</v>
      </c>
      <c r="F495" s="179">
        <v>30</v>
      </c>
      <c r="G495" s="180" t="s">
        <v>2004</v>
      </c>
      <c r="H495" s="180" t="s">
        <v>2004</v>
      </c>
      <c r="I495" s="181" t="s">
        <v>2004</v>
      </c>
      <c r="J495" s="182" t="s">
        <v>2004</v>
      </c>
      <c r="K495" s="183" t="str">
        <f t="shared" si="7"/>
        <v/>
      </c>
    </row>
    <row r="496" spans="1:11" x14ac:dyDescent="0.25">
      <c r="A496" s="177">
        <v>1111333</v>
      </c>
      <c r="B496" s="178" t="s">
        <v>2596</v>
      </c>
      <c r="C496" s="178" t="s">
        <v>2001</v>
      </c>
      <c r="D496" s="178" t="s">
        <v>2144</v>
      </c>
      <c r="E496" s="178" t="s">
        <v>2250</v>
      </c>
      <c r="F496" s="179">
        <v>19</v>
      </c>
      <c r="G496" s="180" t="s">
        <v>2004</v>
      </c>
      <c r="H496" s="180" t="s">
        <v>2004</v>
      </c>
      <c r="I496" s="181" t="s">
        <v>2004</v>
      </c>
      <c r="J496" s="182" t="s">
        <v>2004</v>
      </c>
      <c r="K496" s="183" t="str">
        <f t="shared" si="7"/>
        <v/>
      </c>
    </row>
    <row r="497" spans="1:11" x14ac:dyDescent="0.25">
      <c r="A497" s="177">
        <v>1112922</v>
      </c>
      <c r="B497" s="178" t="s">
        <v>2597</v>
      </c>
      <c r="C497" s="178" t="s">
        <v>1868</v>
      </c>
      <c r="D497" s="178" t="s">
        <v>2043</v>
      </c>
      <c r="E497" s="178" t="s">
        <v>2221</v>
      </c>
      <c r="F497" s="179">
        <v>40</v>
      </c>
      <c r="G497" s="180" t="s">
        <v>2004</v>
      </c>
      <c r="H497" s="180" t="s">
        <v>2004</v>
      </c>
      <c r="I497" s="181" t="s">
        <v>2004</v>
      </c>
      <c r="J497" s="182" t="s">
        <v>2004</v>
      </c>
      <c r="K497" s="183" t="str">
        <f t="shared" si="7"/>
        <v/>
      </c>
    </row>
    <row r="498" spans="1:11" x14ac:dyDescent="0.25">
      <c r="A498" s="177">
        <v>1112518</v>
      </c>
      <c r="B498" s="178" t="s">
        <v>2598</v>
      </c>
      <c r="C498" s="178" t="s">
        <v>1868</v>
      </c>
      <c r="D498" s="178" t="s">
        <v>2031</v>
      </c>
      <c r="E498" s="178" t="s">
        <v>2240</v>
      </c>
      <c r="F498" s="179">
        <v>120</v>
      </c>
      <c r="G498" s="180">
        <v>3</v>
      </c>
      <c r="H498" s="180" t="s">
        <v>2008</v>
      </c>
      <c r="I498" s="181">
        <v>3</v>
      </c>
      <c r="J498" s="182">
        <v>44374</v>
      </c>
      <c r="K498" s="183">
        <f t="shared" si="7"/>
        <v>42912</v>
      </c>
    </row>
    <row r="499" spans="1:11" x14ac:dyDescent="0.25">
      <c r="A499" s="177">
        <v>1110031</v>
      </c>
      <c r="B499" s="178" t="s">
        <v>2599</v>
      </c>
      <c r="C499" s="178" t="s">
        <v>1868</v>
      </c>
      <c r="D499" s="178" t="s">
        <v>2034</v>
      </c>
      <c r="E499" s="178" t="s">
        <v>2035</v>
      </c>
      <c r="F499" s="179">
        <v>20</v>
      </c>
      <c r="G499" s="180" t="s">
        <v>2004</v>
      </c>
      <c r="H499" s="180" t="s">
        <v>2004</v>
      </c>
      <c r="I499" s="181" t="s">
        <v>2004</v>
      </c>
      <c r="J499" s="182" t="s">
        <v>2004</v>
      </c>
      <c r="K499" s="183" t="str">
        <f t="shared" si="7"/>
        <v/>
      </c>
    </row>
    <row r="500" spans="1:11" x14ac:dyDescent="0.25">
      <c r="A500" s="177">
        <v>1111109</v>
      </c>
      <c r="B500" s="178" t="s">
        <v>2600</v>
      </c>
      <c r="C500" s="178" t="s">
        <v>2001</v>
      </c>
      <c r="D500" s="178" t="s">
        <v>2144</v>
      </c>
      <c r="E500" s="178" t="s">
        <v>2189</v>
      </c>
      <c r="F500" s="179">
        <v>34</v>
      </c>
      <c r="G500" s="180" t="s">
        <v>2004</v>
      </c>
      <c r="H500" s="180" t="s">
        <v>2004</v>
      </c>
      <c r="I500" s="181" t="s">
        <v>2004</v>
      </c>
      <c r="J500" s="182" t="s">
        <v>2004</v>
      </c>
      <c r="K500" s="183" t="str">
        <f t="shared" si="7"/>
        <v/>
      </c>
    </row>
    <row r="501" spans="1:11" x14ac:dyDescent="0.25">
      <c r="A501" s="177">
        <v>1112376</v>
      </c>
      <c r="B501" s="178" t="s">
        <v>2601</v>
      </c>
      <c r="C501" s="178" t="s">
        <v>1868</v>
      </c>
      <c r="D501" s="178" t="s">
        <v>2028</v>
      </c>
      <c r="E501" s="178" t="s">
        <v>2137</v>
      </c>
      <c r="F501" s="179">
        <v>47</v>
      </c>
      <c r="G501" s="180" t="s">
        <v>2004</v>
      </c>
      <c r="H501" s="180" t="s">
        <v>2004</v>
      </c>
      <c r="I501" s="181" t="s">
        <v>2004</v>
      </c>
      <c r="J501" s="182" t="s">
        <v>2004</v>
      </c>
      <c r="K501" s="183" t="str">
        <f t="shared" si="7"/>
        <v/>
      </c>
    </row>
    <row r="502" spans="1:11" x14ac:dyDescent="0.25">
      <c r="A502" s="177">
        <v>1111643</v>
      </c>
      <c r="B502" s="178" t="s">
        <v>2602</v>
      </c>
      <c r="C502" s="178" t="s">
        <v>2001</v>
      </c>
      <c r="D502" s="178" t="s">
        <v>2017</v>
      </c>
      <c r="E502" s="178" t="s">
        <v>2023</v>
      </c>
      <c r="F502" s="179">
        <v>33</v>
      </c>
      <c r="G502" s="180" t="s">
        <v>2004</v>
      </c>
      <c r="H502" s="180" t="s">
        <v>2004</v>
      </c>
      <c r="I502" s="181" t="s">
        <v>2004</v>
      </c>
      <c r="J502" s="182" t="s">
        <v>2004</v>
      </c>
      <c r="K502" s="183" t="str">
        <f t="shared" si="7"/>
        <v/>
      </c>
    </row>
    <row r="503" spans="1:11" x14ac:dyDescent="0.25">
      <c r="A503" s="177">
        <v>1111520</v>
      </c>
      <c r="B503" s="178" t="s">
        <v>2603</v>
      </c>
      <c r="C503" s="178" t="s">
        <v>2001</v>
      </c>
      <c r="D503" s="178" t="s">
        <v>2017</v>
      </c>
      <c r="E503" s="178" t="s">
        <v>2406</v>
      </c>
      <c r="F503" s="179">
        <v>42</v>
      </c>
      <c r="G503" s="180" t="s">
        <v>2004</v>
      </c>
      <c r="H503" s="180" t="s">
        <v>2004</v>
      </c>
      <c r="I503" s="181" t="s">
        <v>2004</v>
      </c>
      <c r="J503" s="182" t="s">
        <v>2004</v>
      </c>
      <c r="K503" s="183" t="str">
        <f t="shared" si="7"/>
        <v/>
      </c>
    </row>
    <row r="504" spans="1:11" x14ac:dyDescent="0.25">
      <c r="A504" s="177">
        <v>1111825</v>
      </c>
      <c r="B504" s="178" t="s">
        <v>2604</v>
      </c>
      <c r="C504" s="178" t="s">
        <v>2001</v>
      </c>
      <c r="D504" s="178" t="s">
        <v>2025</v>
      </c>
      <c r="E504" s="178" t="s">
        <v>2094</v>
      </c>
      <c r="F504" s="179">
        <v>20</v>
      </c>
      <c r="G504" s="180">
        <v>1</v>
      </c>
      <c r="H504" s="180" t="s">
        <v>2061</v>
      </c>
      <c r="I504" s="181">
        <v>1</v>
      </c>
      <c r="J504" s="182">
        <v>44290</v>
      </c>
      <c r="K504" s="183">
        <f t="shared" si="7"/>
        <v>42828</v>
      </c>
    </row>
    <row r="505" spans="1:11" x14ac:dyDescent="0.25">
      <c r="A505" s="177">
        <v>1111644</v>
      </c>
      <c r="B505" s="178" t="s">
        <v>2605</v>
      </c>
      <c r="C505" s="178" t="s">
        <v>2001</v>
      </c>
      <c r="D505" s="178" t="s">
        <v>2017</v>
      </c>
      <c r="E505" s="178" t="s">
        <v>2023</v>
      </c>
      <c r="F505" s="179">
        <v>20</v>
      </c>
      <c r="G505" s="180" t="s">
        <v>2004</v>
      </c>
      <c r="H505" s="180" t="s">
        <v>2004</v>
      </c>
      <c r="I505" s="181" t="s">
        <v>2004</v>
      </c>
      <c r="J505" s="182" t="s">
        <v>2004</v>
      </c>
      <c r="K505" s="183" t="str">
        <f t="shared" si="7"/>
        <v/>
      </c>
    </row>
    <row r="506" spans="1:11" x14ac:dyDescent="0.25">
      <c r="A506" s="177">
        <v>1112700</v>
      </c>
      <c r="B506" s="178" t="s">
        <v>2606</v>
      </c>
      <c r="C506" s="178" t="s">
        <v>1868</v>
      </c>
      <c r="D506" s="178" t="s">
        <v>2031</v>
      </c>
      <c r="E506" s="178" t="s">
        <v>2032</v>
      </c>
      <c r="F506" s="179">
        <v>34</v>
      </c>
      <c r="G506" s="180" t="s">
        <v>2004</v>
      </c>
      <c r="H506" s="180" t="s">
        <v>2004</v>
      </c>
      <c r="I506" s="181" t="s">
        <v>2004</v>
      </c>
      <c r="J506" s="182" t="s">
        <v>2004</v>
      </c>
      <c r="K506" s="183" t="str">
        <f t="shared" si="7"/>
        <v/>
      </c>
    </row>
    <row r="507" spans="1:11" x14ac:dyDescent="0.25">
      <c r="A507" s="177">
        <v>1111121</v>
      </c>
      <c r="B507" s="178" t="s">
        <v>2607</v>
      </c>
      <c r="C507" s="178" t="s">
        <v>2001</v>
      </c>
      <c r="D507" s="178" t="s">
        <v>2144</v>
      </c>
      <c r="E507" s="178" t="s">
        <v>2145</v>
      </c>
      <c r="F507" s="179">
        <v>79</v>
      </c>
      <c r="G507" s="180">
        <v>2</v>
      </c>
      <c r="H507" s="180" t="s">
        <v>2008</v>
      </c>
      <c r="I507" s="181">
        <v>2</v>
      </c>
      <c r="J507" s="182">
        <v>44318</v>
      </c>
      <c r="K507" s="183">
        <f t="shared" si="7"/>
        <v>42856</v>
      </c>
    </row>
    <row r="508" spans="1:11" x14ac:dyDescent="0.25">
      <c r="A508" s="177">
        <v>1111669</v>
      </c>
      <c r="B508" s="178" t="s">
        <v>2608</v>
      </c>
      <c r="C508" s="178" t="s">
        <v>2001</v>
      </c>
      <c r="D508" s="178" t="s">
        <v>2125</v>
      </c>
      <c r="E508" s="178" t="s">
        <v>2126</v>
      </c>
      <c r="F508" s="179">
        <v>34</v>
      </c>
      <c r="G508" s="180" t="s">
        <v>2004</v>
      </c>
      <c r="H508" s="180" t="s">
        <v>2004</v>
      </c>
      <c r="I508" s="181" t="s">
        <v>2004</v>
      </c>
      <c r="J508" s="182" t="s">
        <v>2004</v>
      </c>
      <c r="K508" s="183" t="str">
        <f t="shared" si="7"/>
        <v/>
      </c>
    </row>
    <row r="509" spans="1:11" x14ac:dyDescent="0.25">
      <c r="A509" s="177">
        <v>1112728</v>
      </c>
      <c r="B509" s="178" t="s">
        <v>2609</v>
      </c>
      <c r="C509" s="178" t="s">
        <v>1868</v>
      </c>
      <c r="D509" s="178" t="s">
        <v>2031</v>
      </c>
      <c r="E509" s="178" t="s">
        <v>2264</v>
      </c>
      <c r="F509" s="179">
        <v>101</v>
      </c>
      <c r="G509" s="180">
        <v>3</v>
      </c>
      <c r="H509" s="180" t="s">
        <v>2008</v>
      </c>
      <c r="I509" s="181">
        <v>3</v>
      </c>
      <c r="J509" s="182">
        <v>44374</v>
      </c>
      <c r="K509" s="183">
        <f t="shared" si="7"/>
        <v>42912</v>
      </c>
    </row>
    <row r="510" spans="1:11" x14ac:dyDescent="0.25">
      <c r="A510" s="177">
        <v>1110852</v>
      </c>
      <c r="B510" s="178" t="s">
        <v>2610</v>
      </c>
      <c r="C510" s="178" t="s">
        <v>2001</v>
      </c>
      <c r="D510" s="178" t="s">
        <v>2017</v>
      </c>
      <c r="E510" s="178" t="s">
        <v>2487</v>
      </c>
      <c r="F510" s="179">
        <v>110</v>
      </c>
      <c r="G510" s="180" t="s">
        <v>2004</v>
      </c>
      <c r="H510" s="180" t="s">
        <v>2004</v>
      </c>
      <c r="I510" s="181" t="s">
        <v>2004</v>
      </c>
      <c r="J510" s="182" t="s">
        <v>2004</v>
      </c>
      <c r="K510" s="183" t="str">
        <f t="shared" si="7"/>
        <v/>
      </c>
    </row>
    <row r="511" spans="1:11" x14ac:dyDescent="0.25">
      <c r="A511" s="177">
        <v>1112094</v>
      </c>
      <c r="B511" s="178" t="s">
        <v>2611</v>
      </c>
      <c r="C511" s="178" t="s">
        <v>1868</v>
      </c>
      <c r="D511" s="178" t="s">
        <v>2052</v>
      </c>
      <c r="E511" s="178" t="s">
        <v>2128</v>
      </c>
      <c r="F511" s="179">
        <v>81</v>
      </c>
      <c r="G511" s="180" t="s">
        <v>2004</v>
      </c>
      <c r="H511" s="180" t="s">
        <v>2004</v>
      </c>
      <c r="I511" s="181" t="s">
        <v>2004</v>
      </c>
      <c r="J511" s="182" t="s">
        <v>2004</v>
      </c>
      <c r="K511" s="183" t="str">
        <f t="shared" si="7"/>
        <v/>
      </c>
    </row>
    <row r="512" spans="1:11" x14ac:dyDescent="0.25">
      <c r="A512" s="177">
        <v>1111110</v>
      </c>
      <c r="B512" s="178" t="s">
        <v>2612</v>
      </c>
      <c r="C512" s="178" t="s">
        <v>2001</v>
      </c>
      <c r="D512" s="178" t="s">
        <v>2144</v>
      </c>
      <c r="E512" s="178" t="s">
        <v>2250</v>
      </c>
      <c r="F512" s="179">
        <v>19</v>
      </c>
      <c r="G512" s="180" t="s">
        <v>2004</v>
      </c>
      <c r="H512" s="180" t="s">
        <v>2004</v>
      </c>
      <c r="I512" s="181" t="s">
        <v>2004</v>
      </c>
      <c r="J512" s="182" t="s">
        <v>2004</v>
      </c>
      <c r="K512" s="183" t="str">
        <f t="shared" si="7"/>
        <v/>
      </c>
    </row>
    <row r="513" spans="1:11" x14ac:dyDescent="0.25">
      <c r="A513" s="177">
        <v>1110811</v>
      </c>
      <c r="B513" s="178" t="s">
        <v>2613</v>
      </c>
      <c r="C513" s="178" t="s">
        <v>2001</v>
      </c>
      <c r="D513" s="178" t="s">
        <v>2025</v>
      </c>
      <c r="E513" s="178" t="s">
        <v>2037</v>
      </c>
      <c r="F513" s="179">
        <v>33</v>
      </c>
      <c r="G513" s="180" t="s">
        <v>2004</v>
      </c>
      <c r="H513" s="180" t="s">
        <v>2004</v>
      </c>
      <c r="I513" s="181" t="s">
        <v>2004</v>
      </c>
      <c r="J513" s="182" t="s">
        <v>2004</v>
      </c>
      <c r="K513" s="183" t="str">
        <f t="shared" si="7"/>
        <v/>
      </c>
    </row>
    <row r="514" spans="1:11" x14ac:dyDescent="0.25">
      <c r="A514" s="177">
        <v>1111789</v>
      </c>
      <c r="B514" s="178" t="s">
        <v>2614</v>
      </c>
      <c r="C514" s="178" t="s">
        <v>2001</v>
      </c>
      <c r="D514" s="178" t="s">
        <v>2002</v>
      </c>
      <c r="E514" s="178" t="s">
        <v>2191</v>
      </c>
      <c r="F514" s="179">
        <v>23</v>
      </c>
      <c r="G514" s="180">
        <v>1</v>
      </c>
      <c r="H514" s="180" t="s">
        <v>2008</v>
      </c>
      <c r="I514" s="181">
        <v>1</v>
      </c>
      <c r="J514" s="182">
        <v>44290</v>
      </c>
      <c r="K514" s="183">
        <f t="shared" si="7"/>
        <v>42828</v>
      </c>
    </row>
    <row r="515" spans="1:11" x14ac:dyDescent="0.25">
      <c r="A515" s="177">
        <v>1111933</v>
      </c>
      <c r="B515" s="178" t="s">
        <v>2615</v>
      </c>
      <c r="C515" s="178" t="s">
        <v>2001</v>
      </c>
      <c r="D515" s="178" t="s">
        <v>2091</v>
      </c>
      <c r="E515" s="178" t="s">
        <v>2092</v>
      </c>
      <c r="F515" s="179">
        <v>46</v>
      </c>
      <c r="G515" s="180">
        <v>2</v>
      </c>
      <c r="H515" s="180" t="s">
        <v>2008</v>
      </c>
      <c r="I515" s="181">
        <v>2</v>
      </c>
      <c r="J515" s="182">
        <v>44318</v>
      </c>
      <c r="K515" s="183">
        <f t="shared" si="7"/>
        <v>42856</v>
      </c>
    </row>
    <row r="516" spans="1:11" x14ac:dyDescent="0.25">
      <c r="A516" s="177">
        <v>1111705</v>
      </c>
      <c r="B516" s="178" t="s">
        <v>2616</v>
      </c>
      <c r="C516" s="178" t="s">
        <v>2001</v>
      </c>
      <c r="D516" s="178" t="s">
        <v>2063</v>
      </c>
      <c r="E516" s="178" t="s">
        <v>2131</v>
      </c>
      <c r="F516" s="179">
        <v>43</v>
      </c>
      <c r="G516" s="180">
        <v>4</v>
      </c>
      <c r="H516" s="180" t="s">
        <v>2008</v>
      </c>
      <c r="I516" s="181">
        <v>1</v>
      </c>
      <c r="J516" s="182">
        <v>44423</v>
      </c>
      <c r="K516" s="183">
        <f t="shared" si="7"/>
        <v>42961</v>
      </c>
    </row>
    <row r="517" spans="1:11" x14ac:dyDescent="0.25">
      <c r="A517" s="177">
        <v>1111158</v>
      </c>
      <c r="B517" s="178" t="s">
        <v>2617</v>
      </c>
      <c r="C517" s="178" t="s">
        <v>1868</v>
      </c>
      <c r="D517" s="178" t="s">
        <v>2046</v>
      </c>
      <c r="E517" s="178" t="s">
        <v>2047</v>
      </c>
      <c r="F517" s="179">
        <v>22</v>
      </c>
      <c r="G517" s="180" t="s">
        <v>2004</v>
      </c>
      <c r="H517" s="180" t="s">
        <v>2004</v>
      </c>
      <c r="I517" s="181" t="s">
        <v>2004</v>
      </c>
      <c r="J517" s="182" t="s">
        <v>2004</v>
      </c>
      <c r="K517" s="183" t="str">
        <f t="shared" si="7"/>
        <v/>
      </c>
    </row>
    <row r="518" spans="1:11" x14ac:dyDescent="0.25">
      <c r="A518" s="177">
        <v>1110983</v>
      </c>
      <c r="B518" s="178" t="s">
        <v>2618</v>
      </c>
      <c r="C518" s="178" t="s">
        <v>2001</v>
      </c>
      <c r="D518" s="178" t="s">
        <v>2055</v>
      </c>
      <c r="E518" s="178" t="s">
        <v>2219</v>
      </c>
      <c r="F518" s="179">
        <v>65</v>
      </c>
      <c r="G518" s="180">
        <v>2</v>
      </c>
      <c r="H518" s="180" t="s">
        <v>2008</v>
      </c>
      <c r="I518" s="181">
        <v>2</v>
      </c>
      <c r="J518" s="182">
        <v>44318</v>
      </c>
      <c r="K518" s="183">
        <f t="shared" ref="K518:K581" si="8">IF(J518="","",J518-1462)</f>
        <v>42856</v>
      </c>
    </row>
    <row r="519" spans="1:11" x14ac:dyDescent="0.25">
      <c r="A519" s="177">
        <v>1111024</v>
      </c>
      <c r="B519" s="178" t="s">
        <v>2619</v>
      </c>
      <c r="C519" s="178" t="s">
        <v>2001</v>
      </c>
      <c r="D519" s="178" t="s">
        <v>2006</v>
      </c>
      <c r="E519" s="178" t="s">
        <v>2068</v>
      </c>
      <c r="F519" s="179">
        <v>59</v>
      </c>
      <c r="G519" s="180">
        <v>2</v>
      </c>
      <c r="H519" s="180" t="s">
        <v>2008</v>
      </c>
      <c r="I519" s="181">
        <v>2</v>
      </c>
      <c r="J519" s="182">
        <v>44318</v>
      </c>
      <c r="K519" s="183">
        <f t="shared" si="8"/>
        <v>42856</v>
      </c>
    </row>
    <row r="520" spans="1:11" x14ac:dyDescent="0.25">
      <c r="A520" s="177">
        <v>1111063</v>
      </c>
      <c r="B520" s="178" t="s">
        <v>2620</v>
      </c>
      <c r="C520" s="178" t="s">
        <v>1868</v>
      </c>
      <c r="D520" s="178" t="s">
        <v>2046</v>
      </c>
      <c r="E520" s="178" t="s">
        <v>2314</v>
      </c>
      <c r="F520" s="179">
        <v>30</v>
      </c>
      <c r="G520" s="180" t="s">
        <v>2004</v>
      </c>
      <c r="H520" s="180" t="s">
        <v>2004</v>
      </c>
      <c r="I520" s="181" t="s">
        <v>2004</v>
      </c>
      <c r="J520" s="182" t="s">
        <v>2004</v>
      </c>
      <c r="K520" s="183" t="str">
        <f t="shared" si="8"/>
        <v/>
      </c>
    </row>
    <row r="521" spans="1:11" x14ac:dyDescent="0.25">
      <c r="A521" s="177">
        <v>1112192</v>
      </c>
      <c r="B521" s="178" t="s">
        <v>2621</v>
      </c>
      <c r="C521" s="178" t="s">
        <v>1868</v>
      </c>
      <c r="D521" s="178" t="s">
        <v>2049</v>
      </c>
      <c r="E521" s="178" t="s">
        <v>2151</v>
      </c>
      <c r="F521" s="179">
        <v>24</v>
      </c>
      <c r="G521" s="180" t="s">
        <v>2004</v>
      </c>
      <c r="H521" s="180" t="s">
        <v>2004</v>
      </c>
      <c r="I521" s="181" t="s">
        <v>2004</v>
      </c>
      <c r="J521" s="182" t="s">
        <v>2004</v>
      </c>
      <c r="K521" s="183" t="str">
        <f t="shared" si="8"/>
        <v/>
      </c>
    </row>
    <row r="522" spans="1:11" x14ac:dyDescent="0.25">
      <c r="A522" s="177">
        <v>1110856</v>
      </c>
      <c r="B522" s="178" t="s">
        <v>2622</v>
      </c>
      <c r="C522" s="178" t="s">
        <v>2001</v>
      </c>
      <c r="D522" s="178" t="s">
        <v>2017</v>
      </c>
      <c r="E522" s="178" t="s">
        <v>2487</v>
      </c>
      <c r="F522" s="179">
        <v>94</v>
      </c>
      <c r="G522" s="180">
        <v>2</v>
      </c>
      <c r="H522" s="180" t="s">
        <v>2008</v>
      </c>
      <c r="I522" s="181">
        <v>2</v>
      </c>
      <c r="J522" s="182">
        <v>44318</v>
      </c>
      <c r="K522" s="183">
        <f t="shared" si="8"/>
        <v>42856</v>
      </c>
    </row>
    <row r="523" spans="1:11" x14ac:dyDescent="0.25">
      <c r="A523" s="177">
        <v>1110918</v>
      </c>
      <c r="B523" s="178" t="s">
        <v>2623</v>
      </c>
      <c r="C523" s="178" t="s">
        <v>2001</v>
      </c>
      <c r="D523" s="178" t="s">
        <v>2102</v>
      </c>
      <c r="E523" s="178" t="s">
        <v>2312</v>
      </c>
      <c r="F523" s="179">
        <v>16</v>
      </c>
      <c r="G523" s="180">
        <v>1</v>
      </c>
      <c r="H523" s="180" t="s">
        <v>2008</v>
      </c>
      <c r="I523" s="181">
        <v>1</v>
      </c>
      <c r="J523" s="182">
        <v>44290</v>
      </c>
      <c r="K523" s="183">
        <f t="shared" si="8"/>
        <v>42828</v>
      </c>
    </row>
    <row r="524" spans="1:11" x14ac:dyDescent="0.25">
      <c r="A524" s="177">
        <v>1110984</v>
      </c>
      <c r="B524" s="178" t="s">
        <v>2624</v>
      </c>
      <c r="C524" s="178" t="s">
        <v>2001</v>
      </c>
      <c r="D524" s="178" t="s">
        <v>2055</v>
      </c>
      <c r="E524" s="178" t="s">
        <v>2219</v>
      </c>
      <c r="F524" s="179">
        <v>19</v>
      </c>
      <c r="G524" s="180" t="s">
        <v>2004</v>
      </c>
      <c r="H524" s="180" t="s">
        <v>2004</v>
      </c>
      <c r="I524" s="181" t="s">
        <v>2004</v>
      </c>
      <c r="J524" s="182" t="s">
        <v>2004</v>
      </c>
      <c r="K524" s="183" t="str">
        <f t="shared" si="8"/>
        <v/>
      </c>
    </row>
    <row r="525" spans="1:11" x14ac:dyDescent="0.25">
      <c r="A525" s="177">
        <v>1111784</v>
      </c>
      <c r="B525" s="178" t="s">
        <v>2625</v>
      </c>
      <c r="C525" s="178" t="s">
        <v>2001</v>
      </c>
      <c r="D525" s="178" t="s">
        <v>2002</v>
      </c>
      <c r="E525" s="178" t="s">
        <v>2191</v>
      </c>
      <c r="F525" s="179">
        <v>63</v>
      </c>
      <c r="G525" s="180" t="s">
        <v>2004</v>
      </c>
      <c r="H525" s="180" t="s">
        <v>2004</v>
      </c>
      <c r="I525" s="181" t="s">
        <v>2004</v>
      </c>
      <c r="J525" s="182" t="s">
        <v>2004</v>
      </c>
      <c r="K525" s="183" t="str">
        <f t="shared" si="8"/>
        <v/>
      </c>
    </row>
    <row r="526" spans="1:11" x14ac:dyDescent="0.25">
      <c r="A526" s="177">
        <v>1111934</v>
      </c>
      <c r="B526" s="178" t="s">
        <v>2626</v>
      </c>
      <c r="C526" s="178" t="s">
        <v>2001</v>
      </c>
      <c r="D526" s="178" t="s">
        <v>2091</v>
      </c>
      <c r="E526" s="178" t="s">
        <v>2092</v>
      </c>
      <c r="F526" s="179">
        <v>23</v>
      </c>
      <c r="G526" s="180">
        <v>4</v>
      </c>
      <c r="H526" s="180" t="s">
        <v>2008</v>
      </c>
      <c r="I526" s="181">
        <v>1</v>
      </c>
      <c r="J526" s="182">
        <v>44423</v>
      </c>
      <c r="K526" s="183">
        <f t="shared" si="8"/>
        <v>42961</v>
      </c>
    </row>
    <row r="527" spans="1:11" x14ac:dyDescent="0.25">
      <c r="A527" s="177" t="s">
        <v>2142</v>
      </c>
      <c r="B527" s="178"/>
      <c r="C527" s="178"/>
      <c r="D527" s="178"/>
      <c r="E527" s="178"/>
      <c r="F527" s="179"/>
      <c r="G527" s="180"/>
      <c r="H527" s="180"/>
      <c r="I527" s="181"/>
      <c r="J527" s="182"/>
      <c r="K527" s="183" t="str">
        <f t="shared" si="8"/>
        <v/>
      </c>
    </row>
    <row r="528" spans="1:11" x14ac:dyDescent="0.25">
      <c r="A528" s="177">
        <v>1112517</v>
      </c>
      <c r="B528" s="178" t="s">
        <v>2627</v>
      </c>
      <c r="C528" s="178" t="s">
        <v>1868</v>
      </c>
      <c r="D528" s="178" t="s">
        <v>2031</v>
      </c>
      <c r="E528" s="178" t="s">
        <v>2240</v>
      </c>
      <c r="F528" s="179">
        <v>15</v>
      </c>
      <c r="G528" s="180" t="s">
        <v>2004</v>
      </c>
      <c r="H528" s="180" t="s">
        <v>2004</v>
      </c>
      <c r="I528" s="181" t="s">
        <v>2004</v>
      </c>
      <c r="J528" s="182" t="s">
        <v>2004</v>
      </c>
      <c r="K528" s="183" t="str">
        <f t="shared" si="8"/>
        <v/>
      </c>
    </row>
    <row r="529" spans="1:11" x14ac:dyDescent="0.25">
      <c r="A529" s="177">
        <v>1110960</v>
      </c>
      <c r="B529" s="178" t="s">
        <v>2628</v>
      </c>
      <c r="C529" s="178" t="s">
        <v>2001</v>
      </c>
      <c r="D529" s="178" t="s">
        <v>2055</v>
      </c>
      <c r="E529" s="178" t="s">
        <v>2056</v>
      </c>
      <c r="F529" s="179">
        <v>47</v>
      </c>
      <c r="G529" s="180">
        <v>1</v>
      </c>
      <c r="H529" s="180" t="s">
        <v>2008</v>
      </c>
      <c r="I529" s="181">
        <v>2</v>
      </c>
      <c r="J529" s="182">
        <v>44290</v>
      </c>
      <c r="K529" s="183">
        <f t="shared" si="8"/>
        <v>42828</v>
      </c>
    </row>
    <row r="530" spans="1:11" x14ac:dyDescent="0.25">
      <c r="A530" s="177">
        <v>1112291</v>
      </c>
      <c r="B530" s="178" t="s">
        <v>2629</v>
      </c>
      <c r="C530" s="178" t="s">
        <v>1868</v>
      </c>
      <c r="D530" s="178" t="s">
        <v>2028</v>
      </c>
      <c r="E530" s="178" t="s">
        <v>2041</v>
      </c>
      <c r="F530" s="179">
        <v>25</v>
      </c>
      <c r="G530" s="180" t="s">
        <v>2004</v>
      </c>
      <c r="H530" s="180" t="s">
        <v>2004</v>
      </c>
      <c r="I530" s="181" t="s">
        <v>2004</v>
      </c>
      <c r="J530" s="182" t="s">
        <v>2004</v>
      </c>
      <c r="K530" s="183" t="str">
        <f t="shared" si="8"/>
        <v/>
      </c>
    </row>
    <row r="531" spans="1:11" x14ac:dyDescent="0.25">
      <c r="A531" s="177">
        <v>1110919</v>
      </c>
      <c r="B531" s="178" t="s">
        <v>2630</v>
      </c>
      <c r="C531" s="178" t="s">
        <v>2001</v>
      </c>
      <c r="D531" s="178" t="s">
        <v>2102</v>
      </c>
      <c r="E531" s="178" t="s">
        <v>2312</v>
      </c>
      <c r="F531" s="179">
        <v>33</v>
      </c>
      <c r="G531" s="180" t="s">
        <v>2004</v>
      </c>
      <c r="H531" s="180" t="s">
        <v>2004</v>
      </c>
      <c r="I531" s="181" t="s">
        <v>2004</v>
      </c>
      <c r="J531" s="182" t="s">
        <v>2004</v>
      </c>
      <c r="K531" s="183" t="str">
        <f t="shared" si="8"/>
        <v/>
      </c>
    </row>
    <row r="532" spans="1:11" x14ac:dyDescent="0.25">
      <c r="A532" s="177">
        <v>1111521</v>
      </c>
      <c r="B532" s="178" t="s">
        <v>2631</v>
      </c>
      <c r="C532" s="178" t="s">
        <v>2001</v>
      </c>
      <c r="D532" s="178" t="s">
        <v>2017</v>
      </c>
      <c r="E532" s="178" t="s">
        <v>2406</v>
      </c>
      <c r="F532" s="179">
        <v>25</v>
      </c>
      <c r="G532" s="180" t="s">
        <v>2004</v>
      </c>
      <c r="H532" s="180" t="s">
        <v>2004</v>
      </c>
      <c r="I532" s="181" t="s">
        <v>2004</v>
      </c>
      <c r="J532" s="182" t="s">
        <v>2004</v>
      </c>
      <c r="K532" s="183" t="str">
        <f t="shared" si="8"/>
        <v/>
      </c>
    </row>
    <row r="533" spans="1:11" x14ac:dyDescent="0.25">
      <c r="A533" s="177">
        <v>1111795</v>
      </c>
      <c r="B533" s="178" t="s">
        <v>2632</v>
      </c>
      <c r="C533" s="178" t="s">
        <v>2001</v>
      </c>
      <c r="D533" s="178" t="s">
        <v>2002</v>
      </c>
      <c r="E533" s="178" t="s">
        <v>2191</v>
      </c>
      <c r="F533" s="179">
        <v>21</v>
      </c>
      <c r="G533" s="180" t="s">
        <v>2004</v>
      </c>
      <c r="H533" s="180" t="s">
        <v>2004</v>
      </c>
      <c r="I533" s="181" t="s">
        <v>2004</v>
      </c>
      <c r="J533" s="182" t="s">
        <v>2004</v>
      </c>
      <c r="K533" s="183" t="str">
        <f t="shared" si="8"/>
        <v/>
      </c>
    </row>
    <row r="534" spans="1:11" x14ac:dyDescent="0.25">
      <c r="A534" s="177">
        <v>1110649</v>
      </c>
      <c r="B534" s="178" t="s">
        <v>2633</v>
      </c>
      <c r="C534" s="178" t="s">
        <v>2001</v>
      </c>
      <c r="D534" s="178" t="s">
        <v>2006</v>
      </c>
      <c r="E534" s="178" t="s">
        <v>2010</v>
      </c>
      <c r="F534" s="179">
        <v>34</v>
      </c>
      <c r="G534" s="180" t="s">
        <v>2004</v>
      </c>
      <c r="H534" s="180" t="s">
        <v>2004</v>
      </c>
      <c r="I534" s="181" t="s">
        <v>2004</v>
      </c>
      <c r="J534" s="182" t="s">
        <v>2004</v>
      </c>
      <c r="K534" s="183" t="str">
        <f t="shared" si="8"/>
        <v/>
      </c>
    </row>
    <row r="535" spans="1:11" x14ac:dyDescent="0.25">
      <c r="A535" s="177">
        <v>1110032</v>
      </c>
      <c r="B535" s="178" t="s">
        <v>2634</v>
      </c>
      <c r="C535" s="178" t="s">
        <v>1868</v>
      </c>
      <c r="D535" s="178" t="s">
        <v>2034</v>
      </c>
      <c r="E535" s="178" t="s">
        <v>2035</v>
      </c>
      <c r="F535" s="179">
        <v>7</v>
      </c>
      <c r="G535" s="180" t="s">
        <v>2004</v>
      </c>
      <c r="H535" s="180" t="s">
        <v>2004</v>
      </c>
      <c r="I535" s="181" t="s">
        <v>2004</v>
      </c>
      <c r="J535" s="182" t="s">
        <v>2004</v>
      </c>
      <c r="K535" s="183" t="str">
        <f t="shared" si="8"/>
        <v/>
      </c>
    </row>
    <row r="536" spans="1:11" x14ac:dyDescent="0.25">
      <c r="A536" s="177">
        <v>1110391</v>
      </c>
      <c r="B536" s="178" t="s">
        <v>2635</v>
      </c>
      <c r="C536" s="178" t="s">
        <v>2001</v>
      </c>
      <c r="D536" s="178" t="s">
        <v>2017</v>
      </c>
      <c r="E536" s="178" t="s">
        <v>2147</v>
      </c>
      <c r="F536" s="179">
        <v>31</v>
      </c>
      <c r="G536" s="180" t="s">
        <v>2004</v>
      </c>
      <c r="H536" s="180" t="s">
        <v>2004</v>
      </c>
      <c r="I536" s="181" t="s">
        <v>2004</v>
      </c>
      <c r="J536" s="182" t="s">
        <v>2004</v>
      </c>
      <c r="K536" s="183" t="str">
        <f t="shared" si="8"/>
        <v/>
      </c>
    </row>
    <row r="537" spans="1:11" x14ac:dyDescent="0.25">
      <c r="A537" s="177">
        <v>1110195</v>
      </c>
      <c r="B537" s="178" t="s">
        <v>2636</v>
      </c>
      <c r="C537" s="178" t="s">
        <v>1868</v>
      </c>
      <c r="D537" s="178" t="s">
        <v>2034</v>
      </c>
      <c r="E537" s="178" t="s">
        <v>2454</v>
      </c>
      <c r="F537" s="179">
        <v>122</v>
      </c>
      <c r="G537" s="180">
        <v>3</v>
      </c>
      <c r="H537" s="180" t="s">
        <v>2008</v>
      </c>
      <c r="I537" s="181">
        <v>3</v>
      </c>
      <c r="J537" s="182">
        <v>44374</v>
      </c>
      <c r="K537" s="183">
        <f t="shared" si="8"/>
        <v>42912</v>
      </c>
    </row>
    <row r="538" spans="1:11" x14ac:dyDescent="0.25">
      <c r="A538" s="177">
        <v>1111573</v>
      </c>
      <c r="B538" s="178" t="s">
        <v>2637</v>
      </c>
      <c r="C538" s="178" t="s">
        <v>2001</v>
      </c>
      <c r="D538" s="178" t="s">
        <v>2002</v>
      </c>
      <c r="E538" s="178" t="s">
        <v>2074</v>
      </c>
      <c r="F538" s="179">
        <v>13</v>
      </c>
      <c r="G538" s="180" t="s">
        <v>2004</v>
      </c>
      <c r="H538" s="180" t="s">
        <v>2004</v>
      </c>
      <c r="I538" s="181" t="s">
        <v>2004</v>
      </c>
      <c r="J538" s="182" t="s">
        <v>2004</v>
      </c>
      <c r="K538" s="183" t="str">
        <f t="shared" si="8"/>
        <v/>
      </c>
    </row>
    <row r="539" spans="1:11" x14ac:dyDescent="0.25">
      <c r="A539" s="177">
        <v>1111072</v>
      </c>
      <c r="B539" s="178" t="s">
        <v>2638</v>
      </c>
      <c r="C539" s="178" t="s">
        <v>2001</v>
      </c>
      <c r="D539" s="178" t="s">
        <v>2063</v>
      </c>
      <c r="E539" s="178" t="s">
        <v>2187</v>
      </c>
      <c r="F539" s="179">
        <v>37</v>
      </c>
      <c r="G539" s="180" t="s">
        <v>2004</v>
      </c>
      <c r="H539" s="180" t="s">
        <v>2004</v>
      </c>
      <c r="I539" s="181" t="s">
        <v>2004</v>
      </c>
      <c r="J539" s="182" t="s">
        <v>2004</v>
      </c>
      <c r="K539" s="183" t="str">
        <f t="shared" si="8"/>
        <v/>
      </c>
    </row>
    <row r="540" spans="1:11" x14ac:dyDescent="0.25">
      <c r="A540" s="177">
        <v>1110115</v>
      </c>
      <c r="B540" s="178" t="s">
        <v>2639</v>
      </c>
      <c r="C540" s="178" t="s">
        <v>1868</v>
      </c>
      <c r="D540" s="178" t="s">
        <v>2014</v>
      </c>
      <c r="E540" s="178" t="s">
        <v>2353</v>
      </c>
      <c r="F540" s="179">
        <v>33</v>
      </c>
      <c r="G540" s="180">
        <v>4</v>
      </c>
      <c r="H540" s="180" t="s">
        <v>2008</v>
      </c>
      <c r="I540" s="181">
        <v>1</v>
      </c>
      <c r="J540" s="182">
        <v>44423</v>
      </c>
      <c r="K540" s="183">
        <f t="shared" si="8"/>
        <v>42961</v>
      </c>
    </row>
    <row r="541" spans="1:11" x14ac:dyDescent="0.25">
      <c r="A541" s="177">
        <v>1112430</v>
      </c>
      <c r="B541" s="178" t="s">
        <v>2640</v>
      </c>
      <c r="C541" s="178" t="s">
        <v>1868</v>
      </c>
      <c r="D541" s="178" t="s">
        <v>2052</v>
      </c>
      <c r="E541" s="178" t="s">
        <v>2053</v>
      </c>
      <c r="F541" s="179">
        <v>43</v>
      </c>
      <c r="G541" s="180" t="s">
        <v>2004</v>
      </c>
      <c r="H541" s="180" t="s">
        <v>2004</v>
      </c>
      <c r="I541" s="181" t="s">
        <v>2004</v>
      </c>
      <c r="J541" s="182" t="s">
        <v>2004</v>
      </c>
      <c r="K541" s="183" t="str">
        <f t="shared" si="8"/>
        <v/>
      </c>
    </row>
    <row r="542" spans="1:11" x14ac:dyDescent="0.25">
      <c r="A542" s="177">
        <v>1112820</v>
      </c>
      <c r="B542" s="178" t="s">
        <v>2641</v>
      </c>
      <c r="C542" s="178" t="s">
        <v>1868</v>
      </c>
      <c r="D542" s="178" t="s">
        <v>2020</v>
      </c>
      <c r="E542" s="178" t="s">
        <v>2097</v>
      </c>
      <c r="F542" s="179">
        <v>21</v>
      </c>
      <c r="G542" s="180" t="s">
        <v>2004</v>
      </c>
      <c r="H542" s="180" t="s">
        <v>2004</v>
      </c>
      <c r="I542" s="181" t="s">
        <v>2004</v>
      </c>
      <c r="J542" s="182" t="s">
        <v>2004</v>
      </c>
      <c r="K542" s="183" t="str">
        <f t="shared" si="8"/>
        <v/>
      </c>
    </row>
    <row r="543" spans="1:11" x14ac:dyDescent="0.25">
      <c r="A543" s="177">
        <v>1110344</v>
      </c>
      <c r="B543" s="178" t="s">
        <v>2642</v>
      </c>
      <c r="C543" s="178" t="s">
        <v>2001</v>
      </c>
      <c r="D543" s="178" t="s">
        <v>2063</v>
      </c>
      <c r="E543" s="178" t="s">
        <v>2064</v>
      </c>
      <c r="F543" s="179">
        <v>73</v>
      </c>
      <c r="G543" s="180">
        <v>2</v>
      </c>
      <c r="H543" s="180" t="s">
        <v>2008</v>
      </c>
      <c r="I543" s="181">
        <v>2</v>
      </c>
      <c r="J543" s="182">
        <v>44318</v>
      </c>
      <c r="K543" s="183">
        <f t="shared" si="8"/>
        <v>42856</v>
      </c>
    </row>
    <row r="544" spans="1:11" x14ac:dyDescent="0.25">
      <c r="A544" s="177">
        <v>1110346</v>
      </c>
      <c r="B544" s="178" t="s">
        <v>2643</v>
      </c>
      <c r="C544" s="178" t="s">
        <v>2001</v>
      </c>
      <c r="D544" s="178" t="s">
        <v>2063</v>
      </c>
      <c r="E544" s="178" t="s">
        <v>2064</v>
      </c>
      <c r="F544" s="179">
        <v>58</v>
      </c>
      <c r="G544" s="180" t="s">
        <v>2004</v>
      </c>
      <c r="H544" s="180" t="s">
        <v>2004</v>
      </c>
      <c r="I544" s="181" t="s">
        <v>2004</v>
      </c>
      <c r="J544" s="182" t="s">
        <v>2004</v>
      </c>
      <c r="K544" s="183" t="str">
        <f t="shared" si="8"/>
        <v/>
      </c>
    </row>
    <row r="545" spans="1:11" x14ac:dyDescent="0.25">
      <c r="A545" s="177">
        <v>1111492</v>
      </c>
      <c r="B545" s="178" t="s">
        <v>2644</v>
      </c>
      <c r="C545" s="178" t="s">
        <v>2001</v>
      </c>
      <c r="D545" s="178" t="s">
        <v>2125</v>
      </c>
      <c r="E545" s="178" t="s">
        <v>2475</v>
      </c>
      <c r="F545" s="179">
        <v>17</v>
      </c>
      <c r="G545" s="180" t="s">
        <v>2004</v>
      </c>
      <c r="H545" s="180" t="s">
        <v>2004</v>
      </c>
      <c r="I545" s="181" t="s">
        <v>2004</v>
      </c>
      <c r="J545" s="182" t="s">
        <v>2004</v>
      </c>
      <c r="K545" s="183" t="str">
        <f t="shared" si="8"/>
        <v/>
      </c>
    </row>
    <row r="546" spans="1:11" x14ac:dyDescent="0.25">
      <c r="A546" s="177">
        <v>1111493</v>
      </c>
      <c r="B546" s="178" t="s">
        <v>2645</v>
      </c>
      <c r="C546" s="178" t="s">
        <v>2001</v>
      </c>
      <c r="D546" s="178" t="s">
        <v>2125</v>
      </c>
      <c r="E546" s="178" t="s">
        <v>2475</v>
      </c>
      <c r="F546" s="179">
        <v>19</v>
      </c>
      <c r="G546" s="180" t="s">
        <v>2004</v>
      </c>
      <c r="H546" s="180" t="s">
        <v>2004</v>
      </c>
      <c r="I546" s="181" t="s">
        <v>2004</v>
      </c>
      <c r="J546" s="182" t="s">
        <v>2004</v>
      </c>
      <c r="K546" s="183" t="str">
        <f t="shared" si="8"/>
        <v/>
      </c>
    </row>
    <row r="547" spans="1:11" x14ac:dyDescent="0.25">
      <c r="A547" s="177" t="s">
        <v>2142</v>
      </c>
      <c r="B547" s="178">
        <v>1112710</v>
      </c>
      <c r="C547" s="178">
        <v>1112165</v>
      </c>
      <c r="D547" s="178">
        <v>1111395</v>
      </c>
      <c r="E547" s="178">
        <v>1112863</v>
      </c>
      <c r="F547" s="179">
        <v>1110015</v>
      </c>
      <c r="G547" s="180">
        <v>1112139</v>
      </c>
      <c r="H547" s="180">
        <v>1112583</v>
      </c>
      <c r="I547" s="181">
        <v>1112884</v>
      </c>
      <c r="J547" s="182">
        <v>1110364</v>
      </c>
      <c r="K547" s="183">
        <f t="shared" si="8"/>
        <v>1108902</v>
      </c>
    </row>
    <row r="548" spans="1:11" x14ac:dyDescent="0.25">
      <c r="A548" s="177">
        <v>1111073</v>
      </c>
      <c r="B548" s="178" t="s">
        <v>2646</v>
      </c>
      <c r="C548" s="178" t="s">
        <v>2001</v>
      </c>
      <c r="D548" s="178" t="s">
        <v>2063</v>
      </c>
      <c r="E548" s="178" t="s">
        <v>2187</v>
      </c>
      <c r="F548" s="179">
        <v>58</v>
      </c>
      <c r="G548" s="180" t="s">
        <v>2004</v>
      </c>
      <c r="H548" s="180" t="s">
        <v>2004</v>
      </c>
      <c r="I548" s="181" t="s">
        <v>2004</v>
      </c>
      <c r="J548" s="182" t="s">
        <v>2004</v>
      </c>
      <c r="K548" s="183" t="str">
        <f t="shared" si="8"/>
        <v/>
      </c>
    </row>
    <row r="549" spans="1:11" x14ac:dyDescent="0.25">
      <c r="A549" s="177">
        <v>1110018</v>
      </c>
      <c r="B549" s="178" t="s">
        <v>2647</v>
      </c>
      <c r="C549" s="178" t="s">
        <v>1868</v>
      </c>
      <c r="D549" s="178" t="s">
        <v>2034</v>
      </c>
      <c r="E549" s="178" t="s">
        <v>2200</v>
      </c>
      <c r="F549" s="179">
        <v>57</v>
      </c>
      <c r="G549" s="180" t="s">
        <v>2004</v>
      </c>
      <c r="H549" s="180" t="s">
        <v>2004</v>
      </c>
      <c r="I549" s="181" t="s">
        <v>2004</v>
      </c>
      <c r="J549" s="182" t="s">
        <v>2004</v>
      </c>
      <c r="K549" s="183" t="str">
        <f t="shared" si="8"/>
        <v/>
      </c>
    </row>
    <row r="550" spans="1:11" x14ac:dyDescent="0.25">
      <c r="A550" s="177">
        <v>1111681</v>
      </c>
      <c r="B550" s="178" t="s">
        <v>2648</v>
      </c>
      <c r="C550" s="178" t="s">
        <v>2001</v>
      </c>
      <c r="D550" s="178" t="s">
        <v>2144</v>
      </c>
      <c r="E550" s="178" t="s">
        <v>2145</v>
      </c>
      <c r="F550" s="179">
        <v>22</v>
      </c>
      <c r="G550" s="180" t="s">
        <v>2004</v>
      </c>
      <c r="H550" s="180" t="s">
        <v>2004</v>
      </c>
      <c r="I550" s="181" t="s">
        <v>2004</v>
      </c>
      <c r="J550" s="182" t="s">
        <v>2004</v>
      </c>
      <c r="K550" s="183" t="str">
        <f t="shared" si="8"/>
        <v/>
      </c>
    </row>
    <row r="551" spans="1:11" x14ac:dyDescent="0.25">
      <c r="A551" s="177">
        <v>1111699</v>
      </c>
      <c r="B551" s="178" t="s">
        <v>2649</v>
      </c>
      <c r="C551" s="178" t="s">
        <v>2001</v>
      </c>
      <c r="D551" s="178" t="s">
        <v>2063</v>
      </c>
      <c r="E551" s="178" t="s">
        <v>2131</v>
      </c>
      <c r="F551" s="179">
        <v>35</v>
      </c>
      <c r="G551" s="180">
        <v>4</v>
      </c>
      <c r="H551" s="180" t="s">
        <v>2008</v>
      </c>
      <c r="I551" s="181">
        <v>1</v>
      </c>
      <c r="J551" s="182">
        <v>44423</v>
      </c>
      <c r="K551" s="183">
        <f t="shared" si="8"/>
        <v>42961</v>
      </c>
    </row>
    <row r="552" spans="1:11" x14ac:dyDescent="0.25">
      <c r="A552" s="177">
        <v>1112685</v>
      </c>
      <c r="B552" s="178" t="s">
        <v>2650</v>
      </c>
      <c r="C552" s="178" t="s">
        <v>1868</v>
      </c>
      <c r="D552" s="178" t="s">
        <v>2031</v>
      </c>
      <c r="E552" s="178" t="s">
        <v>2032</v>
      </c>
      <c r="F552" s="179">
        <v>28</v>
      </c>
      <c r="G552" s="180">
        <v>4</v>
      </c>
      <c r="H552" s="180" t="s">
        <v>2008</v>
      </c>
      <c r="I552" s="181">
        <v>1</v>
      </c>
      <c r="J552" s="182">
        <v>44423</v>
      </c>
      <c r="K552" s="183">
        <f t="shared" si="8"/>
        <v>42961</v>
      </c>
    </row>
    <row r="553" spans="1:11" x14ac:dyDescent="0.25">
      <c r="A553" s="177">
        <v>1111494</v>
      </c>
      <c r="B553" s="178" t="s">
        <v>2651</v>
      </c>
      <c r="C553" s="178" t="s">
        <v>2001</v>
      </c>
      <c r="D553" s="178" t="s">
        <v>2125</v>
      </c>
      <c r="E553" s="178" t="s">
        <v>2475</v>
      </c>
      <c r="F553" s="179">
        <v>34</v>
      </c>
      <c r="G553" s="180">
        <v>4</v>
      </c>
      <c r="H553" s="180" t="s">
        <v>2008</v>
      </c>
      <c r="I553" s="181">
        <v>1</v>
      </c>
      <c r="J553" s="182">
        <v>44423</v>
      </c>
      <c r="K553" s="183">
        <f t="shared" si="8"/>
        <v>42961</v>
      </c>
    </row>
    <row r="554" spans="1:11" x14ac:dyDescent="0.25">
      <c r="A554" s="177">
        <v>1112499</v>
      </c>
      <c r="B554" s="178" t="s">
        <v>2652</v>
      </c>
      <c r="C554" s="178" t="s">
        <v>1868</v>
      </c>
      <c r="D554" s="178" t="s">
        <v>2031</v>
      </c>
      <c r="E554" s="178" t="s">
        <v>2240</v>
      </c>
      <c r="F554" s="179">
        <v>34</v>
      </c>
      <c r="G554" s="180">
        <v>4</v>
      </c>
      <c r="H554" s="180" t="s">
        <v>2008</v>
      </c>
      <c r="I554" s="181">
        <v>1</v>
      </c>
      <c r="J554" s="182">
        <v>44423</v>
      </c>
      <c r="K554" s="183">
        <f t="shared" si="8"/>
        <v>42961</v>
      </c>
    </row>
    <row r="555" spans="1:11" x14ac:dyDescent="0.25">
      <c r="A555" s="177">
        <v>1110725</v>
      </c>
      <c r="B555" s="178" t="s">
        <v>2653</v>
      </c>
      <c r="C555" s="178" t="s">
        <v>2001</v>
      </c>
      <c r="D555" s="178" t="s">
        <v>2102</v>
      </c>
      <c r="E555" s="178" t="s">
        <v>2105</v>
      </c>
      <c r="F555" s="179">
        <v>14</v>
      </c>
      <c r="G555" s="180" t="s">
        <v>2004</v>
      </c>
      <c r="H555" s="180" t="s">
        <v>2004</v>
      </c>
      <c r="I555" s="181" t="s">
        <v>2004</v>
      </c>
      <c r="J555" s="182" t="s">
        <v>2004</v>
      </c>
      <c r="K555" s="183" t="str">
        <f t="shared" si="8"/>
        <v/>
      </c>
    </row>
    <row r="556" spans="1:11" x14ac:dyDescent="0.25">
      <c r="A556" s="185">
        <v>1111308</v>
      </c>
      <c r="B556" s="186" t="s">
        <v>2654</v>
      </c>
      <c r="C556" s="186" t="s">
        <v>2001</v>
      </c>
      <c r="D556" s="186" t="s">
        <v>2144</v>
      </c>
      <c r="E556" s="186" t="s">
        <v>2159</v>
      </c>
      <c r="F556" s="179">
        <v>11</v>
      </c>
      <c r="G556" s="180" t="s">
        <v>2004</v>
      </c>
      <c r="H556" s="180" t="s">
        <v>2004</v>
      </c>
      <c r="I556" s="181" t="s">
        <v>2004</v>
      </c>
      <c r="J556" s="182" t="s">
        <v>2004</v>
      </c>
      <c r="K556" s="183" t="str">
        <f t="shared" si="8"/>
        <v/>
      </c>
    </row>
    <row r="557" spans="1:11" x14ac:dyDescent="0.25">
      <c r="A557" s="177">
        <v>1110331</v>
      </c>
      <c r="B557" s="178" t="s">
        <v>2655</v>
      </c>
      <c r="C557" s="178" t="s">
        <v>2001</v>
      </c>
      <c r="D557" s="178" t="s">
        <v>2063</v>
      </c>
      <c r="E557" s="178" t="s">
        <v>2064</v>
      </c>
      <c r="F557" s="179">
        <v>116</v>
      </c>
      <c r="G557" s="180">
        <v>2</v>
      </c>
      <c r="H557" s="180" t="s">
        <v>2008</v>
      </c>
      <c r="I557" s="181">
        <v>3</v>
      </c>
      <c r="J557" s="182">
        <v>44318</v>
      </c>
      <c r="K557" s="183">
        <f t="shared" si="8"/>
        <v>42856</v>
      </c>
    </row>
    <row r="558" spans="1:11" x14ac:dyDescent="0.25">
      <c r="A558" s="177">
        <v>1110699</v>
      </c>
      <c r="B558" s="178" t="s">
        <v>2656</v>
      </c>
      <c r="C558" s="178" t="s">
        <v>2001</v>
      </c>
      <c r="D558" s="178" t="s">
        <v>2102</v>
      </c>
      <c r="E558" s="178" t="s">
        <v>2105</v>
      </c>
      <c r="F558" s="179">
        <v>25</v>
      </c>
      <c r="G558" s="180" t="s">
        <v>2004</v>
      </c>
      <c r="H558" s="180" t="s">
        <v>2004</v>
      </c>
      <c r="I558" s="181" t="s">
        <v>2004</v>
      </c>
      <c r="J558" s="182" t="s">
        <v>2004</v>
      </c>
      <c r="K558" s="183" t="str">
        <f t="shared" si="8"/>
        <v/>
      </c>
    </row>
    <row r="559" spans="1:11" x14ac:dyDescent="0.25">
      <c r="A559" s="185">
        <v>1110361</v>
      </c>
      <c r="B559" s="186" t="s">
        <v>2657</v>
      </c>
      <c r="C559" s="186" t="s">
        <v>2001</v>
      </c>
      <c r="D559" s="186" t="s">
        <v>2017</v>
      </c>
      <c r="E559" s="186" t="s">
        <v>2147</v>
      </c>
      <c r="F559" s="179">
        <v>31</v>
      </c>
      <c r="G559" s="180" t="s">
        <v>2004</v>
      </c>
      <c r="H559" s="180" t="s">
        <v>2004</v>
      </c>
      <c r="I559" s="181" t="s">
        <v>2004</v>
      </c>
      <c r="J559" s="182" t="s">
        <v>2004</v>
      </c>
      <c r="K559" s="183" t="str">
        <f t="shared" si="8"/>
        <v/>
      </c>
    </row>
    <row r="560" spans="1:11" x14ac:dyDescent="0.25">
      <c r="A560" s="177">
        <v>1111800</v>
      </c>
      <c r="B560" s="178" t="s">
        <v>2658</v>
      </c>
      <c r="C560" s="178" t="s">
        <v>2001</v>
      </c>
      <c r="D560" s="178" t="s">
        <v>2002</v>
      </c>
      <c r="E560" s="178" t="s">
        <v>2191</v>
      </c>
      <c r="F560" s="179">
        <v>35</v>
      </c>
      <c r="G560" s="180" t="s">
        <v>2004</v>
      </c>
      <c r="H560" s="180" t="s">
        <v>2004</v>
      </c>
      <c r="I560" s="181" t="s">
        <v>2004</v>
      </c>
      <c r="J560" s="182" t="s">
        <v>2004</v>
      </c>
      <c r="K560" s="183" t="str">
        <f t="shared" si="8"/>
        <v/>
      </c>
    </row>
    <row r="561" spans="1:11" x14ac:dyDescent="0.25">
      <c r="A561" s="177">
        <v>1112583</v>
      </c>
      <c r="B561" s="178" t="s">
        <v>2659</v>
      </c>
      <c r="C561" s="178" t="s">
        <v>1868</v>
      </c>
      <c r="D561" s="178" t="s">
        <v>2043</v>
      </c>
      <c r="E561" s="178" t="s">
        <v>2044</v>
      </c>
      <c r="F561" s="179">
        <v>12</v>
      </c>
      <c r="G561" s="180" t="s">
        <v>2004</v>
      </c>
      <c r="H561" s="180" t="s">
        <v>2004</v>
      </c>
      <c r="I561" s="181" t="s">
        <v>2004</v>
      </c>
      <c r="J561" s="182" t="s">
        <v>2004</v>
      </c>
      <c r="K561" s="183" t="str">
        <f t="shared" si="8"/>
        <v/>
      </c>
    </row>
    <row r="562" spans="1:11" x14ac:dyDescent="0.25">
      <c r="A562" s="177">
        <v>1111670</v>
      </c>
      <c r="B562" s="178" t="s">
        <v>2660</v>
      </c>
      <c r="C562" s="178" t="s">
        <v>2001</v>
      </c>
      <c r="D562" s="178" t="s">
        <v>2125</v>
      </c>
      <c r="E562" s="178" t="s">
        <v>2126</v>
      </c>
      <c r="F562" s="179">
        <v>53</v>
      </c>
      <c r="G562" s="180" t="s">
        <v>2004</v>
      </c>
      <c r="H562" s="180" t="s">
        <v>2004</v>
      </c>
      <c r="I562" s="181" t="s">
        <v>2004</v>
      </c>
      <c r="J562" s="182" t="s">
        <v>2004</v>
      </c>
      <c r="K562" s="183" t="str">
        <f t="shared" si="8"/>
        <v/>
      </c>
    </row>
    <row r="563" spans="1:11" x14ac:dyDescent="0.25">
      <c r="A563" s="177">
        <v>1111512</v>
      </c>
      <c r="B563" s="178" t="s">
        <v>2661</v>
      </c>
      <c r="C563" s="178" t="s">
        <v>2001</v>
      </c>
      <c r="D563" s="178" t="s">
        <v>2125</v>
      </c>
      <c r="E563" s="178" t="s">
        <v>2475</v>
      </c>
      <c r="F563" s="179">
        <v>0</v>
      </c>
      <c r="G563" s="180" t="s">
        <v>2004</v>
      </c>
      <c r="H563" s="180" t="s">
        <v>2004</v>
      </c>
      <c r="I563" s="181" t="s">
        <v>2004</v>
      </c>
      <c r="J563" s="182" t="s">
        <v>2004</v>
      </c>
      <c r="K563" s="183" t="str">
        <f t="shared" si="8"/>
        <v/>
      </c>
    </row>
    <row r="564" spans="1:11" x14ac:dyDescent="0.25">
      <c r="A564" s="177">
        <v>1111785</v>
      </c>
      <c r="B564" s="178" t="s">
        <v>2662</v>
      </c>
      <c r="C564" s="178" t="s">
        <v>2001</v>
      </c>
      <c r="D564" s="178" t="s">
        <v>2002</v>
      </c>
      <c r="E564" s="178" t="s">
        <v>2191</v>
      </c>
      <c r="F564" s="179">
        <v>95</v>
      </c>
      <c r="G564" s="180">
        <v>2</v>
      </c>
      <c r="H564" s="180" t="s">
        <v>2008</v>
      </c>
      <c r="I564" s="181">
        <v>2</v>
      </c>
      <c r="J564" s="182">
        <v>44318</v>
      </c>
      <c r="K564" s="183">
        <f t="shared" si="8"/>
        <v>42856</v>
      </c>
    </row>
    <row r="565" spans="1:11" x14ac:dyDescent="0.25">
      <c r="A565" s="177">
        <v>1112118</v>
      </c>
      <c r="B565" s="178" t="s">
        <v>2663</v>
      </c>
      <c r="C565" s="178" t="s">
        <v>1868</v>
      </c>
      <c r="D565" s="178" t="s">
        <v>2052</v>
      </c>
      <c r="E565" s="178" t="s">
        <v>2213</v>
      </c>
      <c r="F565" s="179">
        <v>40</v>
      </c>
      <c r="G565" s="180" t="s">
        <v>2004</v>
      </c>
      <c r="H565" s="180" t="s">
        <v>2004</v>
      </c>
      <c r="I565" s="181" t="s">
        <v>2004</v>
      </c>
      <c r="J565" s="182" t="s">
        <v>2004</v>
      </c>
      <c r="K565" s="183" t="str">
        <f t="shared" si="8"/>
        <v/>
      </c>
    </row>
    <row r="566" spans="1:11" x14ac:dyDescent="0.25">
      <c r="A566" s="177">
        <v>1111826</v>
      </c>
      <c r="B566" s="178" t="s">
        <v>2664</v>
      </c>
      <c r="C566" s="178" t="s">
        <v>2001</v>
      </c>
      <c r="D566" s="178" t="s">
        <v>2025</v>
      </c>
      <c r="E566" s="178" t="s">
        <v>2094</v>
      </c>
      <c r="F566" s="179">
        <v>67</v>
      </c>
      <c r="G566" s="180" t="s">
        <v>2004</v>
      </c>
      <c r="H566" s="180" t="s">
        <v>2004</v>
      </c>
      <c r="I566" s="181" t="s">
        <v>2004</v>
      </c>
      <c r="J566" s="182" t="s">
        <v>2004</v>
      </c>
      <c r="K566" s="183" t="str">
        <f t="shared" si="8"/>
        <v/>
      </c>
    </row>
    <row r="567" spans="1:11" x14ac:dyDescent="0.25">
      <c r="A567" s="177">
        <v>1111771</v>
      </c>
      <c r="B567" s="178" t="s">
        <v>2665</v>
      </c>
      <c r="C567" s="178" t="s">
        <v>2001</v>
      </c>
      <c r="D567" s="178" t="s">
        <v>2002</v>
      </c>
      <c r="E567" s="178" t="s">
        <v>2085</v>
      </c>
      <c r="F567" s="179">
        <v>73</v>
      </c>
      <c r="G567" s="180">
        <v>3</v>
      </c>
      <c r="H567" s="180" t="s">
        <v>2008</v>
      </c>
      <c r="I567" s="181">
        <v>2</v>
      </c>
      <c r="J567" s="182">
        <v>44374</v>
      </c>
      <c r="K567" s="183">
        <f t="shared" si="8"/>
        <v>42912</v>
      </c>
    </row>
    <row r="568" spans="1:11" x14ac:dyDescent="0.25">
      <c r="A568" s="177">
        <v>1110108</v>
      </c>
      <c r="B568" s="178" t="s">
        <v>2666</v>
      </c>
      <c r="C568" s="178" t="s">
        <v>1868</v>
      </c>
      <c r="D568" s="178" t="s">
        <v>2014</v>
      </c>
      <c r="E568" s="178" t="s">
        <v>2353</v>
      </c>
      <c r="F568" s="179">
        <v>24</v>
      </c>
      <c r="G568" s="180">
        <v>4</v>
      </c>
      <c r="H568" s="180" t="s">
        <v>2008</v>
      </c>
      <c r="I568" s="181">
        <v>1</v>
      </c>
      <c r="J568" s="182">
        <v>44423</v>
      </c>
      <c r="K568" s="183">
        <f t="shared" si="8"/>
        <v>42961</v>
      </c>
    </row>
    <row r="569" spans="1:11" x14ac:dyDescent="0.25">
      <c r="A569" s="177">
        <v>1111366</v>
      </c>
      <c r="B569" s="178" t="s">
        <v>2667</v>
      </c>
      <c r="C569" s="178" t="s">
        <v>1868</v>
      </c>
      <c r="D569" s="178" t="s">
        <v>2046</v>
      </c>
      <c r="E569" s="178" t="s">
        <v>2482</v>
      </c>
      <c r="F569" s="179">
        <v>31</v>
      </c>
      <c r="G569" s="180" t="s">
        <v>2004</v>
      </c>
      <c r="H569" s="180" t="s">
        <v>2004</v>
      </c>
      <c r="I569" s="181" t="s">
        <v>2004</v>
      </c>
      <c r="J569" s="182" t="s">
        <v>2004</v>
      </c>
      <c r="K569" s="183" t="str">
        <f t="shared" si="8"/>
        <v/>
      </c>
    </row>
    <row r="570" spans="1:11" x14ac:dyDescent="0.25">
      <c r="A570" s="177">
        <v>1112494</v>
      </c>
      <c r="B570" s="178" t="s">
        <v>2668</v>
      </c>
      <c r="C570" s="178" t="s">
        <v>1868</v>
      </c>
      <c r="D570" s="178" t="s">
        <v>2031</v>
      </c>
      <c r="E570" s="178" t="s">
        <v>2240</v>
      </c>
      <c r="F570" s="179">
        <v>139</v>
      </c>
      <c r="G570" s="180">
        <v>2</v>
      </c>
      <c r="H570" s="180" t="s">
        <v>2008</v>
      </c>
      <c r="I570" s="181">
        <v>4</v>
      </c>
      <c r="J570" s="182">
        <v>44318</v>
      </c>
      <c r="K570" s="183">
        <f t="shared" si="8"/>
        <v>42856</v>
      </c>
    </row>
    <row r="571" spans="1:11" x14ac:dyDescent="0.25">
      <c r="A571" s="177">
        <v>1112598</v>
      </c>
      <c r="B571" s="178" t="s">
        <v>2669</v>
      </c>
      <c r="C571" s="178" t="s">
        <v>1868</v>
      </c>
      <c r="D571" s="178" t="s">
        <v>2043</v>
      </c>
      <c r="E571" s="178" t="s">
        <v>2044</v>
      </c>
      <c r="F571" s="179">
        <v>111</v>
      </c>
      <c r="G571" s="180">
        <v>2</v>
      </c>
      <c r="H571" s="180" t="s">
        <v>2008</v>
      </c>
      <c r="I571" s="181">
        <v>3</v>
      </c>
      <c r="J571" s="182">
        <v>44318</v>
      </c>
      <c r="K571" s="183">
        <f t="shared" si="8"/>
        <v>42856</v>
      </c>
    </row>
    <row r="572" spans="1:11" x14ac:dyDescent="0.25">
      <c r="A572" s="177">
        <v>1112595</v>
      </c>
      <c r="B572" s="178" t="s">
        <v>2670</v>
      </c>
      <c r="C572" s="178" t="s">
        <v>1868</v>
      </c>
      <c r="D572" s="178" t="s">
        <v>2043</v>
      </c>
      <c r="E572" s="178" t="s">
        <v>2044</v>
      </c>
      <c r="F572" s="179">
        <v>98</v>
      </c>
      <c r="G572" s="180">
        <v>3</v>
      </c>
      <c r="H572" s="180" t="s">
        <v>2008</v>
      </c>
      <c r="I572" s="181">
        <v>3</v>
      </c>
      <c r="J572" s="182">
        <v>44374</v>
      </c>
      <c r="K572" s="183">
        <f t="shared" si="8"/>
        <v>42912</v>
      </c>
    </row>
    <row r="573" spans="1:11" x14ac:dyDescent="0.25">
      <c r="A573" s="177">
        <v>1110362</v>
      </c>
      <c r="B573" s="178" t="s">
        <v>2671</v>
      </c>
      <c r="C573" s="178" t="s">
        <v>2001</v>
      </c>
      <c r="D573" s="178" t="s">
        <v>2017</v>
      </c>
      <c r="E573" s="178" t="s">
        <v>2147</v>
      </c>
      <c r="F573" s="179">
        <v>17</v>
      </c>
      <c r="G573" s="180" t="s">
        <v>2004</v>
      </c>
      <c r="H573" s="180" t="s">
        <v>2004</v>
      </c>
      <c r="I573" s="181" t="s">
        <v>2004</v>
      </c>
      <c r="J573" s="182" t="s">
        <v>2004</v>
      </c>
      <c r="K573" s="183" t="str">
        <f t="shared" si="8"/>
        <v/>
      </c>
    </row>
    <row r="574" spans="1:11" x14ac:dyDescent="0.25">
      <c r="A574" s="177">
        <v>1112684</v>
      </c>
      <c r="B574" s="178" t="s">
        <v>2672</v>
      </c>
      <c r="C574" s="178" t="s">
        <v>1868</v>
      </c>
      <c r="D574" s="178" t="s">
        <v>2031</v>
      </c>
      <c r="E574" s="178" t="s">
        <v>2032</v>
      </c>
      <c r="F574" s="179">
        <v>28</v>
      </c>
      <c r="G574" s="180" t="s">
        <v>2004</v>
      </c>
      <c r="H574" s="180" t="s">
        <v>2004</v>
      </c>
      <c r="I574" s="181" t="s">
        <v>2004</v>
      </c>
      <c r="J574" s="182" t="s">
        <v>2004</v>
      </c>
      <c r="K574" s="183" t="str">
        <f t="shared" si="8"/>
        <v/>
      </c>
    </row>
    <row r="575" spans="1:11" x14ac:dyDescent="0.25">
      <c r="A575" s="177">
        <v>1111397</v>
      </c>
      <c r="B575" s="178" t="s">
        <v>2673</v>
      </c>
      <c r="C575" s="178" t="s">
        <v>1868</v>
      </c>
      <c r="D575" s="178" t="s">
        <v>2046</v>
      </c>
      <c r="E575" s="178" t="s">
        <v>2230</v>
      </c>
      <c r="F575" s="179">
        <v>19</v>
      </c>
      <c r="G575" s="180" t="s">
        <v>2004</v>
      </c>
      <c r="H575" s="180" t="s">
        <v>2004</v>
      </c>
      <c r="I575" s="181" t="s">
        <v>2004</v>
      </c>
      <c r="J575" s="182" t="s">
        <v>2004</v>
      </c>
      <c r="K575" s="183" t="str">
        <f t="shared" si="8"/>
        <v/>
      </c>
    </row>
    <row r="576" spans="1:11" x14ac:dyDescent="0.25">
      <c r="A576" s="177">
        <v>1111406</v>
      </c>
      <c r="B576" s="178" t="s">
        <v>2674</v>
      </c>
      <c r="C576" s="178" t="s">
        <v>1868</v>
      </c>
      <c r="D576" s="178" t="s">
        <v>2046</v>
      </c>
      <c r="E576" s="178" t="s">
        <v>2230</v>
      </c>
      <c r="F576" s="179">
        <v>75</v>
      </c>
      <c r="G576" s="180" t="s">
        <v>2004</v>
      </c>
      <c r="H576" s="180" t="s">
        <v>2004</v>
      </c>
      <c r="I576" s="181" t="s">
        <v>2004</v>
      </c>
      <c r="J576" s="182" t="s">
        <v>2004</v>
      </c>
      <c r="K576" s="183" t="str">
        <f t="shared" si="8"/>
        <v/>
      </c>
    </row>
    <row r="577" spans="1:11" x14ac:dyDescent="0.25">
      <c r="A577" s="177">
        <v>1111980</v>
      </c>
      <c r="B577" s="178" t="s">
        <v>2675</v>
      </c>
      <c r="C577" s="178" t="s">
        <v>1868</v>
      </c>
      <c r="D577" s="178" t="s">
        <v>2049</v>
      </c>
      <c r="E577" s="178" t="s">
        <v>2119</v>
      </c>
      <c r="F577" s="179">
        <v>17</v>
      </c>
      <c r="G577" s="180" t="s">
        <v>2004</v>
      </c>
      <c r="H577" s="180" t="s">
        <v>2004</v>
      </c>
      <c r="I577" s="181" t="s">
        <v>2004</v>
      </c>
      <c r="J577" s="182" t="s">
        <v>2004</v>
      </c>
      <c r="K577" s="183" t="str">
        <f t="shared" si="8"/>
        <v/>
      </c>
    </row>
    <row r="578" spans="1:11" x14ac:dyDescent="0.25">
      <c r="A578" s="177">
        <v>1112772</v>
      </c>
      <c r="B578" s="178" t="s">
        <v>2676</v>
      </c>
      <c r="C578" s="178" t="s">
        <v>1868</v>
      </c>
      <c r="D578" s="178" t="s">
        <v>2014</v>
      </c>
      <c r="E578" s="178" t="s">
        <v>2226</v>
      </c>
      <c r="F578" s="179">
        <v>30</v>
      </c>
      <c r="G578" s="180" t="s">
        <v>2004</v>
      </c>
      <c r="H578" s="180" t="s">
        <v>2004</v>
      </c>
      <c r="I578" s="181" t="s">
        <v>2004</v>
      </c>
      <c r="J578" s="182" t="s">
        <v>2004</v>
      </c>
      <c r="K578" s="183" t="str">
        <f t="shared" si="8"/>
        <v/>
      </c>
    </row>
    <row r="579" spans="1:11" x14ac:dyDescent="0.25">
      <c r="A579" s="177">
        <v>1112963</v>
      </c>
      <c r="B579" s="178" t="s">
        <v>2677</v>
      </c>
      <c r="C579" s="178" t="s">
        <v>1868</v>
      </c>
      <c r="D579" s="178" t="s">
        <v>2020</v>
      </c>
      <c r="E579" s="178" t="s">
        <v>2246</v>
      </c>
      <c r="F579" s="179">
        <v>61</v>
      </c>
      <c r="G579" s="180" t="s">
        <v>2004</v>
      </c>
      <c r="H579" s="180" t="s">
        <v>2004</v>
      </c>
      <c r="I579" s="181" t="s">
        <v>2004</v>
      </c>
      <c r="J579" s="182" t="s">
        <v>2004</v>
      </c>
      <c r="K579" s="183" t="str">
        <f t="shared" si="8"/>
        <v/>
      </c>
    </row>
    <row r="580" spans="1:11" x14ac:dyDescent="0.25">
      <c r="A580" s="177">
        <v>1111900</v>
      </c>
      <c r="B580" s="178" t="s">
        <v>2678</v>
      </c>
      <c r="C580" s="178" t="s">
        <v>2001</v>
      </c>
      <c r="D580" s="178" t="s">
        <v>2091</v>
      </c>
      <c r="E580" s="178" t="s">
        <v>2283</v>
      </c>
      <c r="F580" s="179">
        <v>20</v>
      </c>
      <c r="G580" s="180" t="s">
        <v>2004</v>
      </c>
      <c r="H580" s="180" t="s">
        <v>2004</v>
      </c>
      <c r="I580" s="181" t="s">
        <v>2004</v>
      </c>
      <c r="J580" s="182" t="s">
        <v>2004</v>
      </c>
      <c r="K580" s="183" t="str">
        <f t="shared" si="8"/>
        <v/>
      </c>
    </row>
    <row r="581" spans="1:11" x14ac:dyDescent="0.25">
      <c r="A581" s="177">
        <v>1110952</v>
      </c>
      <c r="B581" s="178" t="s">
        <v>2679</v>
      </c>
      <c r="C581" s="178" t="s">
        <v>2001</v>
      </c>
      <c r="D581" s="178" t="s">
        <v>2055</v>
      </c>
      <c r="E581" s="178" t="s">
        <v>2056</v>
      </c>
      <c r="F581" s="179">
        <v>34</v>
      </c>
      <c r="G581" s="180" t="s">
        <v>2004</v>
      </c>
      <c r="H581" s="180" t="s">
        <v>2004</v>
      </c>
      <c r="I581" s="181" t="s">
        <v>2004</v>
      </c>
      <c r="J581" s="182" t="s">
        <v>2004</v>
      </c>
      <c r="K581" s="183" t="str">
        <f t="shared" si="8"/>
        <v/>
      </c>
    </row>
    <row r="582" spans="1:11" x14ac:dyDescent="0.25">
      <c r="A582" s="177">
        <v>1111664</v>
      </c>
      <c r="B582" s="178" t="s">
        <v>2680</v>
      </c>
      <c r="C582" s="178" t="s">
        <v>2001</v>
      </c>
      <c r="D582" s="178" t="s">
        <v>2125</v>
      </c>
      <c r="E582" s="178" t="s">
        <v>2126</v>
      </c>
      <c r="F582" s="179">
        <v>109</v>
      </c>
      <c r="G582" s="180">
        <v>3</v>
      </c>
      <c r="H582" s="180" t="s">
        <v>2008</v>
      </c>
      <c r="I582" s="181">
        <v>3</v>
      </c>
      <c r="J582" s="182">
        <v>44374</v>
      </c>
      <c r="K582" s="183">
        <f t="shared" ref="K582:K645" si="9">IF(J582="","",J582-1462)</f>
        <v>42912</v>
      </c>
    </row>
    <row r="583" spans="1:11" x14ac:dyDescent="0.25">
      <c r="A583" s="185">
        <v>1110726</v>
      </c>
      <c r="B583" s="186" t="s">
        <v>2681</v>
      </c>
      <c r="C583" s="186" t="s">
        <v>2001</v>
      </c>
      <c r="D583" s="186" t="s">
        <v>2102</v>
      </c>
      <c r="E583" s="186" t="s">
        <v>2105</v>
      </c>
      <c r="F583" s="179">
        <v>20</v>
      </c>
      <c r="G583" s="180" t="s">
        <v>2004</v>
      </c>
      <c r="H583" s="180" t="s">
        <v>2004</v>
      </c>
      <c r="I583" s="181" t="s">
        <v>2004</v>
      </c>
      <c r="J583" s="182" t="s">
        <v>2004</v>
      </c>
      <c r="K583" s="183" t="str">
        <f t="shared" si="9"/>
        <v/>
      </c>
    </row>
    <row r="584" spans="1:11" x14ac:dyDescent="0.25">
      <c r="A584" s="177">
        <v>1111147</v>
      </c>
      <c r="B584" s="178" t="s">
        <v>2682</v>
      </c>
      <c r="C584" s="178" t="s">
        <v>1868</v>
      </c>
      <c r="D584" s="178" t="s">
        <v>2046</v>
      </c>
      <c r="E584" s="178" t="s">
        <v>2047</v>
      </c>
      <c r="F584" s="179">
        <v>55</v>
      </c>
      <c r="G584" s="180">
        <v>1</v>
      </c>
      <c r="H584" s="180" t="s">
        <v>2008</v>
      </c>
      <c r="I584" s="181">
        <v>2</v>
      </c>
      <c r="J584" s="182">
        <v>44295</v>
      </c>
      <c r="K584" s="183">
        <f t="shared" si="9"/>
        <v>42833</v>
      </c>
    </row>
    <row r="585" spans="1:11" x14ac:dyDescent="0.25">
      <c r="A585" s="177">
        <v>1112731</v>
      </c>
      <c r="B585" s="178" t="s">
        <v>2683</v>
      </c>
      <c r="C585" s="178" t="s">
        <v>1868</v>
      </c>
      <c r="D585" s="178" t="s">
        <v>2031</v>
      </c>
      <c r="E585" s="178" t="s">
        <v>2264</v>
      </c>
      <c r="F585" s="179">
        <v>35</v>
      </c>
      <c r="G585" s="180">
        <v>2</v>
      </c>
      <c r="H585" s="180" t="s">
        <v>2008</v>
      </c>
      <c r="I585" s="181">
        <v>1</v>
      </c>
      <c r="J585" s="182">
        <v>44318</v>
      </c>
      <c r="K585" s="183">
        <f t="shared" si="9"/>
        <v>42856</v>
      </c>
    </row>
    <row r="586" spans="1:11" x14ac:dyDescent="0.25">
      <c r="A586" s="177">
        <v>1112602</v>
      </c>
      <c r="B586" s="178" t="s">
        <v>2684</v>
      </c>
      <c r="C586" s="178" t="s">
        <v>1868</v>
      </c>
      <c r="D586" s="178" t="s">
        <v>2043</v>
      </c>
      <c r="E586" s="178" t="s">
        <v>2268</v>
      </c>
      <c r="F586" s="179">
        <v>20</v>
      </c>
      <c r="G586" s="180" t="s">
        <v>2004</v>
      </c>
      <c r="H586" s="180" t="s">
        <v>2004</v>
      </c>
      <c r="I586" s="181" t="s">
        <v>2004</v>
      </c>
      <c r="J586" s="182" t="s">
        <v>2004</v>
      </c>
      <c r="K586" s="183" t="str">
        <f t="shared" si="9"/>
        <v/>
      </c>
    </row>
    <row r="587" spans="1:11" x14ac:dyDescent="0.25">
      <c r="A587" s="177">
        <v>1112387</v>
      </c>
      <c r="B587" s="178" t="s">
        <v>2685</v>
      </c>
      <c r="C587" s="178" t="s">
        <v>1868</v>
      </c>
      <c r="D587" s="178" t="s">
        <v>2028</v>
      </c>
      <c r="E587" s="178" t="s">
        <v>2258</v>
      </c>
      <c r="F587" s="179">
        <v>83</v>
      </c>
      <c r="G587" s="180">
        <v>2</v>
      </c>
      <c r="H587" s="180" t="s">
        <v>2008</v>
      </c>
      <c r="I587" s="181">
        <v>3</v>
      </c>
      <c r="J587" s="182">
        <v>44318</v>
      </c>
      <c r="K587" s="183">
        <f t="shared" si="9"/>
        <v>42856</v>
      </c>
    </row>
    <row r="588" spans="1:11" x14ac:dyDescent="0.25">
      <c r="A588" s="177">
        <v>1112320</v>
      </c>
      <c r="B588" s="178" t="s">
        <v>2686</v>
      </c>
      <c r="C588" s="178" t="s">
        <v>1868</v>
      </c>
      <c r="D588" s="178" t="s">
        <v>2049</v>
      </c>
      <c r="E588" s="178" t="s">
        <v>2441</v>
      </c>
      <c r="F588" s="179">
        <v>13</v>
      </c>
      <c r="G588" s="180" t="s">
        <v>2004</v>
      </c>
      <c r="H588" s="180" t="s">
        <v>2004</v>
      </c>
      <c r="I588" s="181" t="s">
        <v>2004</v>
      </c>
      <c r="J588" s="182" t="s">
        <v>2004</v>
      </c>
      <c r="K588" s="183" t="str">
        <f t="shared" si="9"/>
        <v/>
      </c>
    </row>
    <row r="589" spans="1:11" x14ac:dyDescent="0.25">
      <c r="A589" s="177" t="s">
        <v>2142</v>
      </c>
      <c r="B589" s="178"/>
      <c r="C589" s="178"/>
      <c r="D589" s="178"/>
      <c r="E589" s="178"/>
      <c r="F589" s="179"/>
      <c r="G589" s="180"/>
      <c r="H589" s="180"/>
      <c r="I589" s="181"/>
      <c r="J589" s="182"/>
      <c r="K589" s="183" t="str">
        <f t="shared" si="9"/>
        <v/>
      </c>
    </row>
    <row r="590" spans="1:11" x14ac:dyDescent="0.25">
      <c r="A590" s="177">
        <v>1111979</v>
      </c>
      <c r="B590" s="178" t="s">
        <v>2687</v>
      </c>
      <c r="C590" s="178" t="s">
        <v>1868</v>
      </c>
      <c r="D590" s="178" t="s">
        <v>2049</v>
      </c>
      <c r="E590" s="178" t="s">
        <v>2119</v>
      </c>
      <c r="F590" s="179">
        <v>50</v>
      </c>
      <c r="G590" s="180">
        <v>2</v>
      </c>
      <c r="H590" s="180" t="s">
        <v>2008</v>
      </c>
      <c r="I590" s="181">
        <v>2</v>
      </c>
      <c r="J590" s="182">
        <v>44318</v>
      </c>
      <c r="K590" s="183">
        <f t="shared" si="9"/>
        <v>42856</v>
      </c>
    </row>
    <row r="591" spans="1:11" x14ac:dyDescent="0.25">
      <c r="A591" s="177">
        <v>1111329</v>
      </c>
      <c r="B591" s="178" t="s">
        <v>2688</v>
      </c>
      <c r="C591" s="178" t="s">
        <v>2001</v>
      </c>
      <c r="D591" s="178" t="s">
        <v>2144</v>
      </c>
      <c r="E591" s="178" t="s">
        <v>2250</v>
      </c>
      <c r="F591" s="179">
        <v>156</v>
      </c>
      <c r="G591" s="180" t="s">
        <v>2004</v>
      </c>
      <c r="H591" s="180" t="s">
        <v>2004</v>
      </c>
      <c r="I591" s="181" t="s">
        <v>2004</v>
      </c>
      <c r="J591" s="182" t="s">
        <v>2004</v>
      </c>
      <c r="K591" s="183" t="str">
        <f t="shared" si="9"/>
        <v/>
      </c>
    </row>
    <row r="592" spans="1:11" x14ac:dyDescent="0.25">
      <c r="A592" s="177">
        <v>1112698</v>
      </c>
      <c r="B592" s="178" t="s">
        <v>2689</v>
      </c>
      <c r="C592" s="178" t="s">
        <v>1868</v>
      </c>
      <c r="D592" s="178" t="s">
        <v>2031</v>
      </c>
      <c r="E592" s="178" t="s">
        <v>2032</v>
      </c>
      <c r="F592" s="179">
        <v>35</v>
      </c>
      <c r="G592" s="180" t="s">
        <v>2004</v>
      </c>
      <c r="H592" s="180" t="s">
        <v>2004</v>
      </c>
      <c r="I592" s="181" t="s">
        <v>2004</v>
      </c>
      <c r="J592" s="182" t="s">
        <v>2004</v>
      </c>
      <c r="K592" s="183" t="str">
        <f t="shared" si="9"/>
        <v/>
      </c>
    </row>
    <row r="593" spans="1:11" x14ac:dyDescent="0.25">
      <c r="A593" s="177">
        <v>1112788</v>
      </c>
      <c r="B593" s="178" t="s">
        <v>2690</v>
      </c>
      <c r="C593" s="178" t="s">
        <v>1868</v>
      </c>
      <c r="D593" s="178" t="s">
        <v>2020</v>
      </c>
      <c r="E593" s="178" t="s">
        <v>2364</v>
      </c>
      <c r="F593" s="179">
        <v>15</v>
      </c>
      <c r="G593" s="180" t="s">
        <v>2004</v>
      </c>
      <c r="H593" s="180" t="s">
        <v>2004</v>
      </c>
      <c r="I593" s="181" t="s">
        <v>2004</v>
      </c>
      <c r="J593" s="182" t="s">
        <v>2004</v>
      </c>
      <c r="K593" s="183" t="str">
        <f t="shared" si="9"/>
        <v/>
      </c>
    </row>
    <row r="594" spans="1:11" x14ac:dyDescent="0.25">
      <c r="A594" s="177">
        <v>1112350</v>
      </c>
      <c r="B594" s="178" t="s">
        <v>2691</v>
      </c>
      <c r="C594" s="178" t="s">
        <v>1868</v>
      </c>
      <c r="D594" s="178" t="s">
        <v>2028</v>
      </c>
      <c r="E594" s="178" t="s">
        <v>2029</v>
      </c>
      <c r="F594" s="179">
        <v>33</v>
      </c>
      <c r="G594" s="180" t="s">
        <v>2004</v>
      </c>
      <c r="H594" s="180" t="s">
        <v>2004</v>
      </c>
      <c r="I594" s="181" t="s">
        <v>2004</v>
      </c>
      <c r="J594" s="182" t="s">
        <v>2004</v>
      </c>
      <c r="K594" s="183" t="str">
        <f t="shared" si="9"/>
        <v/>
      </c>
    </row>
    <row r="595" spans="1:11" x14ac:dyDescent="0.25">
      <c r="A595" s="177">
        <v>1111486</v>
      </c>
      <c r="B595" s="178" t="s">
        <v>2692</v>
      </c>
      <c r="C595" s="178" t="s">
        <v>2001</v>
      </c>
      <c r="D595" s="178" t="s">
        <v>2125</v>
      </c>
      <c r="E595" s="178" t="s">
        <v>2475</v>
      </c>
      <c r="F595" s="179">
        <v>68</v>
      </c>
      <c r="G595" s="180">
        <v>2</v>
      </c>
      <c r="H595" s="180" t="s">
        <v>2008</v>
      </c>
      <c r="I595" s="181">
        <v>2</v>
      </c>
      <c r="J595" s="182">
        <v>44318</v>
      </c>
      <c r="K595" s="183">
        <f t="shared" si="9"/>
        <v>42856</v>
      </c>
    </row>
    <row r="596" spans="1:11" x14ac:dyDescent="0.25">
      <c r="A596" s="177">
        <v>1110902</v>
      </c>
      <c r="B596" s="178" t="s">
        <v>2693</v>
      </c>
      <c r="C596" s="178" t="s">
        <v>2001</v>
      </c>
      <c r="D596" s="178" t="s">
        <v>2102</v>
      </c>
      <c r="E596" s="178" t="s">
        <v>2217</v>
      </c>
      <c r="F596" s="179">
        <v>21</v>
      </c>
      <c r="G596" s="180" t="s">
        <v>2004</v>
      </c>
      <c r="H596" s="180" t="s">
        <v>2004</v>
      </c>
      <c r="I596" s="181" t="s">
        <v>2004</v>
      </c>
      <c r="J596" s="182" t="s">
        <v>2004</v>
      </c>
      <c r="K596" s="183" t="str">
        <f t="shared" si="9"/>
        <v/>
      </c>
    </row>
    <row r="597" spans="1:11" x14ac:dyDescent="0.25">
      <c r="A597" s="177">
        <v>1112415</v>
      </c>
      <c r="B597" s="178" t="s">
        <v>2694</v>
      </c>
      <c r="C597" s="178" t="s">
        <v>1868</v>
      </c>
      <c r="D597" s="178" t="s">
        <v>2052</v>
      </c>
      <c r="E597" s="178" t="s">
        <v>2213</v>
      </c>
      <c r="F597" s="179">
        <v>46</v>
      </c>
      <c r="G597" s="180" t="s">
        <v>2004</v>
      </c>
      <c r="H597" s="180" t="s">
        <v>2004</v>
      </c>
      <c r="I597" s="181" t="s">
        <v>2004</v>
      </c>
      <c r="J597" s="182" t="s">
        <v>2004</v>
      </c>
      <c r="K597" s="183" t="str">
        <f t="shared" si="9"/>
        <v/>
      </c>
    </row>
    <row r="598" spans="1:11" x14ac:dyDescent="0.25">
      <c r="A598" s="177">
        <v>1112194</v>
      </c>
      <c r="B598" s="178" t="s">
        <v>2695</v>
      </c>
      <c r="C598" s="178" t="s">
        <v>1868</v>
      </c>
      <c r="D598" s="178" t="s">
        <v>2049</v>
      </c>
      <c r="E598" s="178" t="s">
        <v>2151</v>
      </c>
      <c r="F598" s="179">
        <v>8</v>
      </c>
      <c r="G598" s="180" t="s">
        <v>2004</v>
      </c>
      <c r="H598" s="180" t="s">
        <v>2004</v>
      </c>
      <c r="I598" s="181" t="s">
        <v>2004</v>
      </c>
      <c r="J598" s="182" t="s">
        <v>2004</v>
      </c>
      <c r="K598" s="183" t="str">
        <f t="shared" si="9"/>
        <v/>
      </c>
    </row>
    <row r="599" spans="1:11" x14ac:dyDescent="0.25">
      <c r="A599" s="177">
        <v>1112390</v>
      </c>
      <c r="B599" s="178" t="s">
        <v>2696</v>
      </c>
      <c r="C599" s="178" t="s">
        <v>1868</v>
      </c>
      <c r="D599" s="178" t="s">
        <v>2028</v>
      </c>
      <c r="E599" s="178" t="s">
        <v>2258</v>
      </c>
      <c r="F599" s="179">
        <v>34</v>
      </c>
      <c r="G599" s="180" t="s">
        <v>2004</v>
      </c>
      <c r="H599" s="180" t="s">
        <v>2004</v>
      </c>
      <c r="I599" s="181" t="s">
        <v>2004</v>
      </c>
      <c r="J599" s="182" t="s">
        <v>2004</v>
      </c>
      <c r="K599" s="183" t="str">
        <f t="shared" si="9"/>
        <v/>
      </c>
    </row>
    <row r="600" spans="1:11" x14ac:dyDescent="0.25">
      <c r="A600" s="177">
        <v>1112510</v>
      </c>
      <c r="B600" s="178" t="s">
        <v>2697</v>
      </c>
      <c r="C600" s="178" t="s">
        <v>1868</v>
      </c>
      <c r="D600" s="178" t="s">
        <v>2031</v>
      </c>
      <c r="E600" s="178" t="s">
        <v>2240</v>
      </c>
      <c r="F600" s="179">
        <v>75</v>
      </c>
      <c r="G600" s="180">
        <v>3</v>
      </c>
      <c r="H600" s="180" t="s">
        <v>2008</v>
      </c>
      <c r="I600" s="181">
        <v>2</v>
      </c>
      <c r="J600" s="182">
        <v>44374</v>
      </c>
      <c r="K600" s="183">
        <f t="shared" si="9"/>
        <v>42912</v>
      </c>
    </row>
    <row r="601" spans="1:11" x14ac:dyDescent="0.25">
      <c r="A601" s="177">
        <v>1111981</v>
      </c>
      <c r="B601" s="178" t="s">
        <v>2698</v>
      </c>
      <c r="C601" s="178" t="s">
        <v>1868</v>
      </c>
      <c r="D601" s="178" t="s">
        <v>2049</v>
      </c>
      <c r="E601" s="178" t="s">
        <v>2119</v>
      </c>
      <c r="F601" s="179">
        <v>11</v>
      </c>
      <c r="G601" s="180" t="s">
        <v>2004</v>
      </c>
      <c r="H601" s="180" t="s">
        <v>2004</v>
      </c>
      <c r="I601" s="181" t="s">
        <v>2004</v>
      </c>
      <c r="J601" s="182" t="s">
        <v>2004</v>
      </c>
      <c r="K601" s="183" t="str">
        <f t="shared" si="9"/>
        <v/>
      </c>
    </row>
    <row r="602" spans="1:11" x14ac:dyDescent="0.25">
      <c r="A602" s="177">
        <v>1112193</v>
      </c>
      <c r="B602" s="178" t="s">
        <v>2699</v>
      </c>
      <c r="C602" s="178" t="s">
        <v>1868</v>
      </c>
      <c r="D602" s="178" t="s">
        <v>2049</v>
      </c>
      <c r="E602" s="178" t="s">
        <v>2151</v>
      </c>
      <c r="F602" s="179">
        <v>14</v>
      </c>
      <c r="G602" s="180" t="s">
        <v>2004</v>
      </c>
      <c r="H602" s="180" t="s">
        <v>2004</v>
      </c>
      <c r="I602" s="181" t="s">
        <v>2004</v>
      </c>
      <c r="J602" s="182" t="s">
        <v>2004</v>
      </c>
      <c r="K602" s="183" t="str">
        <f t="shared" si="9"/>
        <v/>
      </c>
    </row>
    <row r="603" spans="1:11" x14ac:dyDescent="0.25">
      <c r="A603" s="177">
        <v>1112882</v>
      </c>
      <c r="B603" s="178" t="s">
        <v>2700</v>
      </c>
      <c r="C603" s="178" t="s">
        <v>1868</v>
      </c>
      <c r="D603" s="178" t="s">
        <v>2020</v>
      </c>
      <c r="E603" s="178" t="s">
        <v>2139</v>
      </c>
      <c r="F603" s="179">
        <v>44</v>
      </c>
      <c r="G603" s="180">
        <v>4</v>
      </c>
      <c r="H603" s="180" t="s">
        <v>2008</v>
      </c>
      <c r="I603" s="181">
        <v>1</v>
      </c>
      <c r="J603" s="182">
        <v>44423</v>
      </c>
      <c r="K603" s="183">
        <f t="shared" si="9"/>
        <v>42961</v>
      </c>
    </row>
    <row r="604" spans="1:11" x14ac:dyDescent="0.25">
      <c r="A604" s="177">
        <v>1110129</v>
      </c>
      <c r="B604" s="178" t="s">
        <v>2701</v>
      </c>
      <c r="C604" s="178" t="s">
        <v>1868</v>
      </c>
      <c r="D604" s="178" t="s">
        <v>2070</v>
      </c>
      <c r="E604" s="178" t="s">
        <v>2099</v>
      </c>
      <c r="F604" s="179">
        <v>29</v>
      </c>
      <c r="G604" s="180" t="s">
        <v>2004</v>
      </c>
      <c r="H604" s="180" t="s">
        <v>2004</v>
      </c>
      <c r="I604" s="181" t="s">
        <v>2004</v>
      </c>
      <c r="J604" s="182" t="s">
        <v>2004</v>
      </c>
      <c r="K604" s="183" t="str">
        <f t="shared" si="9"/>
        <v/>
      </c>
    </row>
    <row r="605" spans="1:11" x14ac:dyDescent="0.25">
      <c r="A605" s="177">
        <v>1111548</v>
      </c>
      <c r="B605" s="178" t="s">
        <v>2702</v>
      </c>
      <c r="C605" s="178" t="s">
        <v>2001</v>
      </c>
      <c r="D605" s="178" t="s">
        <v>2002</v>
      </c>
      <c r="E605" s="178" t="s">
        <v>2074</v>
      </c>
      <c r="F605" s="179">
        <v>17</v>
      </c>
      <c r="G605" s="180" t="s">
        <v>2004</v>
      </c>
      <c r="H605" s="180" t="s">
        <v>2004</v>
      </c>
      <c r="I605" s="181" t="s">
        <v>2004</v>
      </c>
      <c r="J605" s="182" t="s">
        <v>2004</v>
      </c>
      <c r="K605" s="183" t="str">
        <f t="shared" si="9"/>
        <v/>
      </c>
    </row>
    <row r="606" spans="1:11" x14ac:dyDescent="0.25">
      <c r="A606" s="177">
        <v>1111632</v>
      </c>
      <c r="B606" s="178" t="s">
        <v>2703</v>
      </c>
      <c r="C606" s="178" t="s">
        <v>2001</v>
      </c>
      <c r="D606" s="178" t="s">
        <v>2017</v>
      </c>
      <c r="E606" s="178" t="s">
        <v>2023</v>
      </c>
      <c r="F606" s="179">
        <v>24</v>
      </c>
      <c r="G606" s="180" t="s">
        <v>2004</v>
      </c>
      <c r="H606" s="180" t="s">
        <v>2004</v>
      </c>
      <c r="I606" s="181" t="s">
        <v>2004</v>
      </c>
      <c r="J606" s="182" t="s">
        <v>2004</v>
      </c>
      <c r="K606" s="183" t="str">
        <f t="shared" si="9"/>
        <v/>
      </c>
    </row>
    <row r="607" spans="1:11" x14ac:dyDescent="0.25">
      <c r="A607" s="177">
        <v>1111522</v>
      </c>
      <c r="B607" s="178" t="s">
        <v>2704</v>
      </c>
      <c r="C607" s="178" t="s">
        <v>2001</v>
      </c>
      <c r="D607" s="178" t="s">
        <v>2017</v>
      </c>
      <c r="E607" s="178" t="s">
        <v>2406</v>
      </c>
      <c r="F607" s="179">
        <v>22</v>
      </c>
      <c r="G607" s="180" t="s">
        <v>2004</v>
      </c>
      <c r="H607" s="180" t="s">
        <v>2004</v>
      </c>
      <c r="I607" s="181" t="s">
        <v>2004</v>
      </c>
      <c r="J607" s="182" t="s">
        <v>2004</v>
      </c>
      <c r="K607" s="183" t="str">
        <f t="shared" si="9"/>
        <v/>
      </c>
    </row>
    <row r="608" spans="1:11" x14ac:dyDescent="0.25">
      <c r="A608" s="177">
        <v>1112068</v>
      </c>
      <c r="B608" s="178" t="s">
        <v>2705</v>
      </c>
      <c r="C608" s="178" t="s">
        <v>1868</v>
      </c>
      <c r="D608" s="178" t="s">
        <v>2052</v>
      </c>
      <c r="E608" s="178" t="s">
        <v>2076</v>
      </c>
      <c r="F608" s="179">
        <v>11</v>
      </c>
      <c r="G608" s="180" t="s">
        <v>2004</v>
      </c>
      <c r="H608" s="180" t="s">
        <v>2004</v>
      </c>
      <c r="I608" s="181" t="s">
        <v>2004</v>
      </c>
      <c r="J608" s="182" t="s">
        <v>2004</v>
      </c>
      <c r="K608" s="183" t="str">
        <f t="shared" si="9"/>
        <v/>
      </c>
    </row>
    <row r="609" spans="1:11" x14ac:dyDescent="0.25">
      <c r="A609" s="177">
        <v>1111255</v>
      </c>
      <c r="B609" s="178" t="s">
        <v>2706</v>
      </c>
      <c r="C609" s="178" t="s">
        <v>1868</v>
      </c>
      <c r="D609" s="178" t="s">
        <v>2070</v>
      </c>
      <c r="E609" s="178" t="s">
        <v>2237</v>
      </c>
      <c r="F609" s="179">
        <v>107</v>
      </c>
      <c r="G609" s="180">
        <v>3</v>
      </c>
      <c r="H609" s="180" t="s">
        <v>2008</v>
      </c>
      <c r="I609" s="181">
        <v>3</v>
      </c>
      <c r="J609" s="182">
        <v>44374</v>
      </c>
      <c r="K609" s="183">
        <f t="shared" si="9"/>
        <v>42912</v>
      </c>
    </row>
    <row r="610" spans="1:11" x14ac:dyDescent="0.25">
      <c r="A610" s="177">
        <v>1110610</v>
      </c>
      <c r="B610" s="178" t="s">
        <v>2707</v>
      </c>
      <c r="C610" s="178" t="s">
        <v>2001</v>
      </c>
      <c r="D610" s="178" t="s">
        <v>2102</v>
      </c>
      <c r="E610" s="178" t="s">
        <v>2262</v>
      </c>
      <c r="F610" s="179">
        <v>24</v>
      </c>
      <c r="G610" s="180" t="s">
        <v>2004</v>
      </c>
      <c r="H610" s="180" t="s">
        <v>2004</v>
      </c>
      <c r="I610" s="181" t="s">
        <v>2004</v>
      </c>
      <c r="J610" s="182" t="s">
        <v>2004</v>
      </c>
      <c r="K610" s="183" t="str">
        <f t="shared" si="9"/>
        <v/>
      </c>
    </row>
    <row r="611" spans="1:11" x14ac:dyDescent="0.25">
      <c r="A611" s="177">
        <v>1110234</v>
      </c>
      <c r="B611" s="178" t="s">
        <v>2708</v>
      </c>
      <c r="C611" s="178" t="s">
        <v>1868</v>
      </c>
      <c r="D611" s="178" t="s">
        <v>2034</v>
      </c>
      <c r="E611" s="178" t="s">
        <v>2193</v>
      </c>
      <c r="F611" s="179">
        <v>85</v>
      </c>
      <c r="G611" s="180">
        <v>2</v>
      </c>
      <c r="H611" s="180" t="s">
        <v>2008</v>
      </c>
      <c r="I611" s="181">
        <v>3</v>
      </c>
      <c r="J611" s="182">
        <v>44318</v>
      </c>
      <c r="K611" s="183">
        <f t="shared" si="9"/>
        <v>42856</v>
      </c>
    </row>
    <row r="612" spans="1:11" x14ac:dyDescent="0.25">
      <c r="A612" s="177">
        <v>1110314</v>
      </c>
      <c r="B612" s="178" t="s">
        <v>2709</v>
      </c>
      <c r="C612" s="178" t="s">
        <v>2001</v>
      </c>
      <c r="D612" s="178" t="s">
        <v>2017</v>
      </c>
      <c r="E612" s="178" t="s">
        <v>2018</v>
      </c>
      <c r="F612" s="179">
        <v>28</v>
      </c>
      <c r="G612" s="180" t="s">
        <v>2004</v>
      </c>
      <c r="H612" s="180" t="s">
        <v>2004</v>
      </c>
      <c r="I612" s="181" t="s">
        <v>2004</v>
      </c>
      <c r="J612" s="182" t="s">
        <v>2004</v>
      </c>
      <c r="K612" s="183" t="str">
        <f t="shared" si="9"/>
        <v/>
      </c>
    </row>
    <row r="613" spans="1:11" x14ac:dyDescent="0.25">
      <c r="A613" s="177">
        <v>1110245</v>
      </c>
      <c r="B613" s="178" t="s">
        <v>2710</v>
      </c>
      <c r="C613" s="178" t="s">
        <v>1868</v>
      </c>
      <c r="D613" s="178" t="s">
        <v>2034</v>
      </c>
      <c r="E613" s="178" t="s">
        <v>2039</v>
      </c>
      <c r="F613" s="179">
        <v>49</v>
      </c>
      <c r="G613" s="180">
        <v>4</v>
      </c>
      <c r="H613" s="180" t="s">
        <v>2008</v>
      </c>
      <c r="I613" s="181">
        <v>1</v>
      </c>
      <c r="J613" s="182">
        <v>44423</v>
      </c>
      <c r="K613" s="183">
        <f t="shared" si="9"/>
        <v>42961</v>
      </c>
    </row>
    <row r="614" spans="1:11" x14ac:dyDescent="0.25">
      <c r="A614" s="177">
        <v>1111523</v>
      </c>
      <c r="B614" s="178" t="s">
        <v>2711</v>
      </c>
      <c r="C614" s="178" t="s">
        <v>2001</v>
      </c>
      <c r="D614" s="178" t="s">
        <v>2017</v>
      </c>
      <c r="E614" s="178" t="s">
        <v>2406</v>
      </c>
      <c r="F614" s="179">
        <v>44</v>
      </c>
      <c r="G614" s="180">
        <v>1</v>
      </c>
      <c r="H614" s="180" t="s">
        <v>2008</v>
      </c>
      <c r="I614" s="181">
        <v>1</v>
      </c>
      <c r="J614" s="182">
        <v>44290</v>
      </c>
      <c r="K614" s="183">
        <f t="shared" si="9"/>
        <v>42828</v>
      </c>
    </row>
    <row r="615" spans="1:11" x14ac:dyDescent="0.25">
      <c r="A615" s="177" t="s">
        <v>2142</v>
      </c>
      <c r="B615" s="178">
        <v>1112710</v>
      </c>
      <c r="C615" s="178">
        <v>1112165</v>
      </c>
      <c r="D615" s="178">
        <v>1111395</v>
      </c>
      <c r="E615" s="178">
        <v>1112863</v>
      </c>
      <c r="F615" s="179">
        <v>1110015</v>
      </c>
      <c r="G615" s="180">
        <v>1112139</v>
      </c>
      <c r="H615" s="180">
        <v>1112583</v>
      </c>
      <c r="I615" s="181">
        <v>1112884</v>
      </c>
      <c r="J615" s="182">
        <v>1110364</v>
      </c>
      <c r="K615" s="183">
        <f t="shared" si="9"/>
        <v>1108902</v>
      </c>
    </row>
    <row r="616" spans="1:11" x14ac:dyDescent="0.25">
      <c r="A616" s="177">
        <v>1112272</v>
      </c>
      <c r="B616" s="178" t="s">
        <v>2712</v>
      </c>
      <c r="C616" s="178" t="s">
        <v>1868</v>
      </c>
      <c r="D616" s="178" t="s">
        <v>2028</v>
      </c>
      <c r="E616" s="178" t="s">
        <v>2137</v>
      </c>
      <c r="F616" s="179">
        <v>11</v>
      </c>
      <c r="G616" s="180" t="s">
        <v>2004</v>
      </c>
      <c r="H616" s="180" t="s">
        <v>2004</v>
      </c>
      <c r="I616" s="181" t="s">
        <v>2004</v>
      </c>
      <c r="J616" s="182" t="s">
        <v>2004</v>
      </c>
      <c r="K616" s="183" t="str">
        <f t="shared" si="9"/>
        <v/>
      </c>
    </row>
    <row r="617" spans="1:11" x14ac:dyDescent="0.25">
      <c r="A617" s="177">
        <v>1112351</v>
      </c>
      <c r="B617" s="178" t="s">
        <v>2713</v>
      </c>
      <c r="C617" s="178" t="s">
        <v>1868</v>
      </c>
      <c r="D617" s="178" t="s">
        <v>2028</v>
      </c>
      <c r="E617" s="178" t="s">
        <v>2029</v>
      </c>
      <c r="F617" s="179">
        <v>14</v>
      </c>
      <c r="G617" s="180" t="s">
        <v>2004</v>
      </c>
      <c r="H617" s="180" t="s">
        <v>2004</v>
      </c>
      <c r="I617" s="181" t="s">
        <v>2004</v>
      </c>
      <c r="J617" s="182" t="s">
        <v>2004</v>
      </c>
      <c r="K617" s="183" t="str">
        <f t="shared" si="9"/>
        <v/>
      </c>
    </row>
    <row r="618" spans="1:11" x14ac:dyDescent="0.25">
      <c r="A618" s="177">
        <v>1111398</v>
      </c>
      <c r="B618" s="178" t="s">
        <v>2714</v>
      </c>
      <c r="C618" s="178" t="s">
        <v>1868</v>
      </c>
      <c r="D618" s="178" t="s">
        <v>2046</v>
      </c>
      <c r="E618" s="178" t="s">
        <v>2230</v>
      </c>
      <c r="F618" s="179">
        <v>63</v>
      </c>
      <c r="G618" s="180" t="s">
        <v>2004</v>
      </c>
      <c r="H618" s="180" t="s">
        <v>2004</v>
      </c>
      <c r="I618" s="181" t="s">
        <v>2004</v>
      </c>
      <c r="J618" s="182" t="s">
        <v>2004</v>
      </c>
      <c r="K618" s="183" t="str">
        <f t="shared" si="9"/>
        <v/>
      </c>
    </row>
    <row r="619" spans="1:11" x14ac:dyDescent="0.25">
      <c r="A619" s="177">
        <v>1110046</v>
      </c>
      <c r="B619" s="178" t="s">
        <v>2715</v>
      </c>
      <c r="C619" s="178" t="s">
        <v>1868</v>
      </c>
      <c r="D619" s="178" t="s">
        <v>2034</v>
      </c>
      <c r="E619" s="178" t="s">
        <v>2200</v>
      </c>
      <c r="F619" s="179">
        <v>39</v>
      </c>
      <c r="G619" s="180" t="s">
        <v>2004</v>
      </c>
      <c r="H619" s="180" t="s">
        <v>2004</v>
      </c>
      <c r="I619" s="181" t="s">
        <v>2004</v>
      </c>
      <c r="J619" s="182" t="s">
        <v>2004</v>
      </c>
      <c r="K619" s="183" t="str">
        <f t="shared" si="9"/>
        <v/>
      </c>
    </row>
    <row r="620" spans="1:11" x14ac:dyDescent="0.25">
      <c r="A620" s="177">
        <v>1110758</v>
      </c>
      <c r="B620" s="178" t="s">
        <v>2716</v>
      </c>
      <c r="C620" s="178" t="s">
        <v>2001</v>
      </c>
      <c r="D620" s="178" t="s">
        <v>2102</v>
      </c>
      <c r="E620" s="178" t="s">
        <v>2280</v>
      </c>
      <c r="F620" s="179">
        <v>25</v>
      </c>
      <c r="G620" s="180" t="s">
        <v>2004</v>
      </c>
      <c r="H620" s="180" t="s">
        <v>2004</v>
      </c>
      <c r="I620" s="181" t="s">
        <v>2004</v>
      </c>
      <c r="J620" s="182" t="s">
        <v>2004</v>
      </c>
      <c r="K620" s="183" t="str">
        <f t="shared" si="9"/>
        <v/>
      </c>
    </row>
    <row r="621" spans="1:11" x14ac:dyDescent="0.25">
      <c r="A621" s="177">
        <v>1111851</v>
      </c>
      <c r="B621" s="178" t="s">
        <v>2717</v>
      </c>
      <c r="C621" s="178" t="s">
        <v>2001</v>
      </c>
      <c r="D621" s="178" t="s">
        <v>2025</v>
      </c>
      <c r="E621" s="178" t="s">
        <v>2026</v>
      </c>
      <c r="F621" s="179">
        <v>106</v>
      </c>
      <c r="G621" s="180">
        <v>3</v>
      </c>
      <c r="H621" s="180" t="s">
        <v>2008</v>
      </c>
      <c r="I621" s="181">
        <v>3</v>
      </c>
      <c r="J621" s="182">
        <v>44374</v>
      </c>
      <c r="K621" s="183">
        <f t="shared" si="9"/>
        <v>42912</v>
      </c>
    </row>
    <row r="622" spans="1:11" x14ac:dyDescent="0.25">
      <c r="A622" s="177">
        <v>1110233</v>
      </c>
      <c r="B622" s="178" t="s">
        <v>2718</v>
      </c>
      <c r="C622" s="178" t="s">
        <v>1868</v>
      </c>
      <c r="D622" s="178" t="s">
        <v>2034</v>
      </c>
      <c r="E622" s="178" t="s">
        <v>2193</v>
      </c>
      <c r="F622" s="179">
        <v>22</v>
      </c>
      <c r="G622" s="180" t="s">
        <v>2004</v>
      </c>
      <c r="H622" s="180" t="s">
        <v>2004</v>
      </c>
      <c r="I622" s="181" t="s">
        <v>2004</v>
      </c>
      <c r="J622" s="182" t="s">
        <v>2004</v>
      </c>
      <c r="K622" s="183" t="str">
        <f t="shared" si="9"/>
        <v/>
      </c>
    </row>
    <row r="623" spans="1:11" x14ac:dyDescent="0.25">
      <c r="A623" s="177">
        <v>1110611</v>
      </c>
      <c r="B623" s="178" t="s">
        <v>2719</v>
      </c>
      <c r="C623" s="178" t="s">
        <v>2001</v>
      </c>
      <c r="D623" s="178" t="s">
        <v>2102</v>
      </c>
      <c r="E623" s="178" t="s">
        <v>2103</v>
      </c>
      <c r="F623" s="179">
        <v>64</v>
      </c>
      <c r="G623" s="180">
        <v>3</v>
      </c>
      <c r="H623" s="180" t="s">
        <v>2008</v>
      </c>
      <c r="I623" s="181">
        <v>2</v>
      </c>
      <c r="J623" s="182">
        <v>44374</v>
      </c>
      <c r="K623" s="183">
        <f t="shared" si="9"/>
        <v>42912</v>
      </c>
    </row>
    <row r="624" spans="1:11" x14ac:dyDescent="0.25">
      <c r="A624" s="177">
        <v>1112153</v>
      </c>
      <c r="B624" s="178" t="s">
        <v>2720</v>
      </c>
      <c r="C624" s="178" t="s">
        <v>1868</v>
      </c>
      <c r="D624" s="178" t="s">
        <v>2049</v>
      </c>
      <c r="E624" s="178" t="s">
        <v>2050</v>
      </c>
      <c r="F624" s="179">
        <v>11</v>
      </c>
      <c r="G624" s="180" t="s">
        <v>2004</v>
      </c>
      <c r="H624" s="180" t="s">
        <v>2004</v>
      </c>
      <c r="I624" s="181" t="s">
        <v>2004</v>
      </c>
      <c r="J624" s="182" t="s">
        <v>2004</v>
      </c>
      <c r="K624" s="183" t="str">
        <f t="shared" si="9"/>
        <v/>
      </c>
    </row>
    <row r="625" spans="1:11" x14ac:dyDescent="0.25">
      <c r="A625" s="177">
        <v>1112766</v>
      </c>
      <c r="B625" s="178" t="s">
        <v>2721</v>
      </c>
      <c r="C625" s="178" t="s">
        <v>1868</v>
      </c>
      <c r="D625" s="178" t="s">
        <v>2014</v>
      </c>
      <c r="E625" s="178" t="s">
        <v>2197</v>
      </c>
      <c r="F625" s="179">
        <v>35</v>
      </c>
      <c r="G625" s="180" t="s">
        <v>2004</v>
      </c>
      <c r="H625" s="180" t="s">
        <v>2004</v>
      </c>
      <c r="I625" s="181" t="s">
        <v>2004</v>
      </c>
      <c r="J625" s="182" t="s">
        <v>2004</v>
      </c>
      <c r="K625" s="183" t="str">
        <f t="shared" si="9"/>
        <v/>
      </c>
    </row>
    <row r="626" spans="1:11" x14ac:dyDescent="0.25">
      <c r="A626" s="177">
        <v>1111367</v>
      </c>
      <c r="B626" s="178" t="s">
        <v>2722</v>
      </c>
      <c r="C626" s="178" t="s">
        <v>1868</v>
      </c>
      <c r="D626" s="178" t="s">
        <v>2046</v>
      </c>
      <c r="E626" s="178" t="s">
        <v>2482</v>
      </c>
      <c r="F626" s="179">
        <v>23</v>
      </c>
      <c r="G626" s="180" t="s">
        <v>2004</v>
      </c>
      <c r="H626" s="180" t="s">
        <v>2004</v>
      </c>
      <c r="I626" s="181" t="s">
        <v>2004</v>
      </c>
      <c r="J626" s="182" t="s">
        <v>2004</v>
      </c>
      <c r="K626" s="183" t="str">
        <f t="shared" si="9"/>
        <v/>
      </c>
    </row>
    <row r="627" spans="1:11" x14ac:dyDescent="0.25">
      <c r="A627" s="177">
        <v>1112152</v>
      </c>
      <c r="B627" s="178" t="s">
        <v>2723</v>
      </c>
      <c r="C627" s="178" t="s">
        <v>1868</v>
      </c>
      <c r="D627" s="178" t="s">
        <v>2049</v>
      </c>
      <c r="E627" s="178" t="s">
        <v>2050</v>
      </c>
      <c r="F627" s="179">
        <v>62</v>
      </c>
      <c r="G627" s="180" t="s">
        <v>2004</v>
      </c>
      <c r="H627" s="180" t="s">
        <v>2004</v>
      </c>
      <c r="I627" s="181" t="s">
        <v>2004</v>
      </c>
      <c r="J627" s="182" t="s">
        <v>2004</v>
      </c>
      <c r="K627" s="183" t="str">
        <f t="shared" si="9"/>
        <v/>
      </c>
    </row>
    <row r="628" spans="1:11" x14ac:dyDescent="0.25">
      <c r="A628" s="177">
        <v>1112273</v>
      </c>
      <c r="B628" s="178" t="s">
        <v>2724</v>
      </c>
      <c r="C628" s="178" t="s">
        <v>1868</v>
      </c>
      <c r="D628" s="178" t="s">
        <v>2028</v>
      </c>
      <c r="E628" s="178" t="s">
        <v>2041</v>
      </c>
      <c r="F628" s="179">
        <v>37</v>
      </c>
      <c r="G628" s="180">
        <v>2</v>
      </c>
      <c r="H628" s="180" t="s">
        <v>2008</v>
      </c>
      <c r="I628" s="181">
        <v>1</v>
      </c>
      <c r="J628" s="182">
        <v>44318</v>
      </c>
      <c r="K628" s="183">
        <f t="shared" si="9"/>
        <v>42856</v>
      </c>
    </row>
    <row r="629" spans="1:11" x14ac:dyDescent="0.25">
      <c r="A629" s="177">
        <v>1112313</v>
      </c>
      <c r="B629" s="178" t="s">
        <v>2725</v>
      </c>
      <c r="C629" s="178" t="s">
        <v>1868</v>
      </c>
      <c r="D629" s="178" t="s">
        <v>2049</v>
      </c>
      <c r="E629" s="178" t="s">
        <v>2441</v>
      </c>
      <c r="F629" s="179">
        <v>17</v>
      </c>
      <c r="G629" s="180" t="s">
        <v>2004</v>
      </c>
      <c r="H629" s="180" t="s">
        <v>2004</v>
      </c>
      <c r="I629" s="181" t="s">
        <v>2004</v>
      </c>
      <c r="J629" s="182" t="s">
        <v>2004</v>
      </c>
      <c r="K629" s="183" t="str">
        <f t="shared" si="9"/>
        <v/>
      </c>
    </row>
    <row r="630" spans="1:11" x14ac:dyDescent="0.25">
      <c r="A630" s="177">
        <v>1112164</v>
      </c>
      <c r="B630" s="178" t="s">
        <v>2726</v>
      </c>
      <c r="C630" s="178" t="s">
        <v>1868</v>
      </c>
      <c r="D630" s="178" t="s">
        <v>2049</v>
      </c>
      <c r="E630" s="178" t="s">
        <v>2081</v>
      </c>
      <c r="F630" s="179">
        <v>10</v>
      </c>
      <c r="G630" s="180" t="s">
        <v>2004</v>
      </c>
      <c r="H630" s="180" t="s">
        <v>2004</v>
      </c>
      <c r="I630" s="181" t="s">
        <v>2004</v>
      </c>
      <c r="J630" s="182" t="s">
        <v>2004</v>
      </c>
      <c r="K630" s="183" t="str">
        <f t="shared" si="9"/>
        <v/>
      </c>
    </row>
    <row r="631" spans="1:11" x14ac:dyDescent="0.25">
      <c r="A631" s="177">
        <v>1110033</v>
      </c>
      <c r="B631" s="178" t="s">
        <v>2727</v>
      </c>
      <c r="C631" s="178" t="s">
        <v>1868</v>
      </c>
      <c r="D631" s="178" t="s">
        <v>2034</v>
      </c>
      <c r="E631" s="178" t="s">
        <v>2200</v>
      </c>
      <c r="F631" s="179">
        <v>39</v>
      </c>
      <c r="G631" s="180" t="s">
        <v>2004</v>
      </c>
      <c r="H631" s="180" t="s">
        <v>2004</v>
      </c>
      <c r="I631" s="181" t="s">
        <v>2004</v>
      </c>
      <c r="J631" s="182" t="s">
        <v>2004</v>
      </c>
      <c r="K631" s="183" t="str">
        <f t="shared" si="9"/>
        <v/>
      </c>
    </row>
    <row r="632" spans="1:11" x14ac:dyDescent="0.25">
      <c r="A632" s="177">
        <v>1111966</v>
      </c>
      <c r="B632" s="178" t="s">
        <v>2728</v>
      </c>
      <c r="C632" s="178" t="s">
        <v>1868</v>
      </c>
      <c r="D632" s="178" t="s">
        <v>2049</v>
      </c>
      <c r="E632" s="178" t="s">
        <v>2058</v>
      </c>
      <c r="F632" s="179">
        <v>43</v>
      </c>
      <c r="G632" s="180">
        <v>3</v>
      </c>
      <c r="H632" s="180" t="s">
        <v>2008</v>
      </c>
      <c r="I632" s="181">
        <v>2</v>
      </c>
      <c r="J632" s="182">
        <v>44374</v>
      </c>
      <c r="K632" s="183">
        <f t="shared" si="9"/>
        <v>42912</v>
      </c>
    </row>
    <row r="633" spans="1:11" x14ac:dyDescent="0.25">
      <c r="A633" s="177">
        <v>1112724</v>
      </c>
      <c r="B633" s="178" t="s">
        <v>2729</v>
      </c>
      <c r="C633" s="178" t="s">
        <v>1868</v>
      </c>
      <c r="D633" s="178" t="s">
        <v>2031</v>
      </c>
      <c r="E633" s="178" t="s">
        <v>2264</v>
      </c>
      <c r="F633" s="179">
        <v>18</v>
      </c>
      <c r="G633" s="180" t="s">
        <v>2004</v>
      </c>
      <c r="H633" s="180" t="s">
        <v>2004</v>
      </c>
      <c r="I633" s="181" t="s">
        <v>2004</v>
      </c>
      <c r="J633" s="182" t="s">
        <v>2004</v>
      </c>
      <c r="K633" s="183" t="str">
        <f t="shared" si="9"/>
        <v/>
      </c>
    </row>
    <row r="634" spans="1:11" x14ac:dyDescent="0.25">
      <c r="A634" s="177">
        <v>1110035</v>
      </c>
      <c r="B634" s="178" t="s">
        <v>2730</v>
      </c>
      <c r="C634" s="178" t="s">
        <v>1868</v>
      </c>
      <c r="D634" s="178" t="s">
        <v>2034</v>
      </c>
      <c r="E634" s="178" t="s">
        <v>2035</v>
      </c>
      <c r="F634" s="179">
        <v>28</v>
      </c>
      <c r="G634" s="180" t="s">
        <v>2004</v>
      </c>
      <c r="H634" s="180" t="s">
        <v>2004</v>
      </c>
      <c r="I634" s="181" t="s">
        <v>2004</v>
      </c>
      <c r="J634" s="182" t="s">
        <v>2004</v>
      </c>
      <c r="K634" s="183" t="str">
        <f t="shared" si="9"/>
        <v/>
      </c>
    </row>
    <row r="635" spans="1:11" x14ac:dyDescent="0.25">
      <c r="A635" s="177">
        <v>1112556</v>
      </c>
      <c r="B635" s="178" t="s">
        <v>2731</v>
      </c>
      <c r="C635" s="178" t="s">
        <v>1868</v>
      </c>
      <c r="D635" s="178" t="s">
        <v>2014</v>
      </c>
      <c r="E635" s="178" t="s">
        <v>2060</v>
      </c>
      <c r="F635" s="179">
        <v>27</v>
      </c>
      <c r="G635" s="180" t="s">
        <v>2004</v>
      </c>
      <c r="H635" s="180" t="s">
        <v>2004</v>
      </c>
      <c r="I635" s="181" t="s">
        <v>2004</v>
      </c>
      <c r="J635" s="182" t="s">
        <v>2004</v>
      </c>
      <c r="K635" s="183" t="str">
        <f t="shared" si="9"/>
        <v/>
      </c>
    </row>
    <row r="636" spans="1:11" x14ac:dyDescent="0.25">
      <c r="A636" s="177">
        <v>1112328</v>
      </c>
      <c r="B636" s="178" t="s">
        <v>2732</v>
      </c>
      <c r="C636" s="178" t="s">
        <v>1868</v>
      </c>
      <c r="D636" s="178" t="s">
        <v>2049</v>
      </c>
      <c r="E636" s="178" t="s">
        <v>2441</v>
      </c>
      <c r="F636" s="179">
        <v>9</v>
      </c>
      <c r="G636" s="180" t="s">
        <v>2004</v>
      </c>
      <c r="H636" s="180" t="s">
        <v>2004</v>
      </c>
      <c r="I636" s="181" t="s">
        <v>2004</v>
      </c>
      <c r="J636" s="182" t="s">
        <v>2004</v>
      </c>
      <c r="K636" s="183" t="str">
        <f t="shared" si="9"/>
        <v/>
      </c>
    </row>
    <row r="637" spans="1:11" x14ac:dyDescent="0.25">
      <c r="A637" s="177">
        <v>1112316</v>
      </c>
      <c r="B637" s="178" t="s">
        <v>2733</v>
      </c>
      <c r="C637" s="178" t="s">
        <v>1868</v>
      </c>
      <c r="D637" s="178" t="s">
        <v>2049</v>
      </c>
      <c r="E637" s="178" t="s">
        <v>2441</v>
      </c>
      <c r="F637" s="179">
        <v>6</v>
      </c>
      <c r="G637" s="180" t="s">
        <v>2004</v>
      </c>
      <c r="H637" s="180" t="s">
        <v>2004</v>
      </c>
      <c r="I637" s="181" t="s">
        <v>2004</v>
      </c>
      <c r="J637" s="182" t="s">
        <v>2004</v>
      </c>
      <c r="K637" s="183" t="str">
        <f t="shared" si="9"/>
        <v/>
      </c>
    </row>
    <row r="638" spans="1:11" x14ac:dyDescent="0.25">
      <c r="A638" s="177">
        <v>1111584</v>
      </c>
      <c r="B638" s="178" t="s">
        <v>2734</v>
      </c>
      <c r="C638" s="178" t="s">
        <v>2001</v>
      </c>
      <c r="D638" s="178" t="s">
        <v>2025</v>
      </c>
      <c r="E638" s="178" t="s">
        <v>2112</v>
      </c>
      <c r="F638" s="179">
        <v>29</v>
      </c>
      <c r="G638" s="180" t="s">
        <v>2004</v>
      </c>
      <c r="H638" s="180" t="s">
        <v>2004</v>
      </c>
      <c r="I638" s="181" t="s">
        <v>2004</v>
      </c>
      <c r="J638" s="182" t="s">
        <v>2004</v>
      </c>
      <c r="K638" s="183" t="str">
        <f t="shared" si="9"/>
        <v/>
      </c>
    </row>
    <row r="639" spans="1:11" x14ac:dyDescent="0.25">
      <c r="A639" s="177">
        <v>1111034</v>
      </c>
      <c r="B639" s="178" t="s">
        <v>2735</v>
      </c>
      <c r="C639" s="178" t="s">
        <v>2001</v>
      </c>
      <c r="D639" s="178" t="s">
        <v>2006</v>
      </c>
      <c r="E639" s="178" t="s">
        <v>2068</v>
      </c>
      <c r="F639" s="179">
        <v>20</v>
      </c>
      <c r="G639" s="180" t="s">
        <v>2004</v>
      </c>
      <c r="H639" s="180" t="s">
        <v>2004</v>
      </c>
      <c r="I639" s="181" t="s">
        <v>2004</v>
      </c>
      <c r="J639" s="182" t="s">
        <v>2004</v>
      </c>
      <c r="K639" s="183" t="str">
        <f t="shared" si="9"/>
        <v/>
      </c>
    </row>
    <row r="640" spans="1:11" x14ac:dyDescent="0.25">
      <c r="A640" s="177">
        <v>1112377</v>
      </c>
      <c r="B640" s="178" t="s">
        <v>2736</v>
      </c>
      <c r="C640" s="178" t="s">
        <v>1868</v>
      </c>
      <c r="D640" s="178" t="s">
        <v>2028</v>
      </c>
      <c r="E640" s="178" t="s">
        <v>2029</v>
      </c>
      <c r="F640" s="179">
        <v>49</v>
      </c>
      <c r="G640" s="180" t="s">
        <v>2004</v>
      </c>
      <c r="H640" s="180" t="s">
        <v>2004</v>
      </c>
      <c r="I640" s="181" t="s">
        <v>2004</v>
      </c>
      <c r="J640" s="182" t="s">
        <v>2004</v>
      </c>
      <c r="K640" s="183" t="str">
        <f t="shared" si="9"/>
        <v/>
      </c>
    </row>
    <row r="641" spans="1:11" x14ac:dyDescent="0.25">
      <c r="A641" s="177">
        <v>1112884</v>
      </c>
      <c r="B641" s="178" t="s">
        <v>2737</v>
      </c>
      <c r="C641" s="178" t="s">
        <v>1868</v>
      </c>
      <c r="D641" s="178" t="s">
        <v>2020</v>
      </c>
      <c r="E641" s="178" t="s">
        <v>2139</v>
      </c>
      <c r="F641" s="179">
        <v>63</v>
      </c>
      <c r="G641" s="180" t="s">
        <v>2004</v>
      </c>
      <c r="H641" s="180" t="s">
        <v>2004</v>
      </c>
      <c r="I641" s="181" t="s">
        <v>2004</v>
      </c>
      <c r="J641" s="182" t="s">
        <v>2004</v>
      </c>
      <c r="K641" s="183" t="str">
        <f t="shared" si="9"/>
        <v/>
      </c>
    </row>
    <row r="642" spans="1:11" x14ac:dyDescent="0.25">
      <c r="A642" s="177">
        <v>1111809</v>
      </c>
      <c r="B642" s="178" t="s">
        <v>2738</v>
      </c>
      <c r="C642" s="178" t="s">
        <v>2001</v>
      </c>
      <c r="D642" s="178" t="s">
        <v>2002</v>
      </c>
      <c r="E642" s="178" t="s">
        <v>2085</v>
      </c>
      <c r="F642" s="179">
        <v>27</v>
      </c>
      <c r="G642" s="180" t="s">
        <v>2004</v>
      </c>
      <c r="H642" s="180" t="s">
        <v>2004</v>
      </c>
      <c r="I642" s="181" t="s">
        <v>2004</v>
      </c>
      <c r="J642" s="182" t="s">
        <v>2004</v>
      </c>
      <c r="K642" s="183" t="str">
        <f t="shared" si="9"/>
        <v/>
      </c>
    </row>
    <row r="643" spans="1:11" x14ac:dyDescent="0.25">
      <c r="A643" s="177">
        <v>1110263</v>
      </c>
      <c r="B643" s="178" t="s">
        <v>2739</v>
      </c>
      <c r="C643" s="178" t="s">
        <v>1868</v>
      </c>
      <c r="D643" s="178" t="s">
        <v>2034</v>
      </c>
      <c r="E643" s="178" t="s">
        <v>2039</v>
      </c>
      <c r="F643" s="179">
        <v>13</v>
      </c>
      <c r="G643" s="180" t="s">
        <v>2004</v>
      </c>
      <c r="H643" s="180" t="s">
        <v>2004</v>
      </c>
      <c r="I643" s="181" t="s">
        <v>2004</v>
      </c>
      <c r="J643" s="182" t="s">
        <v>2004</v>
      </c>
      <c r="K643" s="183" t="str">
        <f t="shared" si="9"/>
        <v/>
      </c>
    </row>
    <row r="644" spans="1:11" x14ac:dyDescent="0.25">
      <c r="A644" s="177">
        <v>1110582</v>
      </c>
      <c r="B644" s="178" t="s">
        <v>2740</v>
      </c>
      <c r="C644" s="178" t="s">
        <v>2001</v>
      </c>
      <c r="D644" s="178" t="s">
        <v>2102</v>
      </c>
      <c r="E644" s="178" t="s">
        <v>2262</v>
      </c>
      <c r="F644" s="179">
        <v>11</v>
      </c>
      <c r="G644" s="180" t="s">
        <v>2004</v>
      </c>
      <c r="H644" s="180" t="s">
        <v>2004</v>
      </c>
      <c r="I644" s="181" t="s">
        <v>2004</v>
      </c>
      <c r="J644" s="182" t="s">
        <v>2004</v>
      </c>
      <c r="K644" s="183" t="str">
        <f t="shared" si="9"/>
        <v/>
      </c>
    </row>
    <row r="645" spans="1:11" x14ac:dyDescent="0.25">
      <c r="A645" s="177">
        <v>1112352</v>
      </c>
      <c r="B645" s="178" t="s">
        <v>2741</v>
      </c>
      <c r="C645" s="178" t="s">
        <v>1868</v>
      </c>
      <c r="D645" s="178" t="s">
        <v>2028</v>
      </c>
      <c r="E645" s="178" t="s">
        <v>2258</v>
      </c>
      <c r="F645" s="179">
        <v>18</v>
      </c>
      <c r="G645" s="180" t="s">
        <v>2004</v>
      </c>
      <c r="H645" s="180" t="s">
        <v>2004</v>
      </c>
      <c r="I645" s="181" t="s">
        <v>2004</v>
      </c>
      <c r="J645" s="182" t="s">
        <v>2004</v>
      </c>
      <c r="K645" s="183" t="str">
        <f t="shared" si="9"/>
        <v/>
      </c>
    </row>
    <row r="646" spans="1:11" x14ac:dyDescent="0.25">
      <c r="A646" s="177">
        <v>1112755</v>
      </c>
      <c r="B646" s="178" t="s">
        <v>2742</v>
      </c>
      <c r="C646" s="178" t="s">
        <v>1868</v>
      </c>
      <c r="D646" s="178" t="s">
        <v>2014</v>
      </c>
      <c r="E646" s="178" t="s">
        <v>2226</v>
      </c>
      <c r="F646" s="179">
        <v>16</v>
      </c>
      <c r="G646" s="180" t="s">
        <v>2004</v>
      </c>
      <c r="H646" s="180" t="s">
        <v>2004</v>
      </c>
      <c r="I646" s="181" t="s">
        <v>2004</v>
      </c>
      <c r="J646" s="182" t="s">
        <v>2004</v>
      </c>
      <c r="K646" s="183" t="str">
        <f t="shared" ref="K646:K709" si="10">IF(J646="","",J646-1462)</f>
        <v/>
      </c>
    </row>
    <row r="647" spans="1:11" x14ac:dyDescent="0.25">
      <c r="A647" s="177">
        <v>1112378</v>
      </c>
      <c r="B647" s="178" t="s">
        <v>2743</v>
      </c>
      <c r="C647" s="178" t="s">
        <v>1868</v>
      </c>
      <c r="D647" s="178" t="s">
        <v>2028</v>
      </c>
      <c r="E647" s="178" t="s">
        <v>2029</v>
      </c>
      <c r="F647" s="179">
        <v>32</v>
      </c>
      <c r="G647" s="180" t="s">
        <v>2004</v>
      </c>
      <c r="H647" s="180" t="s">
        <v>2004</v>
      </c>
      <c r="I647" s="181" t="s">
        <v>2004</v>
      </c>
      <c r="J647" s="182" t="s">
        <v>2004</v>
      </c>
      <c r="K647" s="183" t="str">
        <f t="shared" si="10"/>
        <v/>
      </c>
    </row>
    <row r="648" spans="1:11" x14ac:dyDescent="0.25">
      <c r="A648" s="177">
        <v>1112033</v>
      </c>
      <c r="B648" s="178" t="s">
        <v>2744</v>
      </c>
      <c r="C648" s="178" t="s">
        <v>1868</v>
      </c>
      <c r="D648" s="178" t="s">
        <v>2028</v>
      </c>
      <c r="E648" s="178" t="s">
        <v>2167</v>
      </c>
      <c r="F648" s="179">
        <v>23</v>
      </c>
      <c r="G648" s="180" t="s">
        <v>2004</v>
      </c>
      <c r="H648" s="180" t="s">
        <v>2004</v>
      </c>
      <c r="I648" s="181" t="s">
        <v>2004</v>
      </c>
      <c r="J648" s="182" t="s">
        <v>2004</v>
      </c>
      <c r="K648" s="183" t="str">
        <f t="shared" si="10"/>
        <v/>
      </c>
    </row>
    <row r="649" spans="1:11" x14ac:dyDescent="0.25">
      <c r="A649" s="177">
        <v>1110893</v>
      </c>
      <c r="B649" s="178" t="s">
        <v>2745</v>
      </c>
      <c r="C649" s="178" t="s">
        <v>2001</v>
      </c>
      <c r="D649" s="178" t="s">
        <v>2102</v>
      </c>
      <c r="E649" s="178" t="s">
        <v>2217</v>
      </c>
      <c r="F649" s="179">
        <v>27</v>
      </c>
      <c r="G649" s="180" t="s">
        <v>2004</v>
      </c>
      <c r="H649" s="180" t="s">
        <v>2004</v>
      </c>
      <c r="I649" s="181" t="s">
        <v>2004</v>
      </c>
      <c r="J649" s="182" t="s">
        <v>2004</v>
      </c>
      <c r="K649" s="183" t="str">
        <f t="shared" si="10"/>
        <v/>
      </c>
    </row>
    <row r="650" spans="1:11" x14ac:dyDescent="0.25">
      <c r="A650" s="177">
        <v>1111986</v>
      </c>
      <c r="B650" s="178" t="s">
        <v>2746</v>
      </c>
      <c r="C650" s="178" t="s">
        <v>1868</v>
      </c>
      <c r="D650" s="178" t="s">
        <v>2049</v>
      </c>
      <c r="E650" s="178" t="s">
        <v>2058</v>
      </c>
      <c r="F650" s="179">
        <v>10</v>
      </c>
      <c r="G650" s="180" t="s">
        <v>2004</v>
      </c>
      <c r="H650" s="180" t="s">
        <v>2004</v>
      </c>
      <c r="I650" s="181" t="s">
        <v>2004</v>
      </c>
      <c r="J650" s="182" t="s">
        <v>2004</v>
      </c>
      <c r="K650" s="183" t="str">
        <f t="shared" si="10"/>
        <v/>
      </c>
    </row>
    <row r="651" spans="1:11" x14ac:dyDescent="0.25">
      <c r="A651" s="177">
        <v>1111227</v>
      </c>
      <c r="B651" s="178" t="s">
        <v>2747</v>
      </c>
      <c r="C651" s="178" t="s">
        <v>2001</v>
      </c>
      <c r="D651" s="178" t="s">
        <v>2063</v>
      </c>
      <c r="E651" s="178" t="s">
        <v>2187</v>
      </c>
      <c r="F651" s="179">
        <v>86</v>
      </c>
      <c r="G651" s="180">
        <v>3</v>
      </c>
      <c r="H651" s="180" t="s">
        <v>2008</v>
      </c>
      <c r="I651" s="181">
        <v>2</v>
      </c>
      <c r="J651" s="182">
        <v>44374</v>
      </c>
      <c r="K651" s="183">
        <f t="shared" si="10"/>
        <v>42912</v>
      </c>
    </row>
    <row r="652" spans="1:11" x14ac:dyDescent="0.25">
      <c r="A652" s="177">
        <v>1110147</v>
      </c>
      <c r="B652" s="178" t="s">
        <v>2748</v>
      </c>
      <c r="C652" s="178" t="s">
        <v>1868</v>
      </c>
      <c r="D652" s="178" t="s">
        <v>2070</v>
      </c>
      <c r="E652" s="178" t="s">
        <v>2099</v>
      </c>
      <c r="F652" s="179">
        <v>77</v>
      </c>
      <c r="G652" s="180">
        <v>3</v>
      </c>
      <c r="H652" s="180" t="s">
        <v>2008</v>
      </c>
      <c r="I652" s="181">
        <v>2</v>
      </c>
      <c r="J652" s="182">
        <v>44374</v>
      </c>
      <c r="K652" s="183">
        <f t="shared" si="10"/>
        <v>42912</v>
      </c>
    </row>
    <row r="653" spans="1:11" x14ac:dyDescent="0.25">
      <c r="A653" s="177">
        <v>1111838</v>
      </c>
      <c r="B653" s="178" t="s">
        <v>2749</v>
      </c>
      <c r="C653" s="178" t="s">
        <v>2001</v>
      </c>
      <c r="D653" s="178" t="s">
        <v>2025</v>
      </c>
      <c r="E653" s="178" t="s">
        <v>2026</v>
      </c>
      <c r="F653" s="179">
        <v>70</v>
      </c>
      <c r="G653" s="180" t="s">
        <v>2004</v>
      </c>
      <c r="H653" s="180" t="s">
        <v>2004</v>
      </c>
      <c r="I653" s="181" t="s">
        <v>2004</v>
      </c>
      <c r="J653" s="182" t="s">
        <v>2004</v>
      </c>
      <c r="K653" s="183" t="str">
        <f t="shared" si="10"/>
        <v/>
      </c>
    </row>
    <row r="654" spans="1:11" x14ac:dyDescent="0.25">
      <c r="A654" s="177">
        <v>1110204</v>
      </c>
      <c r="B654" s="178" t="s">
        <v>2750</v>
      </c>
      <c r="C654" s="178" t="s">
        <v>1868</v>
      </c>
      <c r="D654" s="178" t="s">
        <v>2034</v>
      </c>
      <c r="E654" s="178" t="s">
        <v>2454</v>
      </c>
      <c r="F654" s="179">
        <v>17</v>
      </c>
      <c r="G654" s="180" t="s">
        <v>2004</v>
      </c>
      <c r="H654" s="180" t="s">
        <v>2004</v>
      </c>
      <c r="I654" s="181" t="s">
        <v>2004</v>
      </c>
      <c r="J654" s="182" t="s">
        <v>2004</v>
      </c>
      <c r="K654" s="183" t="str">
        <f t="shared" si="10"/>
        <v/>
      </c>
    </row>
    <row r="655" spans="1:11" x14ac:dyDescent="0.25">
      <c r="A655" s="177">
        <v>1111562</v>
      </c>
      <c r="B655" s="178" t="s">
        <v>2751</v>
      </c>
      <c r="C655" s="178" t="s">
        <v>2001</v>
      </c>
      <c r="D655" s="178" t="s">
        <v>2002</v>
      </c>
      <c r="E655" s="178" t="s">
        <v>2003</v>
      </c>
      <c r="F655" s="179">
        <v>22</v>
      </c>
      <c r="G655" s="180" t="s">
        <v>2004</v>
      </c>
      <c r="H655" s="180" t="s">
        <v>2004</v>
      </c>
      <c r="I655" s="181" t="s">
        <v>2004</v>
      </c>
      <c r="J655" s="182" t="s">
        <v>2004</v>
      </c>
      <c r="K655" s="183" t="str">
        <f t="shared" si="10"/>
        <v/>
      </c>
    </row>
    <row r="656" spans="1:11" x14ac:dyDescent="0.25">
      <c r="A656" s="177">
        <v>1112691</v>
      </c>
      <c r="B656" s="178" t="s">
        <v>2752</v>
      </c>
      <c r="C656" s="178" t="s">
        <v>1868</v>
      </c>
      <c r="D656" s="178" t="s">
        <v>2031</v>
      </c>
      <c r="E656" s="178" t="s">
        <v>2032</v>
      </c>
      <c r="F656" s="179">
        <v>61</v>
      </c>
      <c r="G656" s="180" t="s">
        <v>2004</v>
      </c>
      <c r="H656" s="180" t="s">
        <v>2004</v>
      </c>
      <c r="I656" s="181" t="s">
        <v>2004</v>
      </c>
      <c r="J656" s="182" t="s">
        <v>2004</v>
      </c>
      <c r="K656" s="183" t="str">
        <f t="shared" si="10"/>
        <v/>
      </c>
    </row>
    <row r="657" spans="1:11" x14ac:dyDescent="0.25">
      <c r="A657" s="177">
        <v>1110246</v>
      </c>
      <c r="B657" s="178" t="s">
        <v>2753</v>
      </c>
      <c r="C657" s="178" t="s">
        <v>1868</v>
      </c>
      <c r="D657" s="178" t="s">
        <v>2034</v>
      </c>
      <c r="E657" s="178" t="s">
        <v>2039</v>
      </c>
      <c r="F657" s="179">
        <v>29</v>
      </c>
      <c r="G657" s="180" t="s">
        <v>2004</v>
      </c>
      <c r="H657" s="180" t="s">
        <v>2004</v>
      </c>
      <c r="I657" s="181" t="s">
        <v>2004</v>
      </c>
      <c r="J657" s="182" t="s">
        <v>2004</v>
      </c>
      <c r="K657" s="183" t="str">
        <f t="shared" si="10"/>
        <v/>
      </c>
    </row>
    <row r="658" spans="1:11" x14ac:dyDescent="0.25">
      <c r="A658" s="177" t="s">
        <v>2142</v>
      </c>
      <c r="B658" s="178"/>
      <c r="C658" s="178"/>
      <c r="D658" s="178"/>
      <c r="E658" s="178"/>
      <c r="F658" s="179"/>
      <c r="G658" s="180"/>
      <c r="H658" s="180"/>
      <c r="I658" s="181"/>
      <c r="J658" s="182"/>
      <c r="K658" s="183" t="str">
        <f t="shared" si="10"/>
        <v/>
      </c>
    </row>
    <row r="659" spans="1:11" x14ac:dyDescent="0.25">
      <c r="A659" s="177" t="s">
        <v>1863</v>
      </c>
      <c r="B659" s="178"/>
      <c r="C659" s="178"/>
      <c r="D659" s="178"/>
      <c r="E659" s="178"/>
      <c r="F659" s="179"/>
      <c r="G659" s="180" t="s">
        <v>1985</v>
      </c>
      <c r="H659" s="180"/>
      <c r="I659" s="181"/>
      <c r="J659" s="182">
        <v>8</v>
      </c>
      <c r="K659" s="183">
        <f t="shared" si="10"/>
        <v>-1454</v>
      </c>
    </row>
    <row r="660" spans="1:11" x14ac:dyDescent="0.25">
      <c r="A660" s="177">
        <v>1112469</v>
      </c>
      <c r="B660" s="178" t="s">
        <v>2754</v>
      </c>
      <c r="C660" s="178" t="s">
        <v>1868</v>
      </c>
      <c r="D660" s="178" t="s">
        <v>2014</v>
      </c>
      <c r="E660" s="178" t="s">
        <v>2197</v>
      </c>
      <c r="F660" s="179">
        <v>33</v>
      </c>
      <c r="G660" s="180" t="s">
        <v>2004</v>
      </c>
      <c r="H660" s="180" t="s">
        <v>2004</v>
      </c>
      <c r="I660" s="181" t="s">
        <v>2004</v>
      </c>
      <c r="J660" s="182" t="s">
        <v>2004</v>
      </c>
      <c r="K660" s="183" t="str">
        <f t="shared" si="10"/>
        <v/>
      </c>
    </row>
    <row r="661" spans="1:11" x14ac:dyDescent="0.25">
      <c r="A661" s="177">
        <v>1111228</v>
      </c>
      <c r="B661" s="178" t="s">
        <v>2755</v>
      </c>
      <c r="C661" s="178" t="s">
        <v>2001</v>
      </c>
      <c r="D661" s="178" t="s">
        <v>2063</v>
      </c>
      <c r="E661" s="178" t="s">
        <v>2187</v>
      </c>
      <c r="F661" s="179">
        <v>55</v>
      </c>
      <c r="G661" s="180">
        <v>4</v>
      </c>
      <c r="H661" s="180" t="s">
        <v>2008</v>
      </c>
      <c r="I661" s="181">
        <v>1</v>
      </c>
      <c r="J661" s="182">
        <v>44423</v>
      </c>
      <c r="K661" s="183">
        <f t="shared" si="10"/>
        <v>42961</v>
      </c>
    </row>
    <row r="662" spans="1:11" x14ac:dyDescent="0.25">
      <c r="A662" s="177">
        <v>1111334</v>
      </c>
      <c r="B662" s="178" t="s">
        <v>2756</v>
      </c>
      <c r="C662" s="178" t="s">
        <v>2001</v>
      </c>
      <c r="D662" s="178" t="s">
        <v>2144</v>
      </c>
      <c r="E662" s="178" t="s">
        <v>2250</v>
      </c>
      <c r="F662" s="179">
        <v>12</v>
      </c>
      <c r="G662" s="180" t="s">
        <v>2004</v>
      </c>
      <c r="H662" s="180" t="s">
        <v>2004</v>
      </c>
      <c r="I662" s="181" t="s">
        <v>2004</v>
      </c>
      <c r="J662" s="182" t="s">
        <v>2004</v>
      </c>
      <c r="K662" s="183" t="str">
        <f t="shared" si="10"/>
        <v/>
      </c>
    </row>
    <row r="663" spans="1:11" x14ac:dyDescent="0.25">
      <c r="A663" s="177">
        <v>1110205</v>
      </c>
      <c r="B663" s="178" t="s">
        <v>2757</v>
      </c>
      <c r="C663" s="178" t="s">
        <v>1868</v>
      </c>
      <c r="D663" s="178" t="s">
        <v>2034</v>
      </c>
      <c r="E663" s="178" t="s">
        <v>2454</v>
      </c>
      <c r="F663" s="179">
        <v>22</v>
      </c>
      <c r="G663" s="180" t="s">
        <v>2004</v>
      </c>
      <c r="H663" s="180" t="s">
        <v>2004</v>
      </c>
      <c r="I663" s="181" t="s">
        <v>2004</v>
      </c>
      <c r="J663" s="182" t="s">
        <v>2004</v>
      </c>
      <c r="K663" s="183" t="str">
        <f t="shared" si="10"/>
        <v/>
      </c>
    </row>
    <row r="664" spans="1:11" x14ac:dyDescent="0.25">
      <c r="A664" s="177">
        <v>1111970</v>
      </c>
      <c r="B664" s="178" t="s">
        <v>2758</v>
      </c>
      <c r="C664" s="178" t="s">
        <v>1868</v>
      </c>
      <c r="D664" s="178" t="s">
        <v>2049</v>
      </c>
      <c r="E664" s="178" t="s">
        <v>2058</v>
      </c>
      <c r="F664" s="179">
        <v>15</v>
      </c>
      <c r="G664" s="180" t="s">
        <v>2004</v>
      </c>
      <c r="H664" s="180" t="s">
        <v>2004</v>
      </c>
      <c r="I664" s="181" t="s">
        <v>2004</v>
      </c>
      <c r="J664" s="182" t="s">
        <v>2004</v>
      </c>
      <c r="K664" s="183" t="str">
        <f t="shared" si="10"/>
        <v/>
      </c>
    </row>
    <row r="665" spans="1:11" x14ac:dyDescent="0.25">
      <c r="A665" s="177">
        <v>1111075</v>
      </c>
      <c r="B665" s="178" t="s">
        <v>2759</v>
      </c>
      <c r="C665" s="178" t="s">
        <v>2001</v>
      </c>
      <c r="D665" s="178" t="s">
        <v>2063</v>
      </c>
      <c r="E665" s="178" t="s">
        <v>2187</v>
      </c>
      <c r="F665" s="179">
        <v>57</v>
      </c>
      <c r="G665" s="180" t="s">
        <v>2004</v>
      </c>
      <c r="H665" s="180" t="s">
        <v>2004</v>
      </c>
      <c r="I665" s="181" t="s">
        <v>2004</v>
      </c>
      <c r="J665" s="182" t="s">
        <v>2004</v>
      </c>
      <c r="K665" s="183" t="str">
        <f t="shared" si="10"/>
        <v/>
      </c>
    </row>
    <row r="666" spans="1:11" x14ac:dyDescent="0.25">
      <c r="A666" s="177">
        <v>1112156</v>
      </c>
      <c r="B666" s="178" t="s">
        <v>2760</v>
      </c>
      <c r="C666" s="178" t="s">
        <v>1868</v>
      </c>
      <c r="D666" s="178" t="s">
        <v>2049</v>
      </c>
      <c r="E666" s="178" t="s">
        <v>2050</v>
      </c>
      <c r="F666" s="179">
        <v>36</v>
      </c>
      <c r="G666" s="180" t="s">
        <v>2004</v>
      </c>
      <c r="H666" s="180" t="s">
        <v>2004</v>
      </c>
      <c r="I666" s="181" t="s">
        <v>2004</v>
      </c>
      <c r="J666" s="182" t="s">
        <v>2004</v>
      </c>
      <c r="K666" s="183" t="str">
        <f t="shared" si="10"/>
        <v/>
      </c>
    </row>
    <row r="667" spans="1:11" x14ac:dyDescent="0.25">
      <c r="A667" s="177">
        <v>1111790</v>
      </c>
      <c r="B667" s="178" t="s">
        <v>2761</v>
      </c>
      <c r="C667" s="178" t="s">
        <v>2001</v>
      </c>
      <c r="D667" s="178" t="s">
        <v>2002</v>
      </c>
      <c r="E667" s="178" t="s">
        <v>2191</v>
      </c>
      <c r="F667" s="179">
        <v>43</v>
      </c>
      <c r="G667" s="180" t="s">
        <v>2004</v>
      </c>
      <c r="H667" s="180" t="s">
        <v>2004</v>
      </c>
      <c r="I667" s="181" t="s">
        <v>2004</v>
      </c>
      <c r="J667" s="182" t="s">
        <v>2004</v>
      </c>
      <c r="K667" s="183" t="str">
        <f t="shared" si="10"/>
        <v/>
      </c>
    </row>
    <row r="668" spans="1:11" x14ac:dyDescent="0.25">
      <c r="A668" s="177">
        <v>1111563</v>
      </c>
      <c r="B668" s="178" t="s">
        <v>2762</v>
      </c>
      <c r="C668" s="178" t="s">
        <v>2001</v>
      </c>
      <c r="D668" s="178" t="s">
        <v>2002</v>
      </c>
      <c r="E668" s="178" t="s">
        <v>2003</v>
      </c>
      <c r="F668" s="179">
        <v>30</v>
      </c>
      <c r="G668" s="180" t="s">
        <v>2004</v>
      </c>
      <c r="H668" s="180" t="s">
        <v>2004</v>
      </c>
      <c r="I668" s="181" t="s">
        <v>2004</v>
      </c>
      <c r="J668" s="182" t="s">
        <v>2004</v>
      </c>
      <c r="K668" s="183" t="str">
        <f t="shared" si="10"/>
        <v/>
      </c>
    </row>
    <row r="669" spans="1:11" x14ac:dyDescent="0.25">
      <c r="A669" s="177">
        <v>1112107</v>
      </c>
      <c r="B669" s="178" t="s">
        <v>2763</v>
      </c>
      <c r="C669" s="178" t="s">
        <v>1868</v>
      </c>
      <c r="D669" s="178" t="s">
        <v>2052</v>
      </c>
      <c r="E669" s="178" t="s">
        <v>2128</v>
      </c>
      <c r="F669" s="179">
        <v>13</v>
      </c>
      <c r="G669" s="180" t="s">
        <v>2004</v>
      </c>
      <c r="H669" s="180" t="s">
        <v>2004</v>
      </c>
      <c r="I669" s="181" t="s">
        <v>2004</v>
      </c>
      <c r="J669" s="182" t="s">
        <v>2004</v>
      </c>
      <c r="K669" s="183" t="str">
        <f t="shared" si="10"/>
        <v/>
      </c>
    </row>
    <row r="670" spans="1:11" x14ac:dyDescent="0.25">
      <c r="A670" s="177">
        <v>1112846</v>
      </c>
      <c r="B670" s="178" t="s">
        <v>2764</v>
      </c>
      <c r="C670" s="178" t="s">
        <v>1868</v>
      </c>
      <c r="D670" s="178" t="s">
        <v>2020</v>
      </c>
      <c r="E670" s="178" t="s">
        <v>2362</v>
      </c>
      <c r="F670" s="179">
        <v>37</v>
      </c>
      <c r="G670" s="180" t="s">
        <v>2004</v>
      </c>
      <c r="H670" s="180" t="s">
        <v>2004</v>
      </c>
      <c r="I670" s="181" t="s">
        <v>2004</v>
      </c>
      <c r="J670" s="182" t="s">
        <v>2004</v>
      </c>
      <c r="K670" s="183" t="str">
        <f t="shared" si="10"/>
        <v/>
      </c>
    </row>
    <row r="671" spans="1:11" x14ac:dyDescent="0.25">
      <c r="A671" s="177">
        <v>1111454</v>
      </c>
      <c r="B671" s="178" t="s">
        <v>2765</v>
      </c>
      <c r="C671" s="178" t="s">
        <v>2001</v>
      </c>
      <c r="D671" s="178" t="s">
        <v>2125</v>
      </c>
      <c r="E671" s="178" t="s">
        <v>2177</v>
      </c>
      <c r="F671" s="179">
        <v>63</v>
      </c>
      <c r="G671" s="180">
        <v>4</v>
      </c>
      <c r="H671" s="180" t="s">
        <v>2008</v>
      </c>
      <c r="I671" s="181">
        <v>1</v>
      </c>
      <c r="J671" s="182">
        <v>44423</v>
      </c>
      <c r="K671" s="183">
        <f t="shared" si="10"/>
        <v>42961</v>
      </c>
    </row>
    <row r="672" spans="1:11" x14ac:dyDescent="0.25">
      <c r="A672" s="177">
        <v>1111455</v>
      </c>
      <c r="B672" s="178" t="s">
        <v>2766</v>
      </c>
      <c r="C672" s="178" t="s">
        <v>2001</v>
      </c>
      <c r="D672" s="178" t="s">
        <v>2125</v>
      </c>
      <c r="E672" s="178" t="s">
        <v>2177</v>
      </c>
      <c r="F672" s="179">
        <v>38</v>
      </c>
      <c r="G672" s="180" t="s">
        <v>2004</v>
      </c>
      <c r="H672" s="180" t="s">
        <v>2004</v>
      </c>
      <c r="I672" s="181" t="s">
        <v>2004</v>
      </c>
      <c r="J672" s="182" t="s">
        <v>2004</v>
      </c>
      <c r="K672" s="183" t="str">
        <f t="shared" si="10"/>
        <v/>
      </c>
    </row>
    <row r="673" spans="1:11" x14ac:dyDescent="0.25">
      <c r="A673" s="177">
        <v>1110265</v>
      </c>
      <c r="B673" s="178" t="s">
        <v>2767</v>
      </c>
      <c r="C673" s="178" t="s">
        <v>1868</v>
      </c>
      <c r="D673" s="178" t="s">
        <v>2034</v>
      </c>
      <c r="E673" s="178" t="s">
        <v>2039</v>
      </c>
      <c r="F673" s="179">
        <v>71</v>
      </c>
      <c r="G673" s="180">
        <v>1</v>
      </c>
      <c r="H673" s="180" t="s">
        <v>2008</v>
      </c>
      <c r="I673" s="181">
        <v>2</v>
      </c>
      <c r="J673" s="182">
        <v>44295</v>
      </c>
      <c r="K673" s="183">
        <f t="shared" si="10"/>
        <v>42833</v>
      </c>
    </row>
    <row r="674" spans="1:11" x14ac:dyDescent="0.25">
      <c r="A674" s="177">
        <v>1112026</v>
      </c>
      <c r="B674" s="178" t="s">
        <v>2768</v>
      </c>
      <c r="C674" s="178" t="s">
        <v>1868</v>
      </c>
      <c r="D674" s="178" t="s">
        <v>2028</v>
      </c>
      <c r="E674" s="178" t="s">
        <v>2079</v>
      </c>
      <c r="F674" s="179">
        <v>24</v>
      </c>
      <c r="G674" s="180" t="s">
        <v>2004</v>
      </c>
      <c r="H674" s="180" t="s">
        <v>2004</v>
      </c>
      <c r="I674" s="181" t="s">
        <v>2004</v>
      </c>
      <c r="J674" s="182" t="s">
        <v>2004</v>
      </c>
      <c r="K674" s="183" t="str">
        <f t="shared" si="10"/>
        <v/>
      </c>
    </row>
    <row r="675" spans="1:11" x14ac:dyDescent="0.25">
      <c r="A675" s="177">
        <v>1112580</v>
      </c>
      <c r="B675" s="178" t="s">
        <v>2769</v>
      </c>
      <c r="C675" s="178" t="s">
        <v>1868</v>
      </c>
      <c r="D675" s="178" t="s">
        <v>2043</v>
      </c>
      <c r="E675" s="178" t="s">
        <v>2044</v>
      </c>
      <c r="F675" s="179">
        <v>171</v>
      </c>
      <c r="G675" s="180">
        <v>2</v>
      </c>
      <c r="H675" s="180" t="s">
        <v>2008</v>
      </c>
      <c r="I675" s="181">
        <v>5</v>
      </c>
      <c r="J675" s="182">
        <v>44318</v>
      </c>
      <c r="K675" s="183">
        <f t="shared" si="10"/>
        <v>42856</v>
      </c>
    </row>
    <row r="676" spans="1:11" x14ac:dyDescent="0.25">
      <c r="A676" s="177">
        <v>1111801</v>
      </c>
      <c r="B676" s="178" t="s">
        <v>2770</v>
      </c>
      <c r="C676" s="178" t="s">
        <v>2001</v>
      </c>
      <c r="D676" s="178" t="s">
        <v>2002</v>
      </c>
      <c r="E676" s="178" t="s">
        <v>2191</v>
      </c>
      <c r="F676" s="179">
        <v>10</v>
      </c>
      <c r="G676" s="180" t="s">
        <v>2004</v>
      </c>
      <c r="H676" s="180" t="s">
        <v>2004</v>
      </c>
      <c r="I676" s="181" t="s">
        <v>2004</v>
      </c>
      <c r="J676" s="182" t="s">
        <v>2004</v>
      </c>
      <c r="K676" s="183" t="str">
        <f t="shared" si="10"/>
        <v/>
      </c>
    </row>
    <row r="677" spans="1:11" x14ac:dyDescent="0.25">
      <c r="A677" s="177">
        <v>1112246</v>
      </c>
      <c r="B677" s="178" t="s">
        <v>2771</v>
      </c>
      <c r="C677" s="178" t="s">
        <v>1868</v>
      </c>
      <c r="D677" s="178" t="s">
        <v>2049</v>
      </c>
      <c r="E677" s="178" t="s">
        <v>2151</v>
      </c>
      <c r="F677" s="179">
        <v>16</v>
      </c>
      <c r="G677" s="180" t="s">
        <v>2004</v>
      </c>
      <c r="H677" s="180" t="s">
        <v>2004</v>
      </c>
      <c r="I677" s="181" t="s">
        <v>2004</v>
      </c>
      <c r="J677" s="182" t="s">
        <v>2004</v>
      </c>
      <c r="K677" s="183" t="str">
        <f t="shared" si="10"/>
        <v/>
      </c>
    </row>
    <row r="678" spans="1:11" x14ac:dyDescent="0.25">
      <c r="A678" s="177">
        <v>1110812</v>
      </c>
      <c r="B678" s="178" t="s">
        <v>2772</v>
      </c>
      <c r="C678" s="178" t="s">
        <v>2001</v>
      </c>
      <c r="D678" s="178" t="s">
        <v>2025</v>
      </c>
      <c r="E678" s="178" t="s">
        <v>2037</v>
      </c>
      <c r="F678" s="179">
        <v>13</v>
      </c>
      <c r="G678" s="180" t="s">
        <v>2004</v>
      </c>
      <c r="H678" s="180" t="s">
        <v>2004</v>
      </c>
      <c r="I678" s="181" t="s">
        <v>2004</v>
      </c>
      <c r="J678" s="182" t="s">
        <v>2004</v>
      </c>
      <c r="K678" s="183" t="str">
        <f t="shared" si="10"/>
        <v/>
      </c>
    </row>
    <row r="679" spans="1:11" x14ac:dyDescent="0.25">
      <c r="A679" s="177">
        <v>1112045</v>
      </c>
      <c r="B679" s="178" t="s">
        <v>2773</v>
      </c>
      <c r="C679" s="178" t="s">
        <v>1868</v>
      </c>
      <c r="D679" s="178" t="s">
        <v>2028</v>
      </c>
      <c r="E679" s="178" t="s">
        <v>2083</v>
      </c>
      <c r="F679" s="179">
        <v>64</v>
      </c>
      <c r="G679" s="180" t="s">
        <v>2004</v>
      </c>
      <c r="H679" s="180" t="s">
        <v>2004</v>
      </c>
      <c r="I679" s="181" t="s">
        <v>2004</v>
      </c>
      <c r="J679" s="182" t="s">
        <v>2004</v>
      </c>
      <c r="K679" s="183" t="str">
        <f t="shared" si="10"/>
        <v/>
      </c>
    </row>
    <row r="680" spans="1:11" x14ac:dyDescent="0.25">
      <c r="A680" s="177">
        <v>1110894</v>
      </c>
      <c r="B680" s="178" t="s">
        <v>2774</v>
      </c>
      <c r="C680" s="178" t="s">
        <v>2001</v>
      </c>
      <c r="D680" s="178" t="s">
        <v>2102</v>
      </c>
      <c r="E680" s="178" t="s">
        <v>2217</v>
      </c>
      <c r="F680" s="179">
        <v>26</v>
      </c>
      <c r="G680" s="180" t="s">
        <v>2004</v>
      </c>
      <c r="H680" s="180" t="s">
        <v>2004</v>
      </c>
      <c r="I680" s="181" t="s">
        <v>2004</v>
      </c>
      <c r="J680" s="182" t="s">
        <v>2004</v>
      </c>
      <c r="K680" s="183" t="str">
        <f t="shared" si="10"/>
        <v/>
      </c>
    </row>
    <row r="681" spans="1:11" x14ac:dyDescent="0.25">
      <c r="A681" s="177">
        <v>1111810</v>
      </c>
      <c r="B681" s="178" t="s">
        <v>2775</v>
      </c>
      <c r="C681" s="178" t="s">
        <v>2001</v>
      </c>
      <c r="D681" s="178" t="s">
        <v>2002</v>
      </c>
      <c r="E681" s="178" t="s">
        <v>2085</v>
      </c>
      <c r="F681" s="179">
        <v>59</v>
      </c>
      <c r="G681" s="180">
        <v>3</v>
      </c>
      <c r="H681" s="180" t="s">
        <v>2008</v>
      </c>
      <c r="I681" s="181">
        <v>2</v>
      </c>
      <c r="J681" s="182">
        <v>44374</v>
      </c>
      <c r="K681" s="183">
        <f t="shared" si="10"/>
        <v>42912</v>
      </c>
    </row>
    <row r="682" spans="1:11" x14ac:dyDescent="0.25">
      <c r="A682" s="177" t="s">
        <v>2142</v>
      </c>
      <c r="B682" s="178">
        <v>1112710</v>
      </c>
      <c r="C682" s="178">
        <v>1112165</v>
      </c>
      <c r="D682" s="178">
        <v>1111395</v>
      </c>
      <c r="E682" s="178">
        <v>1112863</v>
      </c>
      <c r="F682" s="179">
        <v>1110015</v>
      </c>
      <c r="G682" s="180">
        <v>1112139</v>
      </c>
      <c r="H682" s="180">
        <v>1112583</v>
      </c>
      <c r="I682" s="181">
        <v>1112884</v>
      </c>
      <c r="J682" s="182">
        <v>1110364</v>
      </c>
      <c r="K682" s="183">
        <f t="shared" si="10"/>
        <v>1108902</v>
      </c>
    </row>
    <row r="683" spans="1:11" x14ac:dyDescent="0.25">
      <c r="A683" s="177">
        <v>1117919</v>
      </c>
      <c r="B683" s="178" t="s">
        <v>2776</v>
      </c>
      <c r="C683" s="178" t="s">
        <v>1868</v>
      </c>
      <c r="D683" s="178" t="s">
        <v>2014</v>
      </c>
      <c r="E683" s="178" t="s">
        <v>2226</v>
      </c>
      <c r="F683" s="179">
        <v>48</v>
      </c>
      <c r="G683" s="180">
        <v>3</v>
      </c>
      <c r="H683" s="180" t="s">
        <v>2008</v>
      </c>
      <c r="I683" s="181">
        <v>2</v>
      </c>
      <c r="J683" s="182">
        <v>44374</v>
      </c>
      <c r="K683" s="183">
        <f t="shared" si="10"/>
        <v>42912</v>
      </c>
    </row>
    <row r="684" spans="1:11" x14ac:dyDescent="0.25">
      <c r="A684" s="177">
        <v>1112776</v>
      </c>
      <c r="B684" s="178" t="s">
        <v>2777</v>
      </c>
      <c r="C684" s="178" t="s">
        <v>1868</v>
      </c>
      <c r="D684" s="178" t="s">
        <v>2014</v>
      </c>
      <c r="E684" s="178" t="s">
        <v>2226</v>
      </c>
      <c r="F684" s="179">
        <v>49</v>
      </c>
      <c r="G684" s="180" t="s">
        <v>2004</v>
      </c>
      <c r="H684" s="180" t="s">
        <v>2004</v>
      </c>
      <c r="I684" s="181" t="s">
        <v>2004</v>
      </c>
      <c r="J684" s="182" t="s">
        <v>2004</v>
      </c>
      <c r="K684" s="183" t="str">
        <f t="shared" si="10"/>
        <v/>
      </c>
    </row>
    <row r="685" spans="1:11" x14ac:dyDescent="0.25">
      <c r="A685" s="177">
        <v>1112247</v>
      </c>
      <c r="B685" s="178" t="s">
        <v>2778</v>
      </c>
      <c r="C685" s="178" t="s">
        <v>1868</v>
      </c>
      <c r="D685" s="178" t="s">
        <v>2049</v>
      </c>
      <c r="E685" s="178" t="s">
        <v>2151</v>
      </c>
      <c r="F685" s="179">
        <v>75</v>
      </c>
      <c r="G685" s="180" t="s">
        <v>2004</v>
      </c>
      <c r="H685" s="180" t="s">
        <v>2004</v>
      </c>
      <c r="I685" s="181" t="s">
        <v>2004</v>
      </c>
      <c r="J685" s="182" t="s">
        <v>2004</v>
      </c>
      <c r="K685" s="183" t="str">
        <f t="shared" si="10"/>
        <v/>
      </c>
    </row>
    <row r="686" spans="1:11" x14ac:dyDescent="0.25">
      <c r="A686" s="177">
        <v>1111036</v>
      </c>
      <c r="B686" s="178" t="s">
        <v>2779</v>
      </c>
      <c r="C686" s="178" t="s">
        <v>2001</v>
      </c>
      <c r="D686" s="178" t="s">
        <v>2006</v>
      </c>
      <c r="E686" s="178" t="s">
        <v>2068</v>
      </c>
      <c r="F686" s="179">
        <v>24</v>
      </c>
      <c r="G686" s="180" t="s">
        <v>2004</v>
      </c>
      <c r="H686" s="180" t="s">
        <v>2004</v>
      </c>
      <c r="I686" s="181" t="s">
        <v>2004</v>
      </c>
      <c r="J686" s="182" t="s">
        <v>2004</v>
      </c>
      <c r="K686" s="183" t="str">
        <f t="shared" si="10"/>
        <v/>
      </c>
    </row>
    <row r="687" spans="1:11" x14ac:dyDescent="0.25">
      <c r="A687" s="177">
        <v>1110491</v>
      </c>
      <c r="B687" s="178" t="s">
        <v>2780</v>
      </c>
      <c r="C687" s="178" t="s">
        <v>2001</v>
      </c>
      <c r="D687" s="178" t="s">
        <v>2006</v>
      </c>
      <c r="E687" s="178" t="s">
        <v>2010</v>
      </c>
      <c r="F687" s="179">
        <v>38</v>
      </c>
      <c r="G687" s="180">
        <v>3</v>
      </c>
      <c r="H687" s="180" t="s">
        <v>2008</v>
      </c>
      <c r="I687" s="181">
        <v>1</v>
      </c>
      <c r="J687" s="182">
        <v>44374</v>
      </c>
      <c r="K687" s="183">
        <f t="shared" si="10"/>
        <v>42912</v>
      </c>
    </row>
    <row r="688" spans="1:11" x14ac:dyDescent="0.25">
      <c r="A688" s="177">
        <v>1110101</v>
      </c>
      <c r="B688" s="178" t="s">
        <v>2781</v>
      </c>
      <c r="C688" s="178" t="s">
        <v>1868</v>
      </c>
      <c r="D688" s="178" t="s">
        <v>2014</v>
      </c>
      <c r="E688" s="178" t="s">
        <v>2121</v>
      </c>
      <c r="F688" s="179">
        <v>45</v>
      </c>
      <c r="G688" s="180" t="s">
        <v>2004</v>
      </c>
      <c r="H688" s="180" t="s">
        <v>2004</v>
      </c>
      <c r="I688" s="181" t="s">
        <v>2004</v>
      </c>
      <c r="J688" s="182" t="s">
        <v>2004</v>
      </c>
      <c r="K688" s="183" t="str">
        <f t="shared" si="10"/>
        <v/>
      </c>
    </row>
    <row r="689" spans="1:11" x14ac:dyDescent="0.25">
      <c r="A689" s="177">
        <v>1111037</v>
      </c>
      <c r="B689" s="178" t="s">
        <v>2782</v>
      </c>
      <c r="C689" s="178" t="s">
        <v>2001</v>
      </c>
      <c r="D689" s="178" t="s">
        <v>2006</v>
      </c>
      <c r="E689" s="178" t="s">
        <v>2068</v>
      </c>
      <c r="F689" s="179">
        <v>26</v>
      </c>
      <c r="G689" s="180" t="s">
        <v>2004</v>
      </c>
      <c r="H689" s="180" t="s">
        <v>2004</v>
      </c>
      <c r="I689" s="181" t="s">
        <v>2004</v>
      </c>
      <c r="J689" s="182" t="s">
        <v>2004</v>
      </c>
      <c r="K689" s="183" t="str">
        <f t="shared" si="10"/>
        <v/>
      </c>
    </row>
    <row r="690" spans="1:11" x14ac:dyDescent="0.25">
      <c r="A690" s="177">
        <v>1111026</v>
      </c>
      <c r="B690" s="178" t="s">
        <v>2783</v>
      </c>
      <c r="C690" s="178" t="s">
        <v>2001</v>
      </c>
      <c r="D690" s="178" t="s">
        <v>2006</v>
      </c>
      <c r="E690" s="178" t="s">
        <v>2068</v>
      </c>
      <c r="F690" s="179">
        <v>64</v>
      </c>
      <c r="G690" s="180">
        <v>3</v>
      </c>
      <c r="H690" s="180" t="s">
        <v>2008</v>
      </c>
      <c r="I690" s="181">
        <v>2</v>
      </c>
      <c r="J690" s="182">
        <v>44374</v>
      </c>
      <c r="K690" s="183">
        <f t="shared" si="10"/>
        <v>42912</v>
      </c>
    </row>
    <row r="691" spans="1:11" x14ac:dyDescent="0.25">
      <c r="A691" s="177">
        <v>1110093</v>
      </c>
      <c r="B691" s="178" t="s">
        <v>2784</v>
      </c>
      <c r="C691" s="178" t="s">
        <v>1868</v>
      </c>
      <c r="D691" s="178" t="s">
        <v>2014</v>
      </c>
      <c r="E691" s="178" t="s">
        <v>2121</v>
      </c>
      <c r="F691" s="179">
        <v>56</v>
      </c>
      <c r="G691" s="180" t="s">
        <v>2004</v>
      </c>
      <c r="H691" s="180" t="s">
        <v>2004</v>
      </c>
      <c r="I691" s="181" t="s">
        <v>2004</v>
      </c>
      <c r="J691" s="182" t="s">
        <v>2004</v>
      </c>
      <c r="K691" s="183" t="str">
        <f t="shared" si="10"/>
        <v/>
      </c>
    </row>
    <row r="692" spans="1:11" x14ac:dyDescent="0.25">
      <c r="A692" s="177">
        <v>1110102</v>
      </c>
      <c r="B692" s="178" t="s">
        <v>2785</v>
      </c>
      <c r="C692" s="178" t="s">
        <v>1868</v>
      </c>
      <c r="D692" s="178" t="s">
        <v>2014</v>
      </c>
      <c r="E692" s="178" t="s">
        <v>2121</v>
      </c>
      <c r="F692" s="179">
        <v>12</v>
      </c>
      <c r="G692" s="180" t="s">
        <v>2004</v>
      </c>
      <c r="H692" s="180" t="s">
        <v>2004</v>
      </c>
      <c r="I692" s="181" t="s">
        <v>2004</v>
      </c>
      <c r="J692" s="182" t="s">
        <v>2004</v>
      </c>
      <c r="K692" s="183" t="str">
        <f t="shared" si="10"/>
        <v/>
      </c>
    </row>
    <row r="693" spans="1:11" x14ac:dyDescent="0.25">
      <c r="A693" s="177">
        <v>1112155</v>
      </c>
      <c r="B693" s="178" t="s">
        <v>2786</v>
      </c>
      <c r="C693" s="178" t="s">
        <v>1868</v>
      </c>
      <c r="D693" s="178" t="s">
        <v>2049</v>
      </c>
      <c r="E693" s="178" t="s">
        <v>2050</v>
      </c>
      <c r="F693" s="179">
        <v>16</v>
      </c>
      <c r="G693" s="180" t="s">
        <v>2004</v>
      </c>
      <c r="H693" s="180" t="s">
        <v>2004</v>
      </c>
      <c r="I693" s="181" t="s">
        <v>2004</v>
      </c>
      <c r="J693" s="182" t="s">
        <v>2004</v>
      </c>
      <c r="K693" s="183" t="str">
        <f t="shared" si="10"/>
        <v/>
      </c>
    </row>
    <row r="694" spans="1:11" x14ac:dyDescent="0.25">
      <c r="A694" s="177">
        <v>1112383</v>
      </c>
      <c r="B694" s="178" t="s">
        <v>2787</v>
      </c>
      <c r="C694" s="178" t="s">
        <v>1868</v>
      </c>
      <c r="D694" s="178" t="s">
        <v>2028</v>
      </c>
      <c r="E694" s="178" t="s">
        <v>2258</v>
      </c>
      <c r="F694" s="179">
        <v>13</v>
      </c>
      <c r="G694" s="180" t="s">
        <v>2004</v>
      </c>
      <c r="H694" s="180" t="s">
        <v>2004</v>
      </c>
      <c r="I694" s="181" t="s">
        <v>2004</v>
      </c>
      <c r="J694" s="182" t="s">
        <v>2004</v>
      </c>
      <c r="K694" s="183" t="str">
        <f t="shared" si="10"/>
        <v/>
      </c>
    </row>
    <row r="695" spans="1:11" x14ac:dyDescent="0.25">
      <c r="A695" s="177">
        <v>1112310</v>
      </c>
      <c r="B695" s="178" t="s">
        <v>2788</v>
      </c>
      <c r="C695" s="178" t="s">
        <v>1868</v>
      </c>
      <c r="D695" s="178" t="s">
        <v>2049</v>
      </c>
      <c r="E695" s="178" t="s">
        <v>2441</v>
      </c>
      <c r="F695" s="179">
        <v>5</v>
      </c>
      <c r="G695" s="180" t="s">
        <v>2004</v>
      </c>
      <c r="H695" s="180" t="s">
        <v>2004</v>
      </c>
      <c r="I695" s="181" t="s">
        <v>2004</v>
      </c>
      <c r="J695" s="182" t="s">
        <v>2004</v>
      </c>
      <c r="K695" s="183" t="str">
        <f t="shared" si="10"/>
        <v/>
      </c>
    </row>
    <row r="696" spans="1:11" x14ac:dyDescent="0.25">
      <c r="A696" s="177">
        <v>1112359</v>
      </c>
      <c r="B696" s="178" t="s">
        <v>2789</v>
      </c>
      <c r="C696" s="178" t="s">
        <v>1868</v>
      </c>
      <c r="D696" s="178" t="s">
        <v>2052</v>
      </c>
      <c r="E696" s="178" t="s">
        <v>2076</v>
      </c>
      <c r="F696" s="179">
        <v>18</v>
      </c>
      <c r="G696" s="180" t="s">
        <v>2004</v>
      </c>
      <c r="H696" s="180" t="s">
        <v>2004</v>
      </c>
      <c r="I696" s="181" t="s">
        <v>2004</v>
      </c>
      <c r="J696" s="182" t="s">
        <v>2004</v>
      </c>
      <c r="K696" s="183" t="str">
        <f t="shared" si="10"/>
        <v/>
      </c>
    </row>
    <row r="697" spans="1:11" x14ac:dyDescent="0.25">
      <c r="A697" s="177">
        <v>1111487</v>
      </c>
      <c r="B697" s="178" t="s">
        <v>2790</v>
      </c>
      <c r="C697" s="178" t="s">
        <v>2001</v>
      </c>
      <c r="D697" s="178" t="s">
        <v>2017</v>
      </c>
      <c r="E697" s="178" t="s">
        <v>2406</v>
      </c>
      <c r="F697" s="179">
        <v>59</v>
      </c>
      <c r="G697" s="180" t="s">
        <v>2004</v>
      </c>
      <c r="H697" s="180" t="s">
        <v>2004</v>
      </c>
      <c r="I697" s="181" t="s">
        <v>2004</v>
      </c>
      <c r="J697" s="182" t="s">
        <v>2004</v>
      </c>
      <c r="K697" s="183" t="str">
        <f t="shared" si="10"/>
        <v/>
      </c>
    </row>
    <row r="698" spans="1:11" x14ac:dyDescent="0.25">
      <c r="A698" s="177">
        <v>1111603</v>
      </c>
      <c r="B698" s="178" t="s">
        <v>2791</v>
      </c>
      <c r="C698" s="178" t="s">
        <v>2001</v>
      </c>
      <c r="D698" s="178" t="s">
        <v>2025</v>
      </c>
      <c r="E698" s="178" t="s">
        <v>2112</v>
      </c>
      <c r="F698" s="179">
        <v>94</v>
      </c>
      <c r="G698" s="180">
        <v>2</v>
      </c>
      <c r="H698" s="180" t="s">
        <v>2008</v>
      </c>
      <c r="I698" s="181">
        <v>2</v>
      </c>
      <c r="J698" s="182">
        <v>44318</v>
      </c>
      <c r="K698" s="183">
        <f t="shared" si="10"/>
        <v>42856</v>
      </c>
    </row>
    <row r="699" spans="1:11" x14ac:dyDescent="0.25">
      <c r="A699" s="177">
        <v>1111466</v>
      </c>
      <c r="B699" s="178" t="s">
        <v>2792</v>
      </c>
      <c r="C699" s="178" t="s">
        <v>2001</v>
      </c>
      <c r="D699" s="178" t="s">
        <v>2125</v>
      </c>
      <c r="E699" s="178" t="s">
        <v>2177</v>
      </c>
      <c r="F699" s="179">
        <v>37</v>
      </c>
      <c r="G699" s="180" t="s">
        <v>2004</v>
      </c>
      <c r="H699" s="180" t="s">
        <v>2004</v>
      </c>
      <c r="I699" s="181" t="s">
        <v>2004</v>
      </c>
      <c r="J699" s="182" t="s">
        <v>2004</v>
      </c>
      <c r="K699" s="183" t="str">
        <f t="shared" si="10"/>
        <v/>
      </c>
    </row>
    <row r="700" spans="1:11" x14ac:dyDescent="0.25">
      <c r="A700" s="177">
        <v>1112031</v>
      </c>
      <c r="B700" s="178" t="s">
        <v>2793</v>
      </c>
      <c r="C700" s="178" t="s">
        <v>1868</v>
      </c>
      <c r="D700" s="178" t="s">
        <v>2028</v>
      </c>
      <c r="E700" s="178" t="s">
        <v>2079</v>
      </c>
      <c r="F700" s="179">
        <v>75</v>
      </c>
      <c r="G700" s="180">
        <v>2</v>
      </c>
      <c r="H700" s="180" t="s">
        <v>2008</v>
      </c>
      <c r="I700" s="181">
        <v>2</v>
      </c>
      <c r="J700" s="182">
        <v>44318</v>
      </c>
      <c r="K700" s="183">
        <f t="shared" si="10"/>
        <v>42856</v>
      </c>
    </row>
    <row r="701" spans="1:11" x14ac:dyDescent="0.25">
      <c r="A701" s="177">
        <v>1111348</v>
      </c>
      <c r="B701" s="178" t="s">
        <v>2794</v>
      </c>
      <c r="C701" s="178" t="s">
        <v>1868</v>
      </c>
      <c r="D701" s="178" t="s">
        <v>2046</v>
      </c>
      <c r="E701" s="178" t="s">
        <v>2482</v>
      </c>
      <c r="F701" s="179">
        <v>38</v>
      </c>
      <c r="G701" s="180" t="s">
        <v>2004</v>
      </c>
      <c r="H701" s="180" t="s">
        <v>2004</v>
      </c>
      <c r="I701" s="181" t="s">
        <v>2004</v>
      </c>
      <c r="J701" s="182" t="s">
        <v>2004</v>
      </c>
      <c r="K701" s="183" t="str">
        <f t="shared" si="10"/>
        <v/>
      </c>
    </row>
    <row r="702" spans="1:11" x14ac:dyDescent="0.25">
      <c r="A702" s="177">
        <v>1112847</v>
      </c>
      <c r="B702" s="178" t="s">
        <v>2795</v>
      </c>
      <c r="C702" s="178" t="s">
        <v>1868</v>
      </c>
      <c r="D702" s="178" t="s">
        <v>2020</v>
      </c>
      <c r="E702" s="178" t="s">
        <v>2362</v>
      </c>
      <c r="F702" s="179">
        <v>15</v>
      </c>
      <c r="G702" s="180" t="s">
        <v>2004</v>
      </c>
      <c r="H702" s="180" t="s">
        <v>2004</v>
      </c>
      <c r="I702" s="181" t="s">
        <v>2004</v>
      </c>
      <c r="J702" s="182" t="s">
        <v>2004</v>
      </c>
      <c r="K702" s="183" t="str">
        <f t="shared" si="10"/>
        <v/>
      </c>
    </row>
    <row r="703" spans="1:11" x14ac:dyDescent="0.25">
      <c r="A703" s="177">
        <v>1110247</v>
      </c>
      <c r="B703" s="178" t="s">
        <v>2796</v>
      </c>
      <c r="C703" s="178" t="s">
        <v>1868</v>
      </c>
      <c r="D703" s="178" t="s">
        <v>2034</v>
      </c>
      <c r="E703" s="178" t="s">
        <v>2039</v>
      </c>
      <c r="F703" s="179">
        <v>65</v>
      </c>
      <c r="G703" s="180">
        <v>1</v>
      </c>
      <c r="H703" s="180" t="s">
        <v>2008</v>
      </c>
      <c r="I703" s="181">
        <v>2</v>
      </c>
      <c r="J703" s="182">
        <v>44295</v>
      </c>
      <c r="K703" s="183">
        <f t="shared" si="10"/>
        <v>42833</v>
      </c>
    </row>
    <row r="704" spans="1:11" x14ac:dyDescent="0.25">
      <c r="A704" s="177">
        <v>1110895</v>
      </c>
      <c r="B704" s="178" t="s">
        <v>2797</v>
      </c>
      <c r="C704" s="178" t="s">
        <v>2001</v>
      </c>
      <c r="D704" s="178" t="s">
        <v>2102</v>
      </c>
      <c r="E704" s="178" t="s">
        <v>2217</v>
      </c>
      <c r="F704" s="179">
        <v>14</v>
      </c>
      <c r="G704" s="180" t="s">
        <v>2004</v>
      </c>
      <c r="H704" s="180" t="s">
        <v>2004</v>
      </c>
      <c r="I704" s="181" t="s">
        <v>2004</v>
      </c>
      <c r="J704" s="182" t="s">
        <v>2004</v>
      </c>
      <c r="K704" s="183" t="str">
        <f t="shared" si="10"/>
        <v/>
      </c>
    </row>
    <row r="705" spans="1:11" x14ac:dyDescent="0.25">
      <c r="A705" s="177">
        <v>1111196</v>
      </c>
      <c r="B705" s="178" t="s">
        <v>2798</v>
      </c>
      <c r="C705" s="178" t="s">
        <v>1868</v>
      </c>
      <c r="D705" s="178" t="s">
        <v>2070</v>
      </c>
      <c r="E705" s="178" t="s">
        <v>2089</v>
      </c>
      <c r="F705" s="179">
        <v>69</v>
      </c>
      <c r="G705" s="180" t="s">
        <v>2004</v>
      </c>
      <c r="H705" s="180" t="s">
        <v>2004</v>
      </c>
      <c r="I705" s="181" t="s">
        <v>2004</v>
      </c>
      <c r="J705" s="182" t="s">
        <v>2004</v>
      </c>
      <c r="K705" s="183" t="str">
        <f t="shared" si="10"/>
        <v/>
      </c>
    </row>
    <row r="706" spans="1:11" x14ac:dyDescent="0.25">
      <c r="A706" s="177">
        <v>1112585</v>
      </c>
      <c r="B706" s="178" t="s">
        <v>2799</v>
      </c>
      <c r="C706" s="178" t="s">
        <v>1868</v>
      </c>
      <c r="D706" s="178" t="s">
        <v>2043</v>
      </c>
      <c r="E706" s="178" t="s">
        <v>2044</v>
      </c>
      <c r="F706" s="179">
        <v>30</v>
      </c>
      <c r="G706" s="180" t="s">
        <v>2004</v>
      </c>
      <c r="H706" s="180" t="s">
        <v>2004</v>
      </c>
      <c r="I706" s="181" t="s">
        <v>2004</v>
      </c>
      <c r="J706" s="182" t="s">
        <v>2004</v>
      </c>
      <c r="K706" s="183" t="str">
        <f t="shared" si="10"/>
        <v/>
      </c>
    </row>
    <row r="707" spans="1:11" x14ac:dyDescent="0.25">
      <c r="A707" s="177">
        <v>1111500</v>
      </c>
      <c r="B707" s="178" t="s">
        <v>2800</v>
      </c>
      <c r="C707" s="178" t="s">
        <v>2001</v>
      </c>
      <c r="D707" s="178" t="s">
        <v>2125</v>
      </c>
      <c r="E707" s="178" t="s">
        <v>2475</v>
      </c>
      <c r="F707" s="179">
        <v>29</v>
      </c>
      <c r="G707" s="180">
        <v>1</v>
      </c>
      <c r="H707" s="180" t="s">
        <v>2008</v>
      </c>
      <c r="I707" s="181">
        <v>1</v>
      </c>
      <c r="J707" s="182">
        <v>44290</v>
      </c>
      <c r="K707" s="183">
        <f t="shared" si="10"/>
        <v>42828</v>
      </c>
    </row>
    <row r="708" spans="1:11" x14ac:dyDescent="0.25">
      <c r="A708" s="177">
        <v>1111298</v>
      </c>
      <c r="B708" s="178" t="s">
        <v>2801</v>
      </c>
      <c r="C708" s="178" t="s">
        <v>2001</v>
      </c>
      <c r="D708" s="178" t="s">
        <v>2144</v>
      </c>
      <c r="E708" s="178" t="s">
        <v>2159</v>
      </c>
      <c r="F708" s="179">
        <v>65</v>
      </c>
      <c r="G708" s="180" t="s">
        <v>2004</v>
      </c>
      <c r="H708" s="180" t="s">
        <v>2004</v>
      </c>
      <c r="I708" s="181" t="s">
        <v>2004</v>
      </c>
      <c r="J708" s="182" t="s">
        <v>2004</v>
      </c>
      <c r="K708" s="183" t="str">
        <f t="shared" si="10"/>
        <v/>
      </c>
    </row>
    <row r="709" spans="1:11" x14ac:dyDescent="0.25">
      <c r="A709" s="177">
        <v>1110472</v>
      </c>
      <c r="B709" s="178" t="s">
        <v>2802</v>
      </c>
      <c r="C709" s="178" t="s">
        <v>1868</v>
      </c>
      <c r="D709" s="178" t="s">
        <v>2014</v>
      </c>
      <c r="E709" s="178" t="s">
        <v>2015</v>
      </c>
      <c r="F709" s="179">
        <v>23</v>
      </c>
      <c r="G709" s="180" t="s">
        <v>2004</v>
      </c>
      <c r="H709" s="180" t="s">
        <v>2004</v>
      </c>
      <c r="I709" s="181" t="s">
        <v>2004</v>
      </c>
      <c r="J709" s="182" t="s">
        <v>2004</v>
      </c>
      <c r="K709" s="183" t="str">
        <f t="shared" si="10"/>
        <v/>
      </c>
    </row>
    <row r="710" spans="1:11" x14ac:dyDescent="0.25">
      <c r="A710" s="177">
        <v>1111229</v>
      </c>
      <c r="B710" s="178" t="s">
        <v>2803</v>
      </c>
      <c r="C710" s="178" t="s">
        <v>2001</v>
      </c>
      <c r="D710" s="178" t="s">
        <v>2063</v>
      </c>
      <c r="E710" s="178" t="s">
        <v>2187</v>
      </c>
      <c r="F710" s="179">
        <v>90</v>
      </c>
      <c r="G710" s="180">
        <v>3</v>
      </c>
      <c r="H710" s="180" t="s">
        <v>2008</v>
      </c>
      <c r="I710" s="181">
        <v>2</v>
      </c>
      <c r="J710" s="182">
        <v>44374</v>
      </c>
      <c r="K710" s="183">
        <f t="shared" ref="K710:K773" si="11">IF(J710="","",J710-1462)</f>
        <v>42912</v>
      </c>
    </row>
    <row r="711" spans="1:11" x14ac:dyDescent="0.25">
      <c r="A711" s="177">
        <v>1111183</v>
      </c>
      <c r="B711" s="178" t="s">
        <v>2804</v>
      </c>
      <c r="C711" s="178" t="s">
        <v>1868</v>
      </c>
      <c r="D711" s="178" t="s">
        <v>2070</v>
      </c>
      <c r="E711" s="178" t="s">
        <v>2099</v>
      </c>
      <c r="F711" s="179">
        <v>25</v>
      </c>
      <c r="G711" s="180" t="s">
        <v>2004</v>
      </c>
      <c r="H711" s="180" t="s">
        <v>2004</v>
      </c>
      <c r="I711" s="181" t="s">
        <v>2004</v>
      </c>
      <c r="J711" s="182" t="s">
        <v>2004</v>
      </c>
      <c r="K711" s="183" t="str">
        <f t="shared" si="11"/>
        <v/>
      </c>
    </row>
    <row r="712" spans="1:11" x14ac:dyDescent="0.25">
      <c r="A712" s="177">
        <v>1110186</v>
      </c>
      <c r="B712" s="178" t="s">
        <v>2805</v>
      </c>
      <c r="C712" s="178" t="s">
        <v>2001</v>
      </c>
      <c r="D712" s="178" t="s">
        <v>2102</v>
      </c>
      <c r="E712" s="178" t="s">
        <v>2347</v>
      </c>
      <c r="F712" s="179">
        <v>24</v>
      </c>
      <c r="G712" s="180" t="s">
        <v>2004</v>
      </c>
      <c r="H712" s="180" t="s">
        <v>2004</v>
      </c>
      <c r="I712" s="181" t="s">
        <v>2004</v>
      </c>
      <c r="J712" s="182" t="s">
        <v>2004</v>
      </c>
      <c r="K712" s="183" t="str">
        <f t="shared" si="11"/>
        <v/>
      </c>
    </row>
    <row r="713" spans="1:11" x14ac:dyDescent="0.25">
      <c r="A713" s="177">
        <v>1110953</v>
      </c>
      <c r="B713" s="178" t="s">
        <v>2806</v>
      </c>
      <c r="C713" s="178" t="s">
        <v>2001</v>
      </c>
      <c r="D713" s="178" t="s">
        <v>2055</v>
      </c>
      <c r="E713" s="178" t="s">
        <v>2056</v>
      </c>
      <c r="F713" s="179">
        <v>45</v>
      </c>
      <c r="G713" s="180">
        <v>1</v>
      </c>
      <c r="H713" s="180" t="s">
        <v>2061</v>
      </c>
      <c r="I713" s="181">
        <v>1</v>
      </c>
      <c r="J713" s="182">
        <v>44290</v>
      </c>
      <c r="K713" s="183">
        <f t="shared" si="11"/>
        <v>42828</v>
      </c>
    </row>
    <row r="714" spans="1:11" x14ac:dyDescent="0.25">
      <c r="A714" s="177">
        <v>1112870</v>
      </c>
      <c r="B714" s="178" t="s">
        <v>2807</v>
      </c>
      <c r="C714" s="178" t="s">
        <v>1868</v>
      </c>
      <c r="D714" s="178" t="s">
        <v>2020</v>
      </c>
      <c r="E714" s="178" t="s">
        <v>2021</v>
      </c>
      <c r="F714" s="179">
        <v>44</v>
      </c>
      <c r="G714" s="180" t="s">
        <v>2004</v>
      </c>
      <c r="H714" s="180" t="s">
        <v>2004</v>
      </c>
      <c r="I714" s="181" t="s">
        <v>2004</v>
      </c>
      <c r="J714" s="182" t="s">
        <v>2004</v>
      </c>
      <c r="K714" s="183" t="str">
        <f t="shared" si="11"/>
        <v/>
      </c>
    </row>
    <row r="715" spans="1:11" x14ac:dyDescent="0.25">
      <c r="A715" s="177">
        <v>1112981</v>
      </c>
      <c r="B715" s="178" t="s">
        <v>2808</v>
      </c>
      <c r="C715" s="178" t="s">
        <v>1868</v>
      </c>
      <c r="D715" s="178" t="s">
        <v>2020</v>
      </c>
      <c r="E715" s="178" t="s">
        <v>2246</v>
      </c>
      <c r="F715" s="179">
        <v>79</v>
      </c>
      <c r="G715" s="180">
        <v>2</v>
      </c>
      <c r="H715" s="180" t="s">
        <v>2008</v>
      </c>
      <c r="I715" s="181">
        <v>2</v>
      </c>
      <c r="J715" s="182">
        <v>44318</v>
      </c>
      <c r="K715" s="183">
        <f t="shared" si="11"/>
        <v>42856</v>
      </c>
    </row>
    <row r="716" spans="1:11" x14ac:dyDescent="0.25">
      <c r="A716" s="177">
        <v>1110492</v>
      </c>
      <c r="B716" s="178" t="s">
        <v>2809</v>
      </c>
      <c r="C716" s="178" t="s">
        <v>1868</v>
      </c>
      <c r="D716" s="178" t="s">
        <v>2014</v>
      </c>
      <c r="E716" s="178" t="s">
        <v>2015</v>
      </c>
      <c r="F716" s="179">
        <v>10</v>
      </c>
      <c r="G716" s="180" t="s">
        <v>2004</v>
      </c>
      <c r="H716" s="180" t="s">
        <v>2004</v>
      </c>
      <c r="I716" s="181" t="s">
        <v>2004</v>
      </c>
      <c r="J716" s="182" t="s">
        <v>2004</v>
      </c>
      <c r="K716" s="183" t="str">
        <f t="shared" si="11"/>
        <v/>
      </c>
    </row>
    <row r="717" spans="1:11" x14ac:dyDescent="0.25">
      <c r="A717" s="177">
        <v>1110638</v>
      </c>
      <c r="B717" s="178" t="s">
        <v>2810</v>
      </c>
      <c r="C717" s="178" t="s">
        <v>2001</v>
      </c>
      <c r="D717" s="178" t="s">
        <v>2006</v>
      </c>
      <c r="E717" s="178" t="s">
        <v>2141</v>
      </c>
      <c r="F717" s="179">
        <v>16</v>
      </c>
      <c r="G717" s="180" t="s">
        <v>2004</v>
      </c>
      <c r="H717" s="180" t="s">
        <v>2004</v>
      </c>
      <c r="I717" s="181" t="s">
        <v>2004</v>
      </c>
      <c r="J717" s="182" t="s">
        <v>2004</v>
      </c>
      <c r="K717" s="183" t="str">
        <f t="shared" si="11"/>
        <v/>
      </c>
    </row>
    <row r="718" spans="1:11" x14ac:dyDescent="0.25">
      <c r="A718" s="177">
        <v>1112027</v>
      </c>
      <c r="B718" s="178" t="s">
        <v>2811</v>
      </c>
      <c r="C718" s="178" t="s">
        <v>1868</v>
      </c>
      <c r="D718" s="178" t="s">
        <v>2028</v>
      </c>
      <c r="E718" s="178" t="s">
        <v>2079</v>
      </c>
      <c r="F718" s="179">
        <v>35</v>
      </c>
      <c r="G718" s="180" t="s">
        <v>2004</v>
      </c>
      <c r="H718" s="180" t="s">
        <v>2004</v>
      </c>
      <c r="I718" s="181" t="s">
        <v>2004</v>
      </c>
      <c r="J718" s="182" t="s">
        <v>2004</v>
      </c>
      <c r="K718" s="183" t="str">
        <f t="shared" si="11"/>
        <v/>
      </c>
    </row>
    <row r="719" spans="1:11" x14ac:dyDescent="0.25">
      <c r="A719" s="177">
        <v>1112767</v>
      </c>
      <c r="B719" s="178" t="s">
        <v>2812</v>
      </c>
      <c r="C719" s="178" t="s">
        <v>1868</v>
      </c>
      <c r="D719" s="178" t="s">
        <v>2014</v>
      </c>
      <c r="E719" s="178" t="s">
        <v>2197</v>
      </c>
      <c r="F719" s="179">
        <v>25</v>
      </c>
      <c r="G719" s="180" t="s">
        <v>2004</v>
      </c>
      <c r="H719" s="180" t="s">
        <v>2004</v>
      </c>
      <c r="I719" s="181" t="s">
        <v>2004</v>
      </c>
      <c r="J719" s="182" t="s">
        <v>2004</v>
      </c>
      <c r="K719" s="183" t="str">
        <f t="shared" si="11"/>
        <v/>
      </c>
    </row>
    <row r="720" spans="1:11" x14ac:dyDescent="0.25">
      <c r="A720" s="177">
        <v>1111633</v>
      </c>
      <c r="B720" s="178" t="s">
        <v>2813</v>
      </c>
      <c r="C720" s="178" t="s">
        <v>2001</v>
      </c>
      <c r="D720" s="178" t="s">
        <v>2017</v>
      </c>
      <c r="E720" s="178" t="s">
        <v>2023</v>
      </c>
      <c r="F720" s="179">
        <v>23</v>
      </c>
      <c r="G720" s="180" t="s">
        <v>2004</v>
      </c>
      <c r="H720" s="180" t="s">
        <v>2004</v>
      </c>
      <c r="I720" s="181" t="s">
        <v>2004</v>
      </c>
      <c r="J720" s="182" t="s">
        <v>2004</v>
      </c>
      <c r="K720" s="183" t="str">
        <f t="shared" si="11"/>
        <v/>
      </c>
    </row>
    <row r="721" spans="1:11" x14ac:dyDescent="0.25">
      <c r="A721" s="177">
        <v>1110832</v>
      </c>
      <c r="B721" s="178" t="s">
        <v>2814</v>
      </c>
      <c r="C721" s="178" t="s">
        <v>2001</v>
      </c>
      <c r="D721" s="178" t="s">
        <v>2017</v>
      </c>
      <c r="E721" s="178" t="s">
        <v>2023</v>
      </c>
      <c r="F721" s="179">
        <v>82</v>
      </c>
      <c r="G721" s="180" t="s">
        <v>2004</v>
      </c>
      <c r="H721" s="180" t="s">
        <v>2004</v>
      </c>
      <c r="I721" s="181" t="s">
        <v>2004</v>
      </c>
      <c r="J721" s="182" t="s">
        <v>2004</v>
      </c>
      <c r="K721" s="183" t="str">
        <f t="shared" si="11"/>
        <v/>
      </c>
    </row>
    <row r="722" spans="1:11" x14ac:dyDescent="0.25">
      <c r="A722" s="177">
        <v>1111875</v>
      </c>
      <c r="B722" s="178" t="s">
        <v>2815</v>
      </c>
      <c r="C722" s="178" t="s">
        <v>2001</v>
      </c>
      <c r="D722" s="178" t="s">
        <v>2091</v>
      </c>
      <c r="E722" s="178" t="s">
        <v>2283</v>
      </c>
      <c r="F722" s="179">
        <v>114</v>
      </c>
      <c r="G722" s="180">
        <v>3</v>
      </c>
      <c r="H722" s="180" t="s">
        <v>2008</v>
      </c>
      <c r="I722" s="181">
        <v>3</v>
      </c>
      <c r="J722" s="182">
        <v>44374</v>
      </c>
      <c r="K722" s="183">
        <f t="shared" si="11"/>
        <v>42912</v>
      </c>
    </row>
    <row r="723" spans="1:11" x14ac:dyDescent="0.25">
      <c r="A723" s="177">
        <v>1111100</v>
      </c>
      <c r="B723" s="178" t="s">
        <v>2816</v>
      </c>
      <c r="C723" s="178" t="s">
        <v>2001</v>
      </c>
      <c r="D723" s="178" t="s">
        <v>2144</v>
      </c>
      <c r="E723" s="178" t="s">
        <v>2189</v>
      </c>
      <c r="F723" s="179">
        <v>34</v>
      </c>
      <c r="G723" s="180">
        <v>4</v>
      </c>
      <c r="H723" s="180" t="s">
        <v>2008</v>
      </c>
      <c r="I723" s="181">
        <v>1</v>
      </c>
      <c r="J723" s="182">
        <v>44423</v>
      </c>
      <c r="K723" s="183">
        <f t="shared" si="11"/>
        <v>42961</v>
      </c>
    </row>
    <row r="724" spans="1:11" x14ac:dyDescent="0.25">
      <c r="A724" s="177">
        <v>1113011</v>
      </c>
      <c r="B724" s="178" t="s">
        <v>2817</v>
      </c>
      <c r="C724" s="178" t="s">
        <v>1868</v>
      </c>
      <c r="D724" s="178" t="s">
        <v>2031</v>
      </c>
      <c r="E724" s="178" t="s">
        <v>2264</v>
      </c>
      <c r="F724" s="179">
        <v>24</v>
      </c>
      <c r="G724" s="180" t="s">
        <v>2004</v>
      </c>
      <c r="H724" s="180" t="s">
        <v>2004</v>
      </c>
      <c r="I724" s="181" t="s">
        <v>2004</v>
      </c>
      <c r="J724" s="182" t="s">
        <v>2004</v>
      </c>
      <c r="K724" s="183" t="str">
        <f t="shared" si="11"/>
        <v/>
      </c>
    </row>
    <row r="725" spans="1:11" x14ac:dyDescent="0.25">
      <c r="A725" s="177">
        <v>1110206</v>
      </c>
      <c r="B725" s="178" t="s">
        <v>2818</v>
      </c>
      <c r="C725" s="178" t="s">
        <v>1868</v>
      </c>
      <c r="D725" s="178" t="s">
        <v>2034</v>
      </c>
      <c r="E725" s="178" t="s">
        <v>2454</v>
      </c>
      <c r="F725" s="179">
        <v>46</v>
      </c>
      <c r="G725" s="180" t="s">
        <v>2004</v>
      </c>
      <c r="H725" s="180" t="s">
        <v>2004</v>
      </c>
      <c r="I725" s="181" t="s">
        <v>2004</v>
      </c>
      <c r="J725" s="182" t="s">
        <v>2004</v>
      </c>
      <c r="K725" s="183" t="str">
        <f t="shared" si="11"/>
        <v/>
      </c>
    </row>
    <row r="726" spans="1:11" x14ac:dyDescent="0.25">
      <c r="A726" s="177">
        <v>1112812</v>
      </c>
      <c r="B726" s="178" t="s">
        <v>2819</v>
      </c>
      <c r="C726" s="178" t="s">
        <v>1868</v>
      </c>
      <c r="D726" s="178" t="s">
        <v>2020</v>
      </c>
      <c r="E726" s="178" t="s">
        <v>2364</v>
      </c>
      <c r="F726" s="179">
        <v>89</v>
      </c>
      <c r="G726" s="180">
        <v>3</v>
      </c>
      <c r="H726" s="180" t="s">
        <v>2008</v>
      </c>
      <c r="I726" s="181">
        <v>3</v>
      </c>
      <c r="J726" s="182">
        <v>44374</v>
      </c>
      <c r="K726" s="183">
        <f t="shared" si="11"/>
        <v>42912</v>
      </c>
    </row>
    <row r="727" spans="1:11" x14ac:dyDescent="0.25">
      <c r="A727" s="177">
        <v>1112794</v>
      </c>
      <c r="B727" s="178" t="s">
        <v>2820</v>
      </c>
      <c r="C727" s="178" t="s">
        <v>1868</v>
      </c>
      <c r="D727" s="178" t="s">
        <v>2020</v>
      </c>
      <c r="E727" s="178" t="s">
        <v>2364</v>
      </c>
      <c r="F727" s="179">
        <v>29</v>
      </c>
      <c r="G727" s="180" t="s">
        <v>2004</v>
      </c>
      <c r="H727" s="180" t="s">
        <v>2004</v>
      </c>
      <c r="I727" s="181" t="s">
        <v>2004</v>
      </c>
      <c r="J727" s="182" t="s">
        <v>2004</v>
      </c>
      <c r="K727" s="183" t="str">
        <f t="shared" si="11"/>
        <v/>
      </c>
    </row>
    <row r="728" spans="1:11" x14ac:dyDescent="0.25">
      <c r="A728" s="177">
        <v>1112809</v>
      </c>
      <c r="B728" s="178" t="s">
        <v>2821</v>
      </c>
      <c r="C728" s="178" t="s">
        <v>1868</v>
      </c>
      <c r="D728" s="178" t="s">
        <v>2020</v>
      </c>
      <c r="E728" s="178" t="s">
        <v>2364</v>
      </c>
      <c r="F728" s="179">
        <v>35</v>
      </c>
      <c r="G728" s="180" t="s">
        <v>2004</v>
      </c>
      <c r="H728" s="180" t="s">
        <v>2004</v>
      </c>
      <c r="I728" s="181" t="s">
        <v>2004</v>
      </c>
      <c r="J728" s="182" t="s">
        <v>2004</v>
      </c>
      <c r="K728" s="183" t="str">
        <f t="shared" si="11"/>
        <v/>
      </c>
    </row>
    <row r="729" spans="1:11" x14ac:dyDescent="0.25">
      <c r="A729" s="177">
        <v>1112791</v>
      </c>
      <c r="B729" s="178" t="s">
        <v>2822</v>
      </c>
      <c r="C729" s="178" t="s">
        <v>1868</v>
      </c>
      <c r="D729" s="178" t="s">
        <v>2020</v>
      </c>
      <c r="E729" s="178" t="s">
        <v>2364</v>
      </c>
      <c r="F729" s="179">
        <v>28</v>
      </c>
      <c r="G729" s="180">
        <v>4</v>
      </c>
      <c r="H729" s="180" t="s">
        <v>2008</v>
      </c>
      <c r="I729" s="181">
        <v>1</v>
      </c>
      <c r="J729" s="182">
        <v>44423</v>
      </c>
      <c r="K729" s="183">
        <f t="shared" si="11"/>
        <v>42961</v>
      </c>
    </row>
    <row r="730" spans="1:11" x14ac:dyDescent="0.25">
      <c r="A730" s="177">
        <v>1112797</v>
      </c>
      <c r="B730" s="178" t="s">
        <v>2823</v>
      </c>
      <c r="C730" s="178" t="s">
        <v>1868</v>
      </c>
      <c r="D730" s="178" t="s">
        <v>2020</v>
      </c>
      <c r="E730" s="178" t="s">
        <v>2097</v>
      </c>
      <c r="F730" s="179">
        <v>73</v>
      </c>
      <c r="G730" s="180" t="s">
        <v>2004</v>
      </c>
      <c r="H730" s="180" t="s">
        <v>2004</v>
      </c>
      <c r="I730" s="181" t="s">
        <v>2004</v>
      </c>
      <c r="J730" s="182" t="s">
        <v>2004</v>
      </c>
      <c r="K730" s="183" t="str">
        <f t="shared" si="11"/>
        <v/>
      </c>
    </row>
    <row r="731" spans="1:11" x14ac:dyDescent="0.25">
      <c r="A731" s="177" t="s">
        <v>2142</v>
      </c>
      <c r="B731" s="178"/>
      <c r="C731" s="178"/>
      <c r="D731" s="178"/>
      <c r="E731" s="178"/>
      <c r="F731" s="179"/>
      <c r="G731" s="180"/>
      <c r="H731" s="180"/>
      <c r="I731" s="181"/>
      <c r="J731" s="182"/>
      <c r="K731" s="183" t="str">
        <f t="shared" si="11"/>
        <v/>
      </c>
    </row>
    <row r="732" spans="1:11" x14ac:dyDescent="0.25">
      <c r="A732" s="177">
        <v>1112807</v>
      </c>
      <c r="B732" s="178" t="s">
        <v>2824</v>
      </c>
      <c r="C732" s="178" t="s">
        <v>1868</v>
      </c>
      <c r="D732" s="178" t="s">
        <v>2020</v>
      </c>
      <c r="E732" s="178" t="s">
        <v>2364</v>
      </c>
      <c r="F732" s="179">
        <v>34</v>
      </c>
      <c r="G732" s="180" t="s">
        <v>2004</v>
      </c>
      <c r="H732" s="180" t="s">
        <v>2004</v>
      </c>
      <c r="I732" s="181" t="s">
        <v>2004</v>
      </c>
      <c r="J732" s="182" t="s">
        <v>2004</v>
      </c>
      <c r="K732" s="183" t="str">
        <f t="shared" si="11"/>
        <v/>
      </c>
    </row>
    <row r="733" spans="1:11" x14ac:dyDescent="0.25">
      <c r="A733" s="177">
        <v>1112811</v>
      </c>
      <c r="B733" s="178" t="s">
        <v>2825</v>
      </c>
      <c r="C733" s="178" t="s">
        <v>1868</v>
      </c>
      <c r="D733" s="178" t="s">
        <v>2020</v>
      </c>
      <c r="E733" s="178" t="s">
        <v>2364</v>
      </c>
      <c r="F733" s="179">
        <v>61</v>
      </c>
      <c r="G733" s="180">
        <v>2</v>
      </c>
      <c r="H733" s="180" t="s">
        <v>2008</v>
      </c>
      <c r="I733" s="181">
        <v>2</v>
      </c>
      <c r="J733" s="182">
        <v>44318</v>
      </c>
      <c r="K733" s="183">
        <f t="shared" si="11"/>
        <v>42856</v>
      </c>
    </row>
    <row r="734" spans="1:11" x14ac:dyDescent="0.25">
      <c r="A734" s="177">
        <v>1111111</v>
      </c>
      <c r="B734" s="178" t="s">
        <v>2826</v>
      </c>
      <c r="C734" s="178" t="s">
        <v>2001</v>
      </c>
      <c r="D734" s="178" t="s">
        <v>2144</v>
      </c>
      <c r="E734" s="178" t="s">
        <v>2250</v>
      </c>
      <c r="F734" s="179">
        <v>18</v>
      </c>
      <c r="G734" s="180" t="s">
        <v>2004</v>
      </c>
      <c r="H734" s="180" t="s">
        <v>2004</v>
      </c>
      <c r="I734" s="181" t="s">
        <v>2004</v>
      </c>
      <c r="J734" s="182" t="s">
        <v>2004</v>
      </c>
      <c r="K734" s="183" t="str">
        <f t="shared" si="11"/>
        <v/>
      </c>
    </row>
    <row r="735" spans="1:11" x14ac:dyDescent="0.25">
      <c r="A735" s="177">
        <v>1111462</v>
      </c>
      <c r="B735" s="178" t="s">
        <v>2827</v>
      </c>
      <c r="C735" s="178" t="s">
        <v>2001</v>
      </c>
      <c r="D735" s="178" t="s">
        <v>2125</v>
      </c>
      <c r="E735" s="178" t="s">
        <v>2177</v>
      </c>
      <c r="F735" s="179">
        <v>19</v>
      </c>
      <c r="G735" s="180" t="s">
        <v>2004</v>
      </c>
      <c r="H735" s="180" t="s">
        <v>2004</v>
      </c>
      <c r="I735" s="181" t="s">
        <v>2004</v>
      </c>
      <c r="J735" s="182" t="s">
        <v>2004</v>
      </c>
      <c r="K735" s="183" t="str">
        <f t="shared" si="11"/>
        <v/>
      </c>
    </row>
    <row r="736" spans="1:11" x14ac:dyDescent="0.25">
      <c r="A736" s="177">
        <v>1111368</v>
      </c>
      <c r="B736" s="178" t="s">
        <v>2828</v>
      </c>
      <c r="C736" s="178" t="s">
        <v>1868</v>
      </c>
      <c r="D736" s="178" t="s">
        <v>2046</v>
      </c>
      <c r="E736" s="178" t="s">
        <v>2482</v>
      </c>
      <c r="F736" s="179">
        <v>121</v>
      </c>
      <c r="G736" s="180">
        <v>2</v>
      </c>
      <c r="H736" s="180" t="s">
        <v>2008</v>
      </c>
      <c r="I736" s="181">
        <v>3</v>
      </c>
      <c r="J736" s="182">
        <v>44318</v>
      </c>
      <c r="K736" s="183">
        <f t="shared" si="11"/>
        <v>42856</v>
      </c>
    </row>
    <row r="737" spans="1:11" x14ac:dyDescent="0.25">
      <c r="A737" s="177">
        <v>1112920</v>
      </c>
      <c r="B737" s="178" t="s">
        <v>2829</v>
      </c>
      <c r="C737" s="178" t="s">
        <v>1868</v>
      </c>
      <c r="D737" s="178" t="s">
        <v>2043</v>
      </c>
      <c r="E737" s="178" t="s">
        <v>2134</v>
      </c>
      <c r="F737" s="179">
        <v>69</v>
      </c>
      <c r="G737" s="180">
        <v>2</v>
      </c>
      <c r="H737" s="180" t="s">
        <v>2008</v>
      </c>
      <c r="I737" s="181">
        <v>2</v>
      </c>
      <c r="J737" s="182">
        <v>44318</v>
      </c>
      <c r="K737" s="183">
        <f t="shared" si="11"/>
        <v>42856</v>
      </c>
    </row>
    <row r="738" spans="1:11" x14ac:dyDescent="0.25">
      <c r="A738" s="177">
        <v>1111399</v>
      </c>
      <c r="B738" s="178" t="s">
        <v>2830</v>
      </c>
      <c r="C738" s="178" t="s">
        <v>1868</v>
      </c>
      <c r="D738" s="178" t="s">
        <v>2046</v>
      </c>
      <c r="E738" s="178" t="s">
        <v>2230</v>
      </c>
      <c r="F738" s="179">
        <v>30</v>
      </c>
      <c r="G738" s="180" t="s">
        <v>2004</v>
      </c>
      <c r="H738" s="180" t="s">
        <v>2004</v>
      </c>
      <c r="I738" s="181" t="s">
        <v>2004</v>
      </c>
      <c r="J738" s="182" t="s">
        <v>2004</v>
      </c>
      <c r="K738" s="183" t="str">
        <f t="shared" si="11"/>
        <v/>
      </c>
    </row>
    <row r="739" spans="1:11" x14ac:dyDescent="0.25">
      <c r="A739" s="177">
        <v>1111891</v>
      </c>
      <c r="B739" s="178" t="s">
        <v>2831</v>
      </c>
      <c r="C739" s="178" t="s">
        <v>2001</v>
      </c>
      <c r="D739" s="178" t="s">
        <v>2091</v>
      </c>
      <c r="E739" s="178" t="s">
        <v>2283</v>
      </c>
      <c r="F739" s="179">
        <v>54</v>
      </c>
      <c r="G739" s="180" t="s">
        <v>2004</v>
      </c>
      <c r="H739" s="180" t="s">
        <v>2004</v>
      </c>
      <c r="I739" s="181" t="s">
        <v>2004</v>
      </c>
      <c r="J739" s="182" t="s">
        <v>2004</v>
      </c>
      <c r="K739" s="183" t="str">
        <f t="shared" si="11"/>
        <v/>
      </c>
    </row>
    <row r="740" spans="1:11" x14ac:dyDescent="0.25">
      <c r="A740" s="177">
        <v>1110480</v>
      </c>
      <c r="B740" s="178" t="s">
        <v>2832</v>
      </c>
      <c r="C740" s="178" t="s">
        <v>1868</v>
      </c>
      <c r="D740" s="178" t="s">
        <v>2034</v>
      </c>
      <c r="E740" s="178" t="s">
        <v>2039</v>
      </c>
      <c r="F740" s="179">
        <v>25</v>
      </c>
      <c r="G740" s="180" t="s">
        <v>2004</v>
      </c>
      <c r="H740" s="180" t="s">
        <v>2004</v>
      </c>
      <c r="I740" s="181" t="s">
        <v>2004</v>
      </c>
      <c r="J740" s="182" t="s">
        <v>2004</v>
      </c>
      <c r="K740" s="183" t="str">
        <f t="shared" si="11"/>
        <v/>
      </c>
    </row>
    <row r="741" spans="1:11" x14ac:dyDescent="0.25">
      <c r="A741" s="177">
        <v>1111197</v>
      </c>
      <c r="B741" s="178" t="s">
        <v>2833</v>
      </c>
      <c r="C741" s="178" t="s">
        <v>1868</v>
      </c>
      <c r="D741" s="178" t="s">
        <v>2070</v>
      </c>
      <c r="E741" s="178" t="s">
        <v>2089</v>
      </c>
      <c r="F741" s="179">
        <v>39</v>
      </c>
      <c r="G741" s="180" t="s">
        <v>2004</v>
      </c>
      <c r="H741" s="180" t="s">
        <v>2004</v>
      </c>
      <c r="I741" s="181" t="s">
        <v>2004</v>
      </c>
      <c r="J741" s="182" t="s">
        <v>2004</v>
      </c>
      <c r="K741" s="183" t="str">
        <f t="shared" si="11"/>
        <v/>
      </c>
    </row>
    <row r="742" spans="1:11" x14ac:dyDescent="0.25">
      <c r="A742" s="177">
        <v>1112588</v>
      </c>
      <c r="B742" s="178" t="s">
        <v>2834</v>
      </c>
      <c r="C742" s="178" t="s">
        <v>1868</v>
      </c>
      <c r="D742" s="178" t="s">
        <v>2043</v>
      </c>
      <c r="E742" s="178" t="s">
        <v>2044</v>
      </c>
      <c r="F742" s="179">
        <v>27</v>
      </c>
      <c r="G742" s="180" t="s">
        <v>2004</v>
      </c>
      <c r="H742" s="180" t="s">
        <v>2004</v>
      </c>
      <c r="I742" s="181" t="s">
        <v>2004</v>
      </c>
      <c r="J742" s="182" t="s">
        <v>2004</v>
      </c>
      <c r="K742" s="183" t="str">
        <f t="shared" si="11"/>
        <v/>
      </c>
    </row>
    <row r="743" spans="1:11" x14ac:dyDescent="0.25">
      <c r="A743" s="177">
        <v>1110427</v>
      </c>
      <c r="B743" s="178" t="s">
        <v>2835</v>
      </c>
      <c r="C743" s="178" t="s">
        <v>2001</v>
      </c>
      <c r="D743" s="178" t="s">
        <v>2017</v>
      </c>
      <c r="E743" s="178" t="s">
        <v>2308</v>
      </c>
      <c r="F743" s="179">
        <v>36</v>
      </c>
      <c r="G743" s="180" t="s">
        <v>2004</v>
      </c>
      <c r="H743" s="180" t="s">
        <v>2004</v>
      </c>
      <c r="I743" s="181" t="s">
        <v>2004</v>
      </c>
      <c r="J743" s="182" t="s">
        <v>2004</v>
      </c>
      <c r="K743" s="183" t="str">
        <f t="shared" si="11"/>
        <v/>
      </c>
    </row>
    <row r="744" spans="1:11" x14ac:dyDescent="0.25">
      <c r="A744" s="177">
        <v>1110833</v>
      </c>
      <c r="B744" s="178" t="s">
        <v>2836</v>
      </c>
      <c r="C744" s="178" t="s">
        <v>2001</v>
      </c>
      <c r="D744" s="178" t="s">
        <v>2017</v>
      </c>
      <c r="E744" s="178" t="s">
        <v>2023</v>
      </c>
      <c r="F744" s="179">
        <v>22</v>
      </c>
      <c r="G744" s="180" t="s">
        <v>2004</v>
      </c>
      <c r="H744" s="180" t="s">
        <v>2004</v>
      </c>
      <c r="I744" s="181" t="s">
        <v>2004</v>
      </c>
      <c r="J744" s="182" t="s">
        <v>2004</v>
      </c>
      <c r="K744" s="183" t="str">
        <f t="shared" si="11"/>
        <v/>
      </c>
    </row>
    <row r="745" spans="1:11" x14ac:dyDescent="0.25">
      <c r="A745" s="177">
        <v>1112964</v>
      </c>
      <c r="B745" s="178" t="s">
        <v>2837</v>
      </c>
      <c r="C745" s="178" t="s">
        <v>1868</v>
      </c>
      <c r="D745" s="178" t="s">
        <v>2020</v>
      </c>
      <c r="E745" s="178" t="s">
        <v>2246</v>
      </c>
      <c r="F745" s="179">
        <v>30</v>
      </c>
      <c r="G745" s="180" t="s">
        <v>2004</v>
      </c>
      <c r="H745" s="180" t="s">
        <v>2004</v>
      </c>
      <c r="I745" s="181" t="s">
        <v>2004</v>
      </c>
      <c r="J745" s="182" t="s">
        <v>2004</v>
      </c>
      <c r="K745" s="183" t="str">
        <f t="shared" si="11"/>
        <v/>
      </c>
    </row>
    <row r="746" spans="1:11" x14ac:dyDescent="0.25">
      <c r="A746" s="177">
        <v>1112080</v>
      </c>
      <c r="B746" s="178" t="s">
        <v>2838</v>
      </c>
      <c r="C746" s="178" t="s">
        <v>1868</v>
      </c>
      <c r="D746" s="178" t="s">
        <v>2052</v>
      </c>
      <c r="E746" s="178" t="s">
        <v>2076</v>
      </c>
      <c r="F746" s="179">
        <v>13</v>
      </c>
      <c r="G746" s="180" t="s">
        <v>2004</v>
      </c>
      <c r="H746" s="180" t="s">
        <v>2004</v>
      </c>
      <c r="I746" s="181" t="s">
        <v>2004</v>
      </c>
      <c r="J746" s="182" t="s">
        <v>2004</v>
      </c>
      <c r="K746" s="183" t="str">
        <f t="shared" si="11"/>
        <v/>
      </c>
    </row>
    <row r="747" spans="1:11" x14ac:dyDescent="0.25">
      <c r="A747" s="177">
        <v>1111963</v>
      </c>
      <c r="B747" s="178" t="s">
        <v>2839</v>
      </c>
      <c r="C747" s="178" t="s">
        <v>1868</v>
      </c>
      <c r="D747" s="178" t="s">
        <v>2049</v>
      </c>
      <c r="E747" s="178" t="s">
        <v>2058</v>
      </c>
      <c r="F747" s="179">
        <v>58</v>
      </c>
      <c r="G747" s="180">
        <v>1</v>
      </c>
      <c r="H747" s="180" t="s">
        <v>2008</v>
      </c>
      <c r="I747" s="181">
        <v>2</v>
      </c>
      <c r="J747" s="182">
        <v>44297</v>
      </c>
      <c r="K747" s="183">
        <f t="shared" si="11"/>
        <v>42835</v>
      </c>
    </row>
    <row r="748" spans="1:11" x14ac:dyDescent="0.25">
      <c r="A748" s="177">
        <v>1111148</v>
      </c>
      <c r="B748" s="178" t="s">
        <v>2840</v>
      </c>
      <c r="C748" s="178" t="s">
        <v>1868</v>
      </c>
      <c r="D748" s="178" t="s">
        <v>2046</v>
      </c>
      <c r="E748" s="178" t="s">
        <v>2047</v>
      </c>
      <c r="F748" s="179">
        <v>40</v>
      </c>
      <c r="G748" s="180" t="s">
        <v>2004</v>
      </c>
      <c r="H748" s="180" t="s">
        <v>2004</v>
      </c>
      <c r="I748" s="181" t="s">
        <v>2004</v>
      </c>
      <c r="J748" s="182" t="s">
        <v>2004</v>
      </c>
      <c r="K748" s="183" t="str">
        <f t="shared" si="11"/>
        <v/>
      </c>
    </row>
    <row r="749" spans="1:11" x14ac:dyDescent="0.25">
      <c r="A749" s="177">
        <v>1111876</v>
      </c>
      <c r="B749" s="178" t="s">
        <v>2841</v>
      </c>
      <c r="C749" s="178" t="s">
        <v>2001</v>
      </c>
      <c r="D749" s="178" t="s">
        <v>2091</v>
      </c>
      <c r="E749" s="178" t="s">
        <v>2283</v>
      </c>
      <c r="F749" s="179">
        <v>53</v>
      </c>
      <c r="G749" s="180">
        <v>2</v>
      </c>
      <c r="H749" s="180" t="s">
        <v>2008</v>
      </c>
      <c r="I749" s="181">
        <v>2</v>
      </c>
      <c r="J749" s="182">
        <v>44318</v>
      </c>
      <c r="K749" s="183">
        <f t="shared" si="11"/>
        <v>42856</v>
      </c>
    </row>
    <row r="750" spans="1:11" x14ac:dyDescent="0.25">
      <c r="A750" s="177">
        <v>1110446</v>
      </c>
      <c r="B750" s="178" t="s">
        <v>2842</v>
      </c>
      <c r="C750" s="178" t="s">
        <v>2001</v>
      </c>
      <c r="D750" s="178" t="s">
        <v>2017</v>
      </c>
      <c r="E750" s="178" t="s">
        <v>2308</v>
      </c>
      <c r="F750" s="179">
        <v>29</v>
      </c>
      <c r="G750" s="180" t="s">
        <v>2004</v>
      </c>
      <c r="H750" s="180" t="s">
        <v>2004</v>
      </c>
      <c r="I750" s="181" t="s">
        <v>2004</v>
      </c>
      <c r="J750" s="182" t="s">
        <v>2004</v>
      </c>
      <c r="K750" s="183" t="str">
        <f t="shared" si="11"/>
        <v/>
      </c>
    </row>
    <row r="751" spans="1:11" x14ac:dyDescent="0.25">
      <c r="A751" s="177">
        <v>1112188</v>
      </c>
      <c r="B751" s="178" t="s">
        <v>2843</v>
      </c>
      <c r="C751" s="178" t="s">
        <v>1868</v>
      </c>
      <c r="D751" s="178" t="s">
        <v>2049</v>
      </c>
      <c r="E751" s="178" t="s">
        <v>2151</v>
      </c>
      <c r="F751" s="179">
        <v>13</v>
      </c>
      <c r="G751" s="180" t="s">
        <v>2004</v>
      </c>
      <c r="H751" s="180" t="s">
        <v>2004</v>
      </c>
      <c r="I751" s="181" t="s">
        <v>2004</v>
      </c>
      <c r="J751" s="182" t="s">
        <v>2004</v>
      </c>
      <c r="K751" s="183" t="str">
        <f t="shared" si="11"/>
        <v/>
      </c>
    </row>
    <row r="752" spans="1:11" x14ac:dyDescent="0.25">
      <c r="A752" s="177">
        <v>1111198</v>
      </c>
      <c r="B752" s="178" t="s">
        <v>2844</v>
      </c>
      <c r="C752" s="178" t="s">
        <v>1868</v>
      </c>
      <c r="D752" s="178" t="s">
        <v>2070</v>
      </c>
      <c r="E752" s="178" t="s">
        <v>2089</v>
      </c>
      <c r="F752" s="179">
        <v>43</v>
      </c>
      <c r="G752" s="180" t="s">
        <v>2004</v>
      </c>
      <c r="H752" s="180" t="s">
        <v>2004</v>
      </c>
      <c r="I752" s="181" t="s">
        <v>2004</v>
      </c>
      <c r="J752" s="182" t="s">
        <v>2004</v>
      </c>
      <c r="K752" s="183" t="str">
        <f t="shared" si="11"/>
        <v/>
      </c>
    </row>
    <row r="753" spans="1:11" x14ac:dyDescent="0.25">
      <c r="A753" s="177">
        <v>1110650</v>
      </c>
      <c r="B753" s="178" t="s">
        <v>2845</v>
      </c>
      <c r="C753" s="178" t="s">
        <v>2001</v>
      </c>
      <c r="D753" s="178" t="s">
        <v>2006</v>
      </c>
      <c r="E753" s="178" t="s">
        <v>2010</v>
      </c>
      <c r="F753" s="179">
        <v>39</v>
      </c>
      <c r="G753" s="180">
        <v>4</v>
      </c>
      <c r="H753" s="180" t="s">
        <v>2008</v>
      </c>
      <c r="I753" s="181">
        <v>1</v>
      </c>
      <c r="J753" s="182">
        <v>44423</v>
      </c>
      <c r="K753" s="183">
        <f t="shared" si="11"/>
        <v>42961</v>
      </c>
    </row>
    <row r="754" spans="1:11" x14ac:dyDescent="0.25">
      <c r="A754" s="177">
        <v>1110642</v>
      </c>
      <c r="B754" s="178" t="s">
        <v>2846</v>
      </c>
      <c r="C754" s="178" t="s">
        <v>2001</v>
      </c>
      <c r="D754" s="178" t="s">
        <v>2006</v>
      </c>
      <c r="E754" s="178" t="s">
        <v>2010</v>
      </c>
      <c r="F754" s="179">
        <v>38</v>
      </c>
      <c r="G754" s="180" t="s">
        <v>2004</v>
      </c>
      <c r="H754" s="180" t="s">
        <v>2004</v>
      </c>
      <c r="I754" s="181" t="s">
        <v>2004</v>
      </c>
      <c r="J754" s="182" t="s">
        <v>2004</v>
      </c>
      <c r="K754" s="183" t="str">
        <f t="shared" si="11"/>
        <v/>
      </c>
    </row>
    <row r="755" spans="1:11" x14ac:dyDescent="0.25">
      <c r="A755" s="177">
        <v>1112091</v>
      </c>
      <c r="B755" s="178" t="s">
        <v>2847</v>
      </c>
      <c r="C755" s="178" t="s">
        <v>1868</v>
      </c>
      <c r="D755" s="178" t="s">
        <v>2052</v>
      </c>
      <c r="E755" s="178" t="s">
        <v>2128</v>
      </c>
      <c r="F755" s="179">
        <v>104</v>
      </c>
      <c r="G755" s="180">
        <v>2</v>
      </c>
      <c r="H755" s="180" t="s">
        <v>2008</v>
      </c>
      <c r="I755" s="181">
        <v>3</v>
      </c>
      <c r="J755" s="182">
        <v>44318</v>
      </c>
      <c r="K755" s="183">
        <f t="shared" si="11"/>
        <v>42856</v>
      </c>
    </row>
    <row r="756" spans="1:11" x14ac:dyDescent="0.25">
      <c r="A756" s="177">
        <v>1112790</v>
      </c>
      <c r="B756" s="178" t="s">
        <v>2848</v>
      </c>
      <c r="C756" s="178" t="s">
        <v>1868</v>
      </c>
      <c r="D756" s="178" t="s">
        <v>2020</v>
      </c>
      <c r="E756" s="178" t="s">
        <v>2097</v>
      </c>
      <c r="F756" s="179">
        <v>39</v>
      </c>
      <c r="G756" s="180">
        <v>4</v>
      </c>
      <c r="H756" s="180" t="s">
        <v>2008</v>
      </c>
      <c r="I756" s="181">
        <v>1</v>
      </c>
      <c r="J756" s="182">
        <v>44423</v>
      </c>
      <c r="K756" s="183">
        <f t="shared" si="11"/>
        <v>42961</v>
      </c>
    </row>
    <row r="757" spans="1:11" x14ac:dyDescent="0.25">
      <c r="A757" s="177">
        <v>1110814</v>
      </c>
      <c r="B757" s="178" t="s">
        <v>2849</v>
      </c>
      <c r="C757" s="178" t="s">
        <v>2001</v>
      </c>
      <c r="D757" s="178" t="s">
        <v>2025</v>
      </c>
      <c r="E757" s="178" t="s">
        <v>2037</v>
      </c>
      <c r="F757" s="179">
        <v>13</v>
      </c>
      <c r="G757" s="180" t="s">
        <v>2004</v>
      </c>
      <c r="H757" s="180" t="s">
        <v>2004</v>
      </c>
      <c r="I757" s="181" t="s">
        <v>2004</v>
      </c>
      <c r="J757" s="182" t="s">
        <v>2004</v>
      </c>
      <c r="K757" s="183" t="str">
        <f t="shared" si="11"/>
        <v/>
      </c>
    </row>
    <row r="758" spans="1:11" x14ac:dyDescent="0.25">
      <c r="A758" s="177">
        <v>1111321</v>
      </c>
      <c r="B758" s="178" t="s">
        <v>2850</v>
      </c>
      <c r="C758" s="178" t="s">
        <v>2001</v>
      </c>
      <c r="D758" s="178" t="s">
        <v>2144</v>
      </c>
      <c r="E758" s="178" t="s">
        <v>2250</v>
      </c>
      <c r="F758" s="179">
        <v>21</v>
      </c>
      <c r="G758" s="180" t="s">
        <v>2004</v>
      </c>
      <c r="H758" s="180" t="s">
        <v>2004</v>
      </c>
      <c r="I758" s="181" t="s">
        <v>2004</v>
      </c>
      <c r="J758" s="182" t="s">
        <v>2004</v>
      </c>
      <c r="K758" s="183" t="str">
        <f t="shared" si="11"/>
        <v/>
      </c>
    </row>
    <row r="759" spans="1:11" x14ac:dyDescent="0.25">
      <c r="A759" s="177">
        <v>1111524</v>
      </c>
      <c r="B759" s="178" t="s">
        <v>2851</v>
      </c>
      <c r="C759" s="178" t="s">
        <v>2001</v>
      </c>
      <c r="D759" s="178" t="s">
        <v>2017</v>
      </c>
      <c r="E759" s="178" t="s">
        <v>2406</v>
      </c>
      <c r="F759" s="179">
        <v>25</v>
      </c>
      <c r="G759" s="180">
        <v>4</v>
      </c>
      <c r="H759" s="180" t="s">
        <v>2008</v>
      </c>
      <c r="I759" s="181">
        <v>1</v>
      </c>
      <c r="J759" s="182">
        <v>44423</v>
      </c>
      <c r="K759" s="183">
        <f t="shared" si="11"/>
        <v>42961</v>
      </c>
    </row>
    <row r="760" spans="1:11" x14ac:dyDescent="0.25">
      <c r="A760" s="177">
        <v>1112886</v>
      </c>
      <c r="B760" s="178" t="s">
        <v>2852</v>
      </c>
      <c r="C760" s="178" t="s">
        <v>1868</v>
      </c>
      <c r="D760" s="178" t="s">
        <v>2020</v>
      </c>
      <c r="E760" s="178" t="s">
        <v>2139</v>
      </c>
      <c r="F760" s="179">
        <v>10</v>
      </c>
      <c r="G760" s="180" t="s">
        <v>2004</v>
      </c>
      <c r="H760" s="180" t="s">
        <v>2004</v>
      </c>
      <c r="I760" s="181" t="s">
        <v>2004</v>
      </c>
      <c r="J760" s="182" t="s">
        <v>2004</v>
      </c>
      <c r="K760" s="183" t="str">
        <f t="shared" si="11"/>
        <v/>
      </c>
    </row>
    <row r="761" spans="1:11" x14ac:dyDescent="0.25">
      <c r="A761" s="177">
        <v>1112274</v>
      </c>
      <c r="B761" s="178" t="s">
        <v>2853</v>
      </c>
      <c r="C761" s="178" t="s">
        <v>1868</v>
      </c>
      <c r="D761" s="178" t="s">
        <v>2028</v>
      </c>
      <c r="E761" s="178" t="s">
        <v>2041</v>
      </c>
      <c r="F761" s="179">
        <v>13</v>
      </c>
      <c r="G761" s="180" t="s">
        <v>2004</v>
      </c>
      <c r="H761" s="180" t="s">
        <v>2004</v>
      </c>
      <c r="I761" s="181" t="s">
        <v>2004</v>
      </c>
      <c r="J761" s="182" t="s">
        <v>2004</v>
      </c>
      <c r="K761" s="183" t="str">
        <f t="shared" si="11"/>
        <v/>
      </c>
    </row>
    <row r="762" spans="1:11" x14ac:dyDescent="0.25">
      <c r="A762" s="177">
        <v>1111234</v>
      </c>
      <c r="B762" s="178" t="s">
        <v>2854</v>
      </c>
      <c r="C762" s="178" t="s">
        <v>1868</v>
      </c>
      <c r="D762" s="178" t="s">
        <v>2070</v>
      </c>
      <c r="E762" s="178" t="s">
        <v>2071</v>
      </c>
      <c r="F762" s="179">
        <v>86</v>
      </c>
      <c r="G762" s="180" t="s">
        <v>2004</v>
      </c>
      <c r="H762" s="180" t="s">
        <v>2004</v>
      </c>
      <c r="I762" s="181" t="s">
        <v>2004</v>
      </c>
      <c r="J762" s="182" t="s">
        <v>2004</v>
      </c>
      <c r="K762" s="183" t="str">
        <f t="shared" si="11"/>
        <v/>
      </c>
    </row>
    <row r="763" spans="1:11" x14ac:dyDescent="0.25">
      <c r="A763" s="177">
        <v>1110576</v>
      </c>
      <c r="B763" s="178" t="s">
        <v>2855</v>
      </c>
      <c r="C763" s="178" t="s">
        <v>2001</v>
      </c>
      <c r="D763" s="178" t="s">
        <v>2102</v>
      </c>
      <c r="E763" s="178" t="s">
        <v>2262</v>
      </c>
      <c r="F763" s="179">
        <v>31</v>
      </c>
      <c r="G763" s="180" t="s">
        <v>2004</v>
      </c>
      <c r="H763" s="180" t="s">
        <v>2004</v>
      </c>
      <c r="I763" s="181" t="s">
        <v>2004</v>
      </c>
      <c r="J763" s="182" t="s">
        <v>2004</v>
      </c>
      <c r="K763" s="183" t="str">
        <f t="shared" si="11"/>
        <v/>
      </c>
    </row>
    <row r="764" spans="1:11" x14ac:dyDescent="0.25">
      <c r="A764" s="177">
        <v>1111734</v>
      </c>
      <c r="B764" s="178" t="s">
        <v>2856</v>
      </c>
      <c r="C764" s="178" t="s">
        <v>2001</v>
      </c>
      <c r="D764" s="178" t="s">
        <v>2002</v>
      </c>
      <c r="E764" s="178" t="s">
        <v>2123</v>
      </c>
      <c r="F764" s="179">
        <v>36</v>
      </c>
      <c r="G764" s="180" t="s">
        <v>2004</v>
      </c>
      <c r="H764" s="180" t="s">
        <v>2004</v>
      </c>
      <c r="I764" s="181" t="s">
        <v>2004</v>
      </c>
      <c r="J764" s="182" t="s">
        <v>2004</v>
      </c>
      <c r="K764" s="183" t="str">
        <f t="shared" si="11"/>
        <v/>
      </c>
    </row>
    <row r="765" spans="1:11" x14ac:dyDescent="0.25">
      <c r="A765" s="177">
        <v>1110077</v>
      </c>
      <c r="B765" s="178" t="s">
        <v>2857</v>
      </c>
      <c r="C765" s="178" t="s">
        <v>1868</v>
      </c>
      <c r="D765" s="178" t="s">
        <v>2014</v>
      </c>
      <c r="E765" s="178" t="s">
        <v>2121</v>
      </c>
      <c r="F765" s="179">
        <v>50</v>
      </c>
      <c r="G765" s="180">
        <v>2</v>
      </c>
      <c r="H765" s="180" t="s">
        <v>2008</v>
      </c>
      <c r="I765" s="181">
        <v>2</v>
      </c>
      <c r="J765" s="182">
        <v>44318</v>
      </c>
      <c r="K765" s="183">
        <f t="shared" si="11"/>
        <v>42856</v>
      </c>
    </row>
    <row r="766" spans="1:11" x14ac:dyDescent="0.25">
      <c r="A766" s="177">
        <v>1111845</v>
      </c>
      <c r="B766" s="178" t="s">
        <v>2858</v>
      </c>
      <c r="C766" s="178" t="s">
        <v>2001</v>
      </c>
      <c r="D766" s="178" t="s">
        <v>2025</v>
      </c>
      <c r="E766" s="178" t="s">
        <v>2026</v>
      </c>
      <c r="F766" s="179">
        <v>46</v>
      </c>
      <c r="G766" s="180">
        <v>1</v>
      </c>
      <c r="H766" s="180" t="s">
        <v>2008</v>
      </c>
      <c r="I766" s="181">
        <v>2</v>
      </c>
      <c r="J766" s="182">
        <v>44290</v>
      </c>
      <c r="K766" s="183">
        <f t="shared" si="11"/>
        <v>42828</v>
      </c>
    </row>
    <row r="767" spans="1:11" x14ac:dyDescent="0.25">
      <c r="A767" s="177">
        <v>1110661</v>
      </c>
      <c r="B767" s="178" t="s">
        <v>2859</v>
      </c>
      <c r="C767" s="178" t="s">
        <v>2001</v>
      </c>
      <c r="D767" s="178" t="s">
        <v>2006</v>
      </c>
      <c r="E767" s="178" t="s">
        <v>2007</v>
      </c>
      <c r="F767" s="179">
        <v>21</v>
      </c>
      <c r="G767" s="180" t="s">
        <v>2004</v>
      </c>
      <c r="H767" s="180" t="s">
        <v>2004</v>
      </c>
      <c r="I767" s="181" t="s">
        <v>2004</v>
      </c>
      <c r="J767" s="182" t="s">
        <v>2004</v>
      </c>
      <c r="K767" s="183" t="str">
        <f t="shared" si="11"/>
        <v/>
      </c>
    </row>
    <row r="768" spans="1:11" x14ac:dyDescent="0.25">
      <c r="A768" s="177">
        <v>1112162</v>
      </c>
      <c r="B768" s="178" t="s">
        <v>2860</v>
      </c>
      <c r="C768" s="178" t="s">
        <v>1868</v>
      </c>
      <c r="D768" s="178" t="s">
        <v>2049</v>
      </c>
      <c r="E768" s="178" t="s">
        <v>2081</v>
      </c>
      <c r="F768" s="179">
        <v>23</v>
      </c>
      <c r="G768" s="180" t="s">
        <v>2004</v>
      </c>
      <c r="H768" s="180" t="s">
        <v>2004</v>
      </c>
      <c r="I768" s="181" t="s">
        <v>2004</v>
      </c>
      <c r="J768" s="182" t="s">
        <v>2004</v>
      </c>
      <c r="K768" s="183" t="str">
        <f t="shared" si="11"/>
        <v/>
      </c>
    </row>
    <row r="769" spans="1:11" x14ac:dyDescent="0.25">
      <c r="A769" s="177">
        <v>1112697</v>
      </c>
      <c r="B769" s="178" t="s">
        <v>2861</v>
      </c>
      <c r="C769" s="178" t="s">
        <v>1868</v>
      </c>
      <c r="D769" s="178" t="s">
        <v>2031</v>
      </c>
      <c r="E769" s="178" t="s">
        <v>2032</v>
      </c>
      <c r="F769" s="179">
        <v>41</v>
      </c>
      <c r="G769" s="180">
        <v>4</v>
      </c>
      <c r="H769" s="180" t="s">
        <v>2008</v>
      </c>
      <c r="I769" s="181">
        <v>1</v>
      </c>
      <c r="J769" s="182">
        <v>44423</v>
      </c>
      <c r="K769" s="183">
        <f t="shared" si="11"/>
        <v>42961</v>
      </c>
    </row>
    <row r="770" spans="1:11" x14ac:dyDescent="0.25">
      <c r="A770" s="177">
        <v>1111740</v>
      </c>
      <c r="B770" s="178" t="s">
        <v>2862</v>
      </c>
      <c r="C770" s="178" t="s">
        <v>2001</v>
      </c>
      <c r="D770" s="178" t="s">
        <v>2002</v>
      </c>
      <c r="E770" s="178" t="s">
        <v>2123</v>
      </c>
      <c r="F770" s="179">
        <v>26</v>
      </c>
      <c r="G770" s="180" t="s">
        <v>2004</v>
      </c>
      <c r="H770" s="180" t="s">
        <v>2004</v>
      </c>
      <c r="I770" s="181" t="s">
        <v>2004</v>
      </c>
      <c r="J770" s="182" t="s">
        <v>2004</v>
      </c>
      <c r="K770" s="183" t="str">
        <f t="shared" si="11"/>
        <v/>
      </c>
    </row>
    <row r="771" spans="1:11" x14ac:dyDescent="0.25">
      <c r="A771" s="177" t="s">
        <v>2142</v>
      </c>
      <c r="B771" s="178">
        <v>1112710</v>
      </c>
      <c r="C771" s="178">
        <v>1112165</v>
      </c>
      <c r="D771" s="178">
        <v>1111395</v>
      </c>
      <c r="E771" s="178">
        <v>1112863</v>
      </c>
      <c r="F771" s="179">
        <v>1110015</v>
      </c>
      <c r="G771" s="180">
        <v>1112139</v>
      </c>
      <c r="H771" s="180">
        <v>1112583</v>
      </c>
      <c r="I771" s="181">
        <v>1112884</v>
      </c>
      <c r="J771" s="182">
        <v>1110364</v>
      </c>
      <c r="K771" s="183">
        <f t="shared" si="11"/>
        <v>1108902</v>
      </c>
    </row>
    <row r="772" spans="1:11" x14ac:dyDescent="0.25">
      <c r="A772" s="177">
        <v>1110109</v>
      </c>
      <c r="B772" s="178" t="s">
        <v>2863</v>
      </c>
      <c r="C772" s="178" t="s">
        <v>1868</v>
      </c>
      <c r="D772" s="178" t="s">
        <v>2014</v>
      </c>
      <c r="E772" s="178" t="s">
        <v>2353</v>
      </c>
      <c r="F772" s="179">
        <v>23</v>
      </c>
      <c r="G772" s="180" t="s">
        <v>2004</v>
      </c>
      <c r="H772" s="180" t="s">
        <v>2004</v>
      </c>
      <c r="I772" s="181" t="s">
        <v>2004</v>
      </c>
      <c r="J772" s="182" t="s">
        <v>2004</v>
      </c>
      <c r="K772" s="183" t="str">
        <f t="shared" si="11"/>
        <v/>
      </c>
    </row>
    <row r="773" spans="1:11" x14ac:dyDescent="0.25">
      <c r="A773" s="177">
        <v>1112689</v>
      </c>
      <c r="B773" s="178" t="s">
        <v>2864</v>
      </c>
      <c r="C773" s="178" t="s">
        <v>1868</v>
      </c>
      <c r="D773" s="178" t="s">
        <v>2031</v>
      </c>
      <c r="E773" s="178" t="s">
        <v>2032</v>
      </c>
      <c r="F773" s="179">
        <v>31</v>
      </c>
      <c r="G773" s="180" t="s">
        <v>2004</v>
      </c>
      <c r="H773" s="180" t="s">
        <v>2004</v>
      </c>
      <c r="I773" s="181" t="s">
        <v>2004</v>
      </c>
      <c r="J773" s="182" t="s">
        <v>2004</v>
      </c>
      <c r="K773" s="183" t="str">
        <f t="shared" si="11"/>
        <v/>
      </c>
    </row>
    <row r="774" spans="1:11" x14ac:dyDescent="0.25">
      <c r="A774" s="177">
        <v>1112418</v>
      </c>
      <c r="B774" s="178" t="s">
        <v>2865</v>
      </c>
      <c r="C774" s="178" t="s">
        <v>1868</v>
      </c>
      <c r="D774" s="178" t="s">
        <v>2052</v>
      </c>
      <c r="E774" s="178" t="s">
        <v>2053</v>
      </c>
      <c r="F774" s="179">
        <v>62</v>
      </c>
      <c r="G774" s="180">
        <v>4</v>
      </c>
      <c r="H774" s="180" t="s">
        <v>2008</v>
      </c>
      <c r="I774" s="181">
        <v>1</v>
      </c>
      <c r="J774" s="182">
        <v>44423</v>
      </c>
      <c r="K774" s="183">
        <f t="shared" ref="K774:K837" si="12">IF(J774="","",J774-1462)</f>
        <v>42961</v>
      </c>
    </row>
    <row r="775" spans="1:11" x14ac:dyDescent="0.25">
      <c r="A775" s="177">
        <v>1111592</v>
      </c>
      <c r="B775" s="178" t="s">
        <v>2866</v>
      </c>
      <c r="C775" s="178" t="s">
        <v>2001</v>
      </c>
      <c r="D775" s="178" t="s">
        <v>2025</v>
      </c>
      <c r="E775" s="178" t="s">
        <v>2112</v>
      </c>
      <c r="F775" s="179">
        <v>15</v>
      </c>
      <c r="G775" s="180" t="s">
        <v>2004</v>
      </c>
      <c r="H775" s="180" t="s">
        <v>2004</v>
      </c>
      <c r="I775" s="181" t="s">
        <v>2004</v>
      </c>
      <c r="J775" s="182" t="s">
        <v>2004</v>
      </c>
      <c r="K775" s="183" t="str">
        <f t="shared" si="12"/>
        <v/>
      </c>
    </row>
    <row r="776" spans="1:11" x14ac:dyDescent="0.25">
      <c r="A776" s="177">
        <v>1110047</v>
      </c>
      <c r="B776" s="178" t="s">
        <v>2867</v>
      </c>
      <c r="C776" s="178" t="s">
        <v>1868</v>
      </c>
      <c r="D776" s="178" t="s">
        <v>2034</v>
      </c>
      <c r="E776" s="178" t="s">
        <v>2200</v>
      </c>
      <c r="F776" s="179">
        <v>67</v>
      </c>
      <c r="G776" s="180" t="s">
        <v>2004</v>
      </c>
      <c r="H776" s="180" t="s">
        <v>2004</v>
      </c>
      <c r="I776" s="181" t="s">
        <v>2004</v>
      </c>
      <c r="J776" s="182" t="s">
        <v>2004</v>
      </c>
      <c r="K776" s="183" t="str">
        <f t="shared" si="12"/>
        <v/>
      </c>
    </row>
    <row r="777" spans="1:11" x14ac:dyDescent="0.25">
      <c r="A777" s="177">
        <v>1112775</v>
      </c>
      <c r="B777" s="178" t="s">
        <v>2868</v>
      </c>
      <c r="C777" s="178" t="s">
        <v>1868</v>
      </c>
      <c r="D777" s="178" t="s">
        <v>2014</v>
      </c>
      <c r="E777" s="178" t="s">
        <v>2226</v>
      </c>
      <c r="F777" s="179">
        <v>20</v>
      </c>
      <c r="G777" s="180" t="s">
        <v>2004</v>
      </c>
      <c r="H777" s="180" t="s">
        <v>2004</v>
      </c>
      <c r="I777" s="181" t="s">
        <v>2004</v>
      </c>
      <c r="J777" s="182" t="s">
        <v>2004</v>
      </c>
      <c r="K777" s="183" t="str">
        <f t="shared" si="12"/>
        <v/>
      </c>
    </row>
    <row r="778" spans="1:11" x14ac:dyDescent="0.25">
      <c r="A778" s="177">
        <v>1112379</v>
      </c>
      <c r="B778" s="178" t="s">
        <v>2869</v>
      </c>
      <c r="C778" s="178" t="s">
        <v>1868</v>
      </c>
      <c r="D778" s="178" t="s">
        <v>2028</v>
      </c>
      <c r="E778" s="178" t="s">
        <v>2137</v>
      </c>
      <c r="F778" s="179">
        <v>47</v>
      </c>
      <c r="G778" s="180" t="s">
        <v>2004</v>
      </c>
      <c r="H778" s="180" t="s">
        <v>2004</v>
      </c>
      <c r="I778" s="181" t="s">
        <v>2004</v>
      </c>
      <c r="J778" s="182" t="s">
        <v>2004</v>
      </c>
      <c r="K778" s="183" t="str">
        <f t="shared" si="12"/>
        <v/>
      </c>
    </row>
    <row r="779" spans="1:11" x14ac:dyDescent="0.25">
      <c r="A779" s="177">
        <v>1111428</v>
      </c>
      <c r="B779" s="178" t="s">
        <v>2870</v>
      </c>
      <c r="C779" s="178" t="s">
        <v>2001</v>
      </c>
      <c r="D779" s="178" t="s">
        <v>2125</v>
      </c>
      <c r="E779" s="178" t="s">
        <v>2871</v>
      </c>
      <c r="F779" s="179">
        <v>41</v>
      </c>
      <c r="G779" s="180" t="s">
        <v>2004</v>
      </c>
      <c r="H779" s="180" t="s">
        <v>2004</v>
      </c>
      <c r="I779" s="181" t="s">
        <v>2004</v>
      </c>
      <c r="J779" s="182" t="s">
        <v>2004</v>
      </c>
      <c r="K779" s="183" t="str">
        <f t="shared" si="12"/>
        <v/>
      </c>
    </row>
    <row r="780" spans="1:11" x14ac:dyDescent="0.25">
      <c r="A780" s="177">
        <v>1111429</v>
      </c>
      <c r="B780" s="178" t="s">
        <v>2872</v>
      </c>
      <c r="C780" s="178" t="s">
        <v>2001</v>
      </c>
      <c r="D780" s="178" t="s">
        <v>2125</v>
      </c>
      <c r="E780" s="178" t="s">
        <v>2871</v>
      </c>
      <c r="F780" s="179">
        <v>22</v>
      </c>
      <c r="G780" s="180" t="s">
        <v>2004</v>
      </c>
      <c r="H780" s="180" t="s">
        <v>2004</v>
      </c>
      <c r="I780" s="181" t="s">
        <v>2004</v>
      </c>
      <c r="J780" s="182" t="s">
        <v>2004</v>
      </c>
      <c r="K780" s="183" t="str">
        <f t="shared" si="12"/>
        <v/>
      </c>
    </row>
    <row r="781" spans="1:11" x14ac:dyDescent="0.25">
      <c r="A781" s="177">
        <v>1111430</v>
      </c>
      <c r="B781" s="178" t="s">
        <v>2873</v>
      </c>
      <c r="C781" s="178" t="s">
        <v>2001</v>
      </c>
      <c r="D781" s="178" t="s">
        <v>2125</v>
      </c>
      <c r="E781" s="178" t="s">
        <v>2871</v>
      </c>
      <c r="F781" s="179">
        <v>12</v>
      </c>
      <c r="G781" s="180" t="s">
        <v>2004</v>
      </c>
      <c r="H781" s="180" t="s">
        <v>2004</v>
      </c>
      <c r="I781" s="181" t="s">
        <v>2004</v>
      </c>
      <c r="J781" s="182" t="s">
        <v>2004</v>
      </c>
      <c r="K781" s="183" t="str">
        <f t="shared" si="12"/>
        <v/>
      </c>
    </row>
    <row r="782" spans="1:11" x14ac:dyDescent="0.25">
      <c r="A782" s="177">
        <v>1111431</v>
      </c>
      <c r="B782" s="178" t="s">
        <v>2874</v>
      </c>
      <c r="C782" s="178" t="s">
        <v>2001</v>
      </c>
      <c r="D782" s="178" t="s">
        <v>2125</v>
      </c>
      <c r="E782" s="178" t="s">
        <v>2871</v>
      </c>
      <c r="F782" s="179">
        <v>13</v>
      </c>
      <c r="G782" s="180" t="s">
        <v>2004</v>
      </c>
      <c r="H782" s="180" t="s">
        <v>2004</v>
      </c>
      <c r="I782" s="181" t="s">
        <v>2004</v>
      </c>
      <c r="J782" s="182" t="s">
        <v>2004</v>
      </c>
      <c r="K782" s="183" t="str">
        <f t="shared" si="12"/>
        <v/>
      </c>
    </row>
    <row r="783" spans="1:11" x14ac:dyDescent="0.25">
      <c r="A783" s="177">
        <v>1111626</v>
      </c>
      <c r="B783" s="178" t="s">
        <v>2875</v>
      </c>
      <c r="C783" s="178" t="s">
        <v>2001</v>
      </c>
      <c r="D783" s="178" t="s">
        <v>2125</v>
      </c>
      <c r="E783" s="178" t="s">
        <v>2871</v>
      </c>
      <c r="F783" s="179">
        <v>104</v>
      </c>
      <c r="G783" s="180" t="s">
        <v>2004</v>
      </c>
      <c r="H783" s="180" t="s">
        <v>2004</v>
      </c>
      <c r="I783" s="181" t="s">
        <v>2004</v>
      </c>
      <c r="J783" s="182" t="s">
        <v>2004</v>
      </c>
      <c r="K783" s="183" t="str">
        <f t="shared" si="12"/>
        <v/>
      </c>
    </row>
    <row r="784" spans="1:11" x14ac:dyDescent="0.25">
      <c r="A784" s="177">
        <v>1111439</v>
      </c>
      <c r="B784" s="178" t="s">
        <v>2876</v>
      </c>
      <c r="C784" s="178" t="s">
        <v>2001</v>
      </c>
      <c r="D784" s="178" t="s">
        <v>2125</v>
      </c>
      <c r="E784" s="178" t="s">
        <v>2871</v>
      </c>
      <c r="F784" s="179">
        <v>57</v>
      </c>
      <c r="G784" s="180" t="s">
        <v>2004</v>
      </c>
      <c r="H784" s="180" t="s">
        <v>2004</v>
      </c>
      <c r="I784" s="181" t="s">
        <v>2004</v>
      </c>
      <c r="J784" s="182" t="s">
        <v>2004</v>
      </c>
      <c r="K784" s="183" t="str">
        <f t="shared" si="12"/>
        <v/>
      </c>
    </row>
    <row r="785" spans="1:11" x14ac:dyDescent="0.25">
      <c r="A785" s="177">
        <v>1111012</v>
      </c>
      <c r="B785" s="178" t="s">
        <v>2877</v>
      </c>
      <c r="C785" s="178" t="s">
        <v>2001</v>
      </c>
      <c r="D785" s="178" t="s">
        <v>2006</v>
      </c>
      <c r="E785" s="178" t="s">
        <v>2068</v>
      </c>
      <c r="F785" s="179">
        <v>28</v>
      </c>
      <c r="G785" s="180" t="s">
        <v>2004</v>
      </c>
      <c r="H785" s="180" t="s">
        <v>2004</v>
      </c>
      <c r="I785" s="181" t="s">
        <v>2004</v>
      </c>
      <c r="J785" s="182" t="s">
        <v>2004</v>
      </c>
      <c r="K785" s="183" t="str">
        <f t="shared" si="12"/>
        <v/>
      </c>
    </row>
    <row r="786" spans="1:11" x14ac:dyDescent="0.25">
      <c r="A786" s="177">
        <v>1112210</v>
      </c>
      <c r="B786" s="178" t="s">
        <v>2878</v>
      </c>
      <c r="C786" s="178" t="s">
        <v>1868</v>
      </c>
      <c r="D786" s="178" t="s">
        <v>2049</v>
      </c>
      <c r="E786" s="178" t="s">
        <v>2151</v>
      </c>
      <c r="F786" s="179">
        <v>21</v>
      </c>
      <c r="G786" s="180" t="s">
        <v>2004</v>
      </c>
      <c r="H786" s="180" t="s">
        <v>2004</v>
      </c>
      <c r="I786" s="181" t="s">
        <v>2004</v>
      </c>
      <c r="J786" s="182" t="s">
        <v>2004</v>
      </c>
      <c r="K786" s="183" t="str">
        <f t="shared" si="12"/>
        <v/>
      </c>
    </row>
    <row r="787" spans="1:11" x14ac:dyDescent="0.25">
      <c r="A787" s="177">
        <v>1111513</v>
      </c>
      <c r="B787" s="178" t="s">
        <v>2879</v>
      </c>
      <c r="C787" s="178" t="s">
        <v>2001</v>
      </c>
      <c r="D787" s="178" t="s">
        <v>2125</v>
      </c>
      <c r="E787" s="178" t="s">
        <v>2475</v>
      </c>
      <c r="F787" s="179">
        <v>21</v>
      </c>
      <c r="G787" s="180">
        <v>4</v>
      </c>
      <c r="H787" s="180" t="s">
        <v>2008</v>
      </c>
      <c r="I787" s="181">
        <v>1</v>
      </c>
      <c r="J787" s="182">
        <v>44423</v>
      </c>
      <c r="K787" s="183">
        <f t="shared" si="12"/>
        <v>42961</v>
      </c>
    </row>
    <row r="788" spans="1:11" x14ac:dyDescent="0.25">
      <c r="A788" s="177">
        <v>1110614</v>
      </c>
      <c r="B788" s="178" t="s">
        <v>2880</v>
      </c>
      <c r="C788" s="178" t="s">
        <v>2001</v>
      </c>
      <c r="D788" s="178" t="s">
        <v>2102</v>
      </c>
      <c r="E788" s="178" t="s">
        <v>2262</v>
      </c>
      <c r="F788" s="179">
        <v>26</v>
      </c>
      <c r="G788" s="180" t="s">
        <v>2004</v>
      </c>
      <c r="H788" s="180" t="s">
        <v>2004</v>
      </c>
      <c r="I788" s="181" t="s">
        <v>2004</v>
      </c>
      <c r="J788" s="182" t="s">
        <v>2004</v>
      </c>
      <c r="K788" s="183" t="str">
        <f t="shared" si="12"/>
        <v/>
      </c>
    </row>
    <row r="789" spans="1:11" x14ac:dyDescent="0.25">
      <c r="A789" s="177">
        <v>1112323</v>
      </c>
      <c r="B789" s="178" t="s">
        <v>2881</v>
      </c>
      <c r="C789" s="178" t="s">
        <v>1868</v>
      </c>
      <c r="D789" s="178" t="s">
        <v>2049</v>
      </c>
      <c r="E789" s="178" t="s">
        <v>2441</v>
      </c>
      <c r="F789" s="179">
        <v>14</v>
      </c>
      <c r="G789" s="180" t="s">
        <v>2004</v>
      </c>
      <c r="H789" s="180" t="s">
        <v>2004</v>
      </c>
      <c r="I789" s="181" t="s">
        <v>2004</v>
      </c>
      <c r="J789" s="182" t="s">
        <v>2004</v>
      </c>
      <c r="K789" s="183" t="str">
        <f t="shared" si="12"/>
        <v/>
      </c>
    </row>
    <row r="790" spans="1:11" x14ac:dyDescent="0.25">
      <c r="A790" s="177">
        <v>1112539</v>
      </c>
      <c r="B790" s="178" t="s">
        <v>2882</v>
      </c>
      <c r="C790" s="178" t="s">
        <v>1868</v>
      </c>
      <c r="D790" s="178" t="s">
        <v>2014</v>
      </c>
      <c r="E790" s="178" t="s">
        <v>2060</v>
      </c>
      <c r="F790" s="179">
        <v>28</v>
      </c>
      <c r="G790" s="180" t="s">
        <v>2004</v>
      </c>
      <c r="H790" s="180" t="s">
        <v>2004</v>
      </c>
      <c r="I790" s="181" t="s">
        <v>2004</v>
      </c>
      <c r="J790" s="182" t="s">
        <v>2004</v>
      </c>
      <c r="K790" s="183" t="str">
        <f t="shared" si="12"/>
        <v/>
      </c>
    </row>
    <row r="791" spans="1:11" x14ac:dyDescent="0.25">
      <c r="A791" s="177">
        <v>1111028</v>
      </c>
      <c r="B791" s="178" t="s">
        <v>2883</v>
      </c>
      <c r="C791" s="178" t="s">
        <v>2001</v>
      </c>
      <c r="D791" s="178" t="s">
        <v>2006</v>
      </c>
      <c r="E791" s="178" t="s">
        <v>2068</v>
      </c>
      <c r="F791" s="179">
        <v>37</v>
      </c>
      <c r="G791" s="180" t="s">
        <v>2004</v>
      </c>
      <c r="H791" s="180" t="s">
        <v>2004</v>
      </c>
      <c r="I791" s="181" t="s">
        <v>2004</v>
      </c>
      <c r="J791" s="182" t="s">
        <v>2004</v>
      </c>
      <c r="K791" s="183" t="str">
        <f t="shared" si="12"/>
        <v/>
      </c>
    </row>
    <row r="792" spans="1:11" x14ac:dyDescent="0.25">
      <c r="A792" s="177">
        <v>1111013</v>
      </c>
      <c r="B792" s="178" t="s">
        <v>2884</v>
      </c>
      <c r="C792" s="178" t="s">
        <v>2001</v>
      </c>
      <c r="D792" s="178" t="s">
        <v>2006</v>
      </c>
      <c r="E792" s="178" t="s">
        <v>2068</v>
      </c>
      <c r="F792" s="179">
        <v>52</v>
      </c>
      <c r="G792" s="180" t="s">
        <v>2004</v>
      </c>
      <c r="H792" s="180" t="s">
        <v>2004</v>
      </c>
      <c r="I792" s="181" t="s">
        <v>2004</v>
      </c>
      <c r="J792" s="182" t="s">
        <v>2004</v>
      </c>
      <c r="K792" s="183" t="str">
        <f t="shared" si="12"/>
        <v/>
      </c>
    </row>
    <row r="793" spans="1:11" x14ac:dyDescent="0.25">
      <c r="A793" s="177">
        <v>1110110</v>
      </c>
      <c r="B793" s="178" t="s">
        <v>2885</v>
      </c>
      <c r="C793" s="178" t="s">
        <v>1868</v>
      </c>
      <c r="D793" s="178" t="s">
        <v>2014</v>
      </c>
      <c r="E793" s="178" t="s">
        <v>2353</v>
      </c>
      <c r="F793" s="179">
        <v>20</v>
      </c>
      <c r="G793" s="180" t="s">
        <v>2004</v>
      </c>
      <c r="H793" s="180" t="s">
        <v>2004</v>
      </c>
      <c r="I793" s="181" t="s">
        <v>2004</v>
      </c>
      <c r="J793" s="182" t="s">
        <v>2004</v>
      </c>
      <c r="K793" s="183" t="str">
        <f t="shared" si="12"/>
        <v/>
      </c>
    </row>
    <row r="794" spans="1:11" x14ac:dyDescent="0.25">
      <c r="A794" s="177">
        <v>1111549</v>
      </c>
      <c r="B794" s="178" t="s">
        <v>2886</v>
      </c>
      <c r="C794" s="178" t="s">
        <v>2001</v>
      </c>
      <c r="D794" s="178" t="s">
        <v>2002</v>
      </c>
      <c r="E794" s="178" t="s">
        <v>2074</v>
      </c>
      <c r="F794" s="179">
        <v>16</v>
      </c>
      <c r="G794" s="180" t="s">
        <v>2004</v>
      </c>
      <c r="H794" s="180" t="s">
        <v>2004</v>
      </c>
      <c r="I794" s="181" t="s">
        <v>2004</v>
      </c>
      <c r="J794" s="182" t="s">
        <v>2004</v>
      </c>
      <c r="K794" s="183" t="str">
        <f t="shared" si="12"/>
        <v/>
      </c>
    </row>
    <row r="795" spans="1:11" x14ac:dyDescent="0.25">
      <c r="A795" s="177">
        <v>1110116</v>
      </c>
      <c r="B795" s="178" t="s">
        <v>2887</v>
      </c>
      <c r="C795" s="178" t="s">
        <v>1868</v>
      </c>
      <c r="D795" s="178" t="s">
        <v>2014</v>
      </c>
      <c r="E795" s="178" t="s">
        <v>2353</v>
      </c>
      <c r="F795" s="179">
        <v>45</v>
      </c>
      <c r="G795" s="180" t="s">
        <v>2004</v>
      </c>
      <c r="H795" s="180" t="s">
        <v>2004</v>
      </c>
      <c r="I795" s="181" t="s">
        <v>2004</v>
      </c>
      <c r="J795" s="182" t="s">
        <v>2004</v>
      </c>
      <c r="K795" s="183" t="str">
        <f t="shared" si="12"/>
        <v/>
      </c>
    </row>
    <row r="796" spans="1:11" x14ac:dyDescent="0.25">
      <c r="A796" s="177">
        <v>1111852</v>
      </c>
      <c r="B796" s="178" t="s">
        <v>2888</v>
      </c>
      <c r="C796" s="178" t="s">
        <v>2001</v>
      </c>
      <c r="D796" s="178" t="s">
        <v>2025</v>
      </c>
      <c r="E796" s="178" t="s">
        <v>2026</v>
      </c>
      <c r="F796" s="179">
        <v>32</v>
      </c>
      <c r="G796" s="180" t="s">
        <v>2004</v>
      </c>
      <c r="H796" s="180" t="s">
        <v>2004</v>
      </c>
      <c r="I796" s="181" t="s">
        <v>2004</v>
      </c>
      <c r="J796" s="182" t="s">
        <v>2004</v>
      </c>
      <c r="K796" s="183" t="str">
        <f t="shared" si="12"/>
        <v/>
      </c>
    </row>
    <row r="797" spans="1:11" x14ac:dyDescent="0.25">
      <c r="A797" s="177">
        <v>1110516</v>
      </c>
      <c r="B797" s="178" t="s">
        <v>2889</v>
      </c>
      <c r="C797" s="178" t="s">
        <v>2001</v>
      </c>
      <c r="D797" s="178" t="s">
        <v>2055</v>
      </c>
      <c r="E797" s="178" t="s">
        <v>2233</v>
      </c>
      <c r="F797" s="179">
        <v>30</v>
      </c>
      <c r="G797" s="180">
        <v>4</v>
      </c>
      <c r="H797" s="180" t="s">
        <v>2008</v>
      </c>
      <c r="I797" s="181">
        <v>1</v>
      </c>
      <c r="J797" s="182">
        <v>44423</v>
      </c>
      <c r="K797" s="183">
        <f t="shared" si="12"/>
        <v>42961</v>
      </c>
    </row>
    <row r="798" spans="1:11" x14ac:dyDescent="0.25">
      <c r="A798" s="177">
        <v>1111926</v>
      </c>
      <c r="B798" s="178" t="s">
        <v>2890</v>
      </c>
      <c r="C798" s="178" t="s">
        <v>2001</v>
      </c>
      <c r="D798" s="178" t="s">
        <v>2091</v>
      </c>
      <c r="E798" s="178" t="s">
        <v>2092</v>
      </c>
      <c r="F798" s="179">
        <v>24</v>
      </c>
      <c r="G798" s="180" t="s">
        <v>2004</v>
      </c>
      <c r="H798" s="180" t="s">
        <v>2004</v>
      </c>
      <c r="I798" s="181" t="s">
        <v>2004</v>
      </c>
      <c r="J798" s="182" t="s">
        <v>2004</v>
      </c>
      <c r="K798" s="183" t="str">
        <f t="shared" si="12"/>
        <v/>
      </c>
    </row>
    <row r="799" spans="1:11" x14ac:dyDescent="0.25">
      <c r="A799" s="177">
        <v>1111514</v>
      </c>
      <c r="B799" s="178" t="s">
        <v>2891</v>
      </c>
      <c r="C799" s="178" t="s">
        <v>2001</v>
      </c>
      <c r="D799" s="178" t="s">
        <v>2125</v>
      </c>
      <c r="E799" s="178" t="s">
        <v>2475</v>
      </c>
      <c r="F799" s="179">
        <v>22</v>
      </c>
      <c r="G799" s="180" t="s">
        <v>2004</v>
      </c>
      <c r="H799" s="180" t="s">
        <v>2004</v>
      </c>
      <c r="I799" s="181" t="s">
        <v>2004</v>
      </c>
      <c r="J799" s="182" t="s">
        <v>2004</v>
      </c>
      <c r="K799" s="183" t="str">
        <f t="shared" si="12"/>
        <v/>
      </c>
    </row>
    <row r="800" spans="1:11" x14ac:dyDescent="0.25">
      <c r="A800" s="177">
        <v>1111355</v>
      </c>
      <c r="B800" s="178" t="s">
        <v>2892</v>
      </c>
      <c r="C800" s="178" t="s">
        <v>1868</v>
      </c>
      <c r="D800" s="178" t="s">
        <v>2046</v>
      </c>
      <c r="E800" s="178" t="s">
        <v>2165</v>
      </c>
      <c r="F800" s="179">
        <v>93</v>
      </c>
      <c r="G800" s="180">
        <v>2</v>
      </c>
      <c r="H800" s="180" t="s">
        <v>2008</v>
      </c>
      <c r="I800" s="181">
        <v>3</v>
      </c>
      <c r="J800" s="182">
        <v>44318</v>
      </c>
      <c r="K800" s="183">
        <f t="shared" si="12"/>
        <v>42856</v>
      </c>
    </row>
    <row r="801" spans="1:11" x14ac:dyDescent="0.25">
      <c r="A801" s="177">
        <v>1110364</v>
      </c>
      <c r="B801" s="178" t="s">
        <v>2893</v>
      </c>
      <c r="C801" s="178" t="s">
        <v>2001</v>
      </c>
      <c r="D801" s="178" t="s">
        <v>2017</v>
      </c>
      <c r="E801" s="178" t="s">
        <v>2147</v>
      </c>
      <c r="F801" s="179">
        <v>69</v>
      </c>
      <c r="G801" s="180">
        <v>2</v>
      </c>
      <c r="H801" s="180" t="s">
        <v>2008</v>
      </c>
      <c r="I801" s="181">
        <v>2</v>
      </c>
      <c r="J801" s="182">
        <v>44318</v>
      </c>
      <c r="K801" s="183">
        <f t="shared" si="12"/>
        <v>42856</v>
      </c>
    </row>
    <row r="802" spans="1:11" x14ac:dyDescent="0.25">
      <c r="A802" s="177">
        <v>1110248</v>
      </c>
      <c r="B802" s="178" t="s">
        <v>2894</v>
      </c>
      <c r="C802" s="178" t="s">
        <v>1868</v>
      </c>
      <c r="D802" s="178" t="s">
        <v>2034</v>
      </c>
      <c r="E802" s="178" t="s">
        <v>2039</v>
      </c>
      <c r="F802" s="179">
        <v>74</v>
      </c>
      <c r="G802" s="180">
        <v>3</v>
      </c>
      <c r="H802" s="180" t="s">
        <v>2008</v>
      </c>
      <c r="I802" s="181">
        <v>2</v>
      </c>
      <c r="J802" s="182">
        <v>44374</v>
      </c>
      <c r="K802" s="183">
        <f t="shared" si="12"/>
        <v>42912</v>
      </c>
    </row>
    <row r="803" spans="1:11" x14ac:dyDescent="0.25">
      <c r="A803" s="177">
        <v>1112399</v>
      </c>
      <c r="B803" s="178" t="s">
        <v>2895</v>
      </c>
      <c r="C803" s="178" t="s">
        <v>1868</v>
      </c>
      <c r="D803" s="178" t="s">
        <v>2052</v>
      </c>
      <c r="E803" s="178" t="s">
        <v>2053</v>
      </c>
      <c r="F803" s="179">
        <v>57</v>
      </c>
      <c r="G803" s="180">
        <v>3</v>
      </c>
      <c r="H803" s="180" t="s">
        <v>2008</v>
      </c>
      <c r="I803" s="181">
        <v>2</v>
      </c>
      <c r="J803" s="182">
        <v>44374</v>
      </c>
      <c r="K803" s="183">
        <f t="shared" si="12"/>
        <v>42912</v>
      </c>
    </row>
    <row r="804" spans="1:11" x14ac:dyDescent="0.25">
      <c r="A804" s="177">
        <v>1112403</v>
      </c>
      <c r="B804" s="178" t="s">
        <v>2896</v>
      </c>
      <c r="C804" s="178" t="s">
        <v>1868</v>
      </c>
      <c r="D804" s="178" t="s">
        <v>2052</v>
      </c>
      <c r="E804" s="178" t="s">
        <v>2053</v>
      </c>
      <c r="F804" s="179">
        <v>59</v>
      </c>
      <c r="G804" s="180" t="s">
        <v>2004</v>
      </c>
      <c r="H804" s="180" t="s">
        <v>2004</v>
      </c>
      <c r="I804" s="181" t="s">
        <v>2004</v>
      </c>
      <c r="J804" s="182" t="s">
        <v>2004</v>
      </c>
      <c r="K804" s="183" t="str">
        <f t="shared" si="12"/>
        <v/>
      </c>
    </row>
    <row r="805" spans="1:11" x14ac:dyDescent="0.25">
      <c r="A805" s="177">
        <v>1111791</v>
      </c>
      <c r="B805" s="178" t="s">
        <v>2897</v>
      </c>
      <c r="C805" s="178" t="s">
        <v>2001</v>
      </c>
      <c r="D805" s="178" t="s">
        <v>2002</v>
      </c>
      <c r="E805" s="178" t="s">
        <v>2085</v>
      </c>
      <c r="F805" s="179">
        <v>13</v>
      </c>
      <c r="G805" s="180" t="s">
        <v>2004</v>
      </c>
      <c r="H805" s="180" t="s">
        <v>2004</v>
      </c>
      <c r="I805" s="181" t="s">
        <v>2004</v>
      </c>
      <c r="J805" s="182" t="s">
        <v>2004</v>
      </c>
      <c r="K805" s="183" t="str">
        <f t="shared" si="12"/>
        <v/>
      </c>
    </row>
    <row r="806" spans="1:11" x14ac:dyDescent="0.25">
      <c r="A806" s="177">
        <v>1111064</v>
      </c>
      <c r="B806" s="178" t="s">
        <v>2898</v>
      </c>
      <c r="C806" s="178" t="s">
        <v>1868</v>
      </c>
      <c r="D806" s="178" t="s">
        <v>2046</v>
      </c>
      <c r="E806" s="178" t="s">
        <v>2314</v>
      </c>
      <c r="F806" s="179">
        <v>36</v>
      </c>
      <c r="G806" s="180">
        <v>4</v>
      </c>
      <c r="H806" s="180" t="s">
        <v>2008</v>
      </c>
      <c r="I806" s="181">
        <v>1</v>
      </c>
      <c r="J806" s="182">
        <v>44423</v>
      </c>
      <c r="K806" s="183">
        <f t="shared" si="12"/>
        <v>42961</v>
      </c>
    </row>
    <row r="807" spans="1:11" x14ac:dyDescent="0.25">
      <c r="A807" s="177">
        <v>1110662</v>
      </c>
      <c r="B807" s="178" t="s">
        <v>2899</v>
      </c>
      <c r="C807" s="178" t="s">
        <v>2001</v>
      </c>
      <c r="D807" s="178" t="s">
        <v>2006</v>
      </c>
      <c r="E807" s="178" t="s">
        <v>2007</v>
      </c>
      <c r="F807" s="179">
        <v>58</v>
      </c>
      <c r="G807" s="180">
        <v>2</v>
      </c>
      <c r="H807" s="180" t="s">
        <v>2008</v>
      </c>
      <c r="I807" s="181">
        <v>2</v>
      </c>
      <c r="J807" s="182">
        <v>44318</v>
      </c>
      <c r="K807" s="183">
        <f t="shared" si="12"/>
        <v>42856</v>
      </c>
    </row>
    <row r="808" spans="1:11" x14ac:dyDescent="0.25">
      <c r="A808" s="177">
        <v>1110991</v>
      </c>
      <c r="B808" s="178" t="s">
        <v>2900</v>
      </c>
      <c r="C808" s="178" t="s">
        <v>2001</v>
      </c>
      <c r="D808" s="178" t="s">
        <v>2055</v>
      </c>
      <c r="E808" s="178" t="s">
        <v>2219</v>
      </c>
      <c r="F808" s="179">
        <v>64</v>
      </c>
      <c r="G808" s="180" t="s">
        <v>2004</v>
      </c>
      <c r="H808" s="180" t="s">
        <v>2004</v>
      </c>
      <c r="I808" s="181" t="s">
        <v>2004</v>
      </c>
      <c r="J808" s="182" t="s">
        <v>2004</v>
      </c>
      <c r="K808" s="183" t="str">
        <f t="shared" si="12"/>
        <v/>
      </c>
    </row>
    <row r="809" spans="1:11" x14ac:dyDescent="0.25">
      <c r="A809" s="177">
        <v>1111236</v>
      </c>
      <c r="B809" s="178" t="s">
        <v>2901</v>
      </c>
      <c r="C809" s="178" t="s">
        <v>1868</v>
      </c>
      <c r="D809" s="178" t="s">
        <v>2070</v>
      </c>
      <c r="E809" s="178" t="s">
        <v>2071</v>
      </c>
      <c r="F809" s="179">
        <v>32</v>
      </c>
      <c r="G809" s="180">
        <v>4</v>
      </c>
      <c r="H809" s="180" t="s">
        <v>2008</v>
      </c>
      <c r="I809" s="181">
        <v>1</v>
      </c>
      <c r="J809" s="182">
        <v>44423</v>
      </c>
      <c r="K809" s="183">
        <f t="shared" si="12"/>
        <v>42961</v>
      </c>
    </row>
    <row r="810" spans="1:11" x14ac:dyDescent="0.25">
      <c r="A810" s="177">
        <v>1110663</v>
      </c>
      <c r="B810" s="178" t="s">
        <v>2902</v>
      </c>
      <c r="C810" s="178" t="s">
        <v>2001</v>
      </c>
      <c r="D810" s="178" t="s">
        <v>2006</v>
      </c>
      <c r="E810" s="178" t="s">
        <v>2007</v>
      </c>
      <c r="F810" s="179">
        <v>77</v>
      </c>
      <c r="G810" s="180">
        <v>3</v>
      </c>
      <c r="H810" s="180" t="s">
        <v>2008</v>
      </c>
      <c r="I810" s="181">
        <v>2</v>
      </c>
      <c r="J810" s="182">
        <v>44374</v>
      </c>
      <c r="K810" s="183">
        <f t="shared" si="12"/>
        <v>42912</v>
      </c>
    </row>
    <row r="811" spans="1:11" x14ac:dyDescent="0.25">
      <c r="A811" s="177">
        <v>1110920</v>
      </c>
      <c r="B811" s="178" t="s">
        <v>2903</v>
      </c>
      <c r="C811" s="178" t="s">
        <v>2001</v>
      </c>
      <c r="D811" s="178" t="s">
        <v>2102</v>
      </c>
      <c r="E811" s="178" t="s">
        <v>2312</v>
      </c>
      <c r="F811" s="179">
        <v>39</v>
      </c>
      <c r="G811" s="180" t="s">
        <v>2004</v>
      </c>
      <c r="H811" s="180" t="s">
        <v>2004</v>
      </c>
      <c r="I811" s="181" t="s">
        <v>2004</v>
      </c>
      <c r="J811" s="182" t="s">
        <v>2004</v>
      </c>
      <c r="K811" s="183" t="str">
        <f t="shared" si="12"/>
        <v/>
      </c>
    </row>
    <row r="812" spans="1:11" x14ac:dyDescent="0.25">
      <c r="A812" s="177">
        <v>1112042</v>
      </c>
      <c r="B812" s="178" t="s">
        <v>2904</v>
      </c>
      <c r="C812" s="178" t="s">
        <v>1868</v>
      </c>
      <c r="D812" s="178" t="s">
        <v>2028</v>
      </c>
      <c r="E812" s="178" t="s">
        <v>2083</v>
      </c>
      <c r="F812" s="179">
        <v>52</v>
      </c>
      <c r="G812" s="180" t="s">
        <v>2004</v>
      </c>
      <c r="H812" s="180" t="s">
        <v>2004</v>
      </c>
      <c r="I812" s="181" t="s">
        <v>2004</v>
      </c>
      <c r="J812" s="182" t="s">
        <v>2004</v>
      </c>
      <c r="K812" s="183" t="str">
        <f t="shared" si="12"/>
        <v/>
      </c>
    </row>
    <row r="813" spans="1:11" x14ac:dyDescent="0.25">
      <c r="A813" s="177">
        <v>1110761</v>
      </c>
      <c r="B813" s="178" t="s">
        <v>2905</v>
      </c>
      <c r="C813" s="178" t="s">
        <v>2001</v>
      </c>
      <c r="D813" s="178" t="s">
        <v>2102</v>
      </c>
      <c r="E813" s="178" t="s">
        <v>2280</v>
      </c>
      <c r="F813" s="179">
        <v>85</v>
      </c>
      <c r="G813" s="180" t="s">
        <v>2004</v>
      </c>
      <c r="H813" s="180" t="s">
        <v>2004</v>
      </c>
      <c r="I813" s="181" t="s">
        <v>2004</v>
      </c>
      <c r="J813" s="182" t="s">
        <v>2004</v>
      </c>
      <c r="K813" s="183" t="str">
        <f t="shared" si="12"/>
        <v/>
      </c>
    </row>
    <row r="814" spans="1:11" x14ac:dyDescent="0.25">
      <c r="A814" s="177">
        <v>1112111</v>
      </c>
      <c r="B814" s="178" t="s">
        <v>2906</v>
      </c>
      <c r="C814" s="178" t="s">
        <v>1868</v>
      </c>
      <c r="D814" s="178" t="s">
        <v>2052</v>
      </c>
      <c r="E814" s="178" t="s">
        <v>2128</v>
      </c>
      <c r="F814" s="179">
        <v>24</v>
      </c>
      <c r="G814" s="180" t="s">
        <v>2004</v>
      </c>
      <c r="H814" s="180" t="s">
        <v>2004</v>
      </c>
      <c r="I814" s="181" t="s">
        <v>2004</v>
      </c>
      <c r="J814" s="182" t="s">
        <v>2004</v>
      </c>
      <c r="K814" s="183" t="str">
        <f t="shared" si="12"/>
        <v/>
      </c>
    </row>
    <row r="815" spans="1:11" x14ac:dyDescent="0.25">
      <c r="A815" s="177">
        <v>1112562</v>
      </c>
      <c r="B815" s="178" t="s">
        <v>2907</v>
      </c>
      <c r="C815" s="178" t="s">
        <v>1868</v>
      </c>
      <c r="D815" s="178" t="s">
        <v>2014</v>
      </c>
      <c r="E815" s="178" t="s">
        <v>2197</v>
      </c>
      <c r="F815" s="179">
        <v>36</v>
      </c>
      <c r="G815" s="180" t="s">
        <v>2004</v>
      </c>
      <c r="H815" s="180" t="s">
        <v>2004</v>
      </c>
      <c r="I815" s="181" t="s">
        <v>2004</v>
      </c>
      <c r="J815" s="182" t="s">
        <v>2004</v>
      </c>
      <c r="K815" s="183" t="str">
        <f t="shared" si="12"/>
        <v/>
      </c>
    </row>
    <row r="816" spans="1:11" x14ac:dyDescent="0.25">
      <c r="A816" s="177">
        <v>1112261</v>
      </c>
      <c r="B816" s="178" t="s">
        <v>2908</v>
      </c>
      <c r="C816" s="178" t="s">
        <v>1868</v>
      </c>
      <c r="D816" s="178" t="s">
        <v>2028</v>
      </c>
      <c r="E816" s="178" t="s">
        <v>2137</v>
      </c>
      <c r="F816" s="179">
        <v>20</v>
      </c>
      <c r="G816" s="180" t="s">
        <v>2004</v>
      </c>
      <c r="H816" s="180" t="s">
        <v>2004</v>
      </c>
      <c r="I816" s="181" t="s">
        <v>2004</v>
      </c>
      <c r="J816" s="182" t="s">
        <v>2004</v>
      </c>
      <c r="K816" s="183" t="str">
        <f t="shared" si="12"/>
        <v/>
      </c>
    </row>
    <row r="817" spans="1:11" x14ac:dyDescent="0.25">
      <c r="A817" s="177">
        <v>1112364</v>
      </c>
      <c r="B817" s="178" t="s">
        <v>2909</v>
      </c>
      <c r="C817" s="178" t="s">
        <v>1868</v>
      </c>
      <c r="D817" s="178" t="s">
        <v>2052</v>
      </c>
      <c r="E817" s="178" t="s">
        <v>2076</v>
      </c>
      <c r="F817" s="179">
        <v>20</v>
      </c>
      <c r="G817" s="180" t="s">
        <v>2004</v>
      </c>
      <c r="H817" s="180" t="s">
        <v>2004</v>
      </c>
      <c r="I817" s="181" t="s">
        <v>2004</v>
      </c>
      <c r="J817" s="182" t="s">
        <v>2004</v>
      </c>
      <c r="K817" s="183" t="str">
        <f t="shared" si="12"/>
        <v/>
      </c>
    </row>
    <row r="818" spans="1:11" x14ac:dyDescent="0.25">
      <c r="A818" s="177">
        <v>1110500</v>
      </c>
      <c r="B818" s="178" t="s">
        <v>2910</v>
      </c>
      <c r="C818" s="178" t="s">
        <v>1868</v>
      </c>
      <c r="D818" s="178" t="s">
        <v>2014</v>
      </c>
      <c r="E818" s="178" t="s">
        <v>2015</v>
      </c>
      <c r="F818" s="179">
        <v>29</v>
      </c>
      <c r="G818" s="180" t="s">
        <v>2004</v>
      </c>
      <c r="H818" s="180" t="s">
        <v>2004</v>
      </c>
      <c r="I818" s="181" t="s">
        <v>2004</v>
      </c>
      <c r="J818" s="182" t="s">
        <v>2004</v>
      </c>
      <c r="K818" s="183" t="str">
        <f t="shared" si="12"/>
        <v/>
      </c>
    </row>
    <row r="819" spans="1:11" x14ac:dyDescent="0.25">
      <c r="A819" s="177">
        <v>1112014</v>
      </c>
      <c r="B819" s="178" t="s">
        <v>2911</v>
      </c>
      <c r="C819" s="178" t="s">
        <v>1868</v>
      </c>
      <c r="D819" s="178" t="s">
        <v>2028</v>
      </c>
      <c r="E819" s="178" t="s">
        <v>2167</v>
      </c>
      <c r="F819" s="179">
        <v>55</v>
      </c>
      <c r="G819" s="180">
        <v>3</v>
      </c>
      <c r="H819" s="180" t="s">
        <v>2008</v>
      </c>
      <c r="I819" s="181">
        <v>2</v>
      </c>
      <c r="J819" s="182">
        <v>44374</v>
      </c>
      <c r="K819" s="183">
        <f t="shared" si="12"/>
        <v>42912</v>
      </c>
    </row>
    <row r="820" spans="1:11" x14ac:dyDescent="0.25">
      <c r="A820" s="177">
        <v>1112016</v>
      </c>
      <c r="B820" s="178" t="s">
        <v>2912</v>
      </c>
      <c r="C820" s="178" t="s">
        <v>1868</v>
      </c>
      <c r="D820" s="178" t="s">
        <v>2028</v>
      </c>
      <c r="E820" s="178" t="s">
        <v>2167</v>
      </c>
      <c r="F820" s="179">
        <v>54</v>
      </c>
      <c r="G820" s="180" t="s">
        <v>2004</v>
      </c>
      <c r="H820" s="180" t="s">
        <v>2004</v>
      </c>
      <c r="I820" s="181" t="s">
        <v>2004</v>
      </c>
      <c r="J820" s="182" t="s">
        <v>2004</v>
      </c>
      <c r="K820" s="183" t="str">
        <f t="shared" si="12"/>
        <v/>
      </c>
    </row>
    <row r="821" spans="1:11" x14ac:dyDescent="0.25">
      <c r="A821" s="177">
        <v>1112214</v>
      </c>
      <c r="B821" s="178" t="s">
        <v>2913</v>
      </c>
      <c r="C821" s="178" t="s">
        <v>1868</v>
      </c>
      <c r="D821" s="178" t="s">
        <v>2049</v>
      </c>
      <c r="E821" s="178" t="s">
        <v>2151</v>
      </c>
      <c r="F821" s="179">
        <v>15</v>
      </c>
      <c r="G821" s="180" t="s">
        <v>2004</v>
      </c>
      <c r="H821" s="180" t="s">
        <v>2004</v>
      </c>
      <c r="I821" s="181" t="s">
        <v>2004</v>
      </c>
      <c r="J821" s="182" t="s">
        <v>2004</v>
      </c>
      <c r="K821" s="183" t="str">
        <f t="shared" si="12"/>
        <v/>
      </c>
    </row>
    <row r="822" spans="1:11" x14ac:dyDescent="0.25">
      <c r="A822" s="177">
        <v>1111515</v>
      </c>
      <c r="B822" s="178" t="s">
        <v>2914</v>
      </c>
      <c r="C822" s="178" t="s">
        <v>2001</v>
      </c>
      <c r="D822" s="178" t="s">
        <v>2125</v>
      </c>
      <c r="E822" s="178" t="s">
        <v>2475</v>
      </c>
      <c r="F822" s="179">
        <v>24</v>
      </c>
      <c r="G822" s="180" t="s">
        <v>2004</v>
      </c>
      <c r="H822" s="180" t="s">
        <v>2004</v>
      </c>
      <c r="I822" s="181" t="s">
        <v>2004</v>
      </c>
      <c r="J822" s="182" t="s">
        <v>2004</v>
      </c>
      <c r="K822" s="183" t="str">
        <f t="shared" si="12"/>
        <v/>
      </c>
    </row>
    <row r="823" spans="1:11" x14ac:dyDescent="0.25">
      <c r="A823" s="177">
        <v>1111634</v>
      </c>
      <c r="B823" s="178" t="s">
        <v>2915</v>
      </c>
      <c r="C823" s="178" t="s">
        <v>2001</v>
      </c>
      <c r="D823" s="178" t="s">
        <v>2017</v>
      </c>
      <c r="E823" s="178" t="s">
        <v>2023</v>
      </c>
      <c r="F823" s="179">
        <v>22</v>
      </c>
      <c r="G823" s="180" t="s">
        <v>2004</v>
      </c>
      <c r="H823" s="180" t="s">
        <v>2004</v>
      </c>
      <c r="I823" s="181" t="s">
        <v>2004</v>
      </c>
      <c r="J823" s="182" t="s">
        <v>2004</v>
      </c>
      <c r="K823" s="183" t="str">
        <f t="shared" si="12"/>
        <v/>
      </c>
    </row>
    <row r="824" spans="1:11" x14ac:dyDescent="0.25">
      <c r="A824" s="177">
        <v>1112424</v>
      </c>
      <c r="B824" s="178" t="s">
        <v>2916</v>
      </c>
      <c r="C824" s="178" t="s">
        <v>1868</v>
      </c>
      <c r="D824" s="178" t="s">
        <v>2052</v>
      </c>
      <c r="E824" s="178" t="s">
        <v>2053</v>
      </c>
      <c r="F824" s="179">
        <v>134</v>
      </c>
      <c r="G824" s="180">
        <v>2</v>
      </c>
      <c r="H824" s="180" t="s">
        <v>2008</v>
      </c>
      <c r="I824" s="181">
        <v>4</v>
      </c>
      <c r="J824" s="182">
        <v>44318</v>
      </c>
      <c r="K824" s="183">
        <f t="shared" si="12"/>
        <v>42856</v>
      </c>
    </row>
    <row r="825" spans="1:11" x14ac:dyDescent="0.25">
      <c r="A825" s="177">
        <v>1111299</v>
      </c>
      <c r="B825" s="178" t="s">
        <v>2917</v>
      </c>
      <c r="C825" s="178" t="s">
        <v>2001</v>
      </c>
      <c r="D825" s="178" t="s">
        <v>2144</v>
      </c>
      <c r="E825" s="178" t="s">
        <v>2159</v>
      </c>
      <c r="F825" s="179">
        <v>34</v>
      </c>
      <c r="G825" s="180" t="s">
        <v>2004</v>
      </c>
      <c r="H825" s="180" t="s">
        <v>2004</v>
      </c>
      <c r="I825" s="181" t="s">
        <v>2004</v>
      </c>
      <c r="J825" s="182" t="s">
        <v>2004</v>
      </c>
      <c r="K825" s="183" t="str">
        <f t="shared" si="12"/>
        <v/>
      </c>
    </row>
    <row r="826" spans="1:11" x14ac:dyDescent="0.25">
      <c r="A826" s="177">
        <v>1112106</v>
      </c>
      <c r="B826" s="178" t="s">
        <v>2918</v>
      </c>
      <c r="C826" s="178" t="s">
        <v>1868</v>
      </c>
      <c r="D826" s="178" t="s">
        <v>2052</v>
      </c>
      <c r="E826" s="178" t="s">
        <v>2128</v>
      </c>
      <c r="F826" s="179">
        <v>40</v>
      </c>
      <c r="G826" s="180" t="s">
        <v>2004</v>
      </c>
      <c r="H826" s="180" t="s">
        <v>2004</v>
      </c>
      <c r="I826" s="181" t="s">
        <v>2004</v>
      </c>
      <c r="J826" s="182" t="s">
        <v>2004</v>
      </c>
      <c r="K826" s="183" t="str">
        <f t="shared" si="12"/>
        <v/>
      </c>
    </row>
    <row r="827" spans="1:11" x14ac:dyDescent="0.25">
      <c r="A827" s="177" t="s">
        <v>2142</v>
      </c>
      <c r="B827" s="178"/>
      <c r="C827" s="178"/>
      <c r="D827" s="178"/>
      <c r="E827" s="178"/>
      <c r="F827" s="179"/>
      <c r="G827" s="180"/>
      <c r="H827" s="180"/>
      <c r="I827" s="181"/>
      <c r="J827" s="182"/>
      <c r="K827" s="183" t="str">
        <f t="shared" si="12"/>
        <v/>
      </c>
    </row>
    <row r="828" spans="1:11" x14ac:dyDescent="0.25">
      <c r="A828" s="177">
        <v>1111263</v>
      </c>
      <c r="B828" s="178" t="s">
        <v>2919</v>
      </c>
      <c r="C828" s="178" t="s">
        <v>1868</v>
      </c>
      <c r="D828" s="178" t="s">
        <v>2070</v>
      </c>
      <c r="E828" s="178" t="s">
        <v>2237</v>
      </c>
      <c r="F828" s="179">
        <v>114</v>
      </c>
      <c r="G828" s="180">
        <v>2</v>
      </c>
      <c r="H828" s="180" t="s">
        <v>2008</v>
      </c>
      <c r="I828" s="181">
        <v>3</v>
      </c>
      <c r="J828" s="182">
        <v>44318</v>
      </c>
      <c r="K828" s="183">
        <f t="shared" si="12"/>
        <v>42856</v>
      </c>
    </row>
    <row r="829" spans="1:11" x14ac:dyDescent="0.25">
      <c r="A829" s="177">
        <v>1110048</v>
      </c>
      <c r="B829" s="178" t="s">
        <v>2920</v>
      </c>
      <c r="C829" s="178" t="s">
        <v>1868</v>
      </c>
      <c r="D829" s="178" t="s">
        <v>2034</v>
      </c>
      <c r="E829" s="178" t="s">
        <v>2035</v>
      </c>
      <c r="F829" s="179">
        <v>38</v>
      </c>
      <c r="G829" s="180" t="s">
        <v>2004</v>
      </c>
      <c r="H829" s="180" t="s">
        <v>2004</v>
      </c>
      <c r="I829" s="181" t="s">
        <v>2004</v>
      </c>
      <c r="J829" s="182" t="s">
        <v>2004</v>
      </c>
      <c r="K829" s="183" t="str">
        <f t="shared" si="12"/>
        <v/>
      </c>
    </row>
    <row r="830" spans="1:11" x14ac:dyDescent="0.25">
      <c r="A830" s="177">
        <v>1110857</v>
      </c>
      <c r="B830" s="178" t="s">
        <v>2921</v>
      </c>
      <c r="C830" s="178" t="s">
        <v>2001</v>
      </c>
      <c r="D830" s="178" t="s">
        <v>2017</v>
      </c>
      <c r="E830" s="178" t="s">
        <v>2487</v>
      </c>
      <c r="F830" s="179">
        <v>71</v>
      </c>
      <c r="G830" s="180">
        <v>3</v>
      </c>
      <c r="H830" s="180" t="s">
        <v>2008</v>
      </c>
      <c r="I830" s="181">
        <v>2</v>
      </c>
      <c r="J830" s="182">
        <v>44374</v>
      </c>
      <c r="K830" s="183">
        <f t="shared" si="12"/>
        <v>42912</v>
      </c>
    </row>
    <row r="831" spans="1:11" x14ac:dyDescent="0.25">
      <c r="A831" s="177">
        <v>1112542</v>
      </c>
      <c r="B831" s="178" t="s">
        <v>2922</v>
      </c>
      <c r="C831" s="178" t="s">
        <v>1868</v>
      </c>
      <c r="D831" s="178" t="s">
        <v>2014</v>
      </c>
      <c r="E831" s="178" t="s">
        <v>2060</v>
      </c>
      <c r="F831" s="179">
        <v>68</v>
      </c>
      <c r="G831" s="180">
        <v>2</v>
      </c>
      <c r="H831" s="180" t="s">
        <v>2008</v>
      </c>
      <c r="I831" s="181">
        <v>2</v>
      </c>
      <c r="J831" s="182">
        <v>44318</v>
      </c>
      <c r="K831" s="183">
        <f t="shared" si="12"/>
        <v>42856</v>
      </c>
    </row>
    <row r="832" spans="1:11" x14ac:dyDescent="0.25">
      <c r="A832" s="177">
        <v>1110858</v>
      </c>
      <c r="B832" s="178" t="s">
        <v>2923</v>
      </c>
      <c r="C832" s="178" t="s">
        <v>2001</v>
      </c>
      <c r="D832" s="178" t="s">
        <v>2017</v>
      </c>
      <c r="E832" s="178" t="s">
        <v>2487</v>
      </c>
      <c r="F832" s="179">
        <v>23</v>
      </c>
      <c r="G832" s="180" t="s">
        <v>2004</v>
      </c>
      <c r="H832" s="180" t="s">
        <v>2004</v>
      </c>
      <c r="I832" s="181" t="s">
        <v>2004</v>
      </c>
      <c r="J832" s="182" t="s">
        <v>2004</v>
      </c>
      <c r="K832" s="183" t="str">
        <f t="shared" si="12"/>
        <v/>
      </c>
    </row>
    <row r="833" spans="1:11" x14ac:dyDescent="0.25">
      <c r="A833" s="177">
        <v>1111290</v>
      </c>
      <c r="B833" s="178" t="s">
        <v>2924</v>
      </c>
      <c r="C833" s="178" t="s">
        <v>2001</v>
      </c>
      <c r="D833" s="178" t="s">
        <v>2144</v>
      </c>
      <c r="E833" s="178" t="s">
        <v>2159</v>
      </c>
      <c r="F833" s="179">
        <v>152</v>
      </c>
      <c r="G833" s="180" t="s">
        <v>2004</v>
      </c>
      <c r="H833" s="180" t="s">
        <v>2004</v>
      </c>
      <c r="I833" s="181" t="s">
        <v>2004</v>
      </c>
      <c r="J833" s="182" t="s">
        <v>2004</v>
      </c>
      <c r="K833" s="183" t="str">
        <f t="shared" si="12"/>
        <v/>
      </c>
    </row>
    <row r="834" spans="1:11" x14ac:dyDescent="0.25">
      <c r="A834" s="177">
        <v>1111568</v>
      </c>
      <c r="B834" s="178" t="s">
        <v>2925</v>
      </c>
      <c r="C834" s="178" t="s">
        <v>2001</v>
      </c>
      <c r="D834" s="178" t="s">
        <v>2002</v>
      </c>
      <c r="E834" s="178" t="s">
        <v>2074</v>
      </c>
      <c r="F834" s="179">
        <v>21</v>
      </c>
      <c r="G834" s="180" t="s">
        <v>2004</v>
      </c>
      <c r="H834" s="180" t="s">
        <v>2004</v>
      </c>
      <c r="I834" s="181" t="s">
        <v>2004</v>
      </c>
      <c r="J834" s="182" t="s">
        <v>2004</v>
      </c>
      <c r="K834" s="183" t="str">
        <f t="shared" si="12"/>
        <v/>
      </c>
    </row>
    <row r="835" spans="1:11" x14ac:dyDescent="0.25">
      <c r="A835" s="177">
        <v>1111635</v>
      </c>
      <c r="B835" s="178" t="s">
        <v>2926</v>
      </c>
      <c r="C835" s="178" t="s">
        <v>2001</v>
      </c>
      <c r="D835" s="178" t="s">
        <v>2017</v>
      </c>
      <c r="E835" s="178" t="s">
        <v>2023</v>
      </c>
      <c r="F835" s="179">
        <v>25</v>
      </c>
      <c r="G835" s="180" t="s">
        <v>2004</v>
      </c>
      <c r="H835" s="180" t="s">
        <v>2004</v>
      </c>
      <c r="I835" s="181" t="s">
        <v>2004</v>
      </c>
      <c r="J835" s="182" t="s">
        <v>2004</v>
      </c>
      <c r="K835" s="183" t="str">
        <f t="shared" si="12"/>
        <v/>
      </c>
    </row>
    <row r="836" spans="1:11" x14ac:dyDescent="0.25">
      <c r="A836" s="177">
        <v>1111349</v>
      </c>
      <c r="B836" s="178" t="s">
        <v>2927</v>
      </c>
      <c r="C836" s="178" t="s">
        <v>1868</v>
      </c>
      <c r="D836" s="178" t="s">
        <v>2046</v>
      </c>
      <c r="E836" s="178" t="s">
        <v>2165</v>
      </c>
      <c r="F836" s="179">
        <v>52</v>
      </c>
      <c r="G836" s="180" t="s">
        <v>2004</v>
      </c>
      <c r="H836" s="180" t="s">
        <v>2004</v>
      </c>
      <c r="I836" s="181" t="s">
        <v>2004</v>
      </c>
      <c r="J836" s="182" t="s">
        <v>2004</v>
      </c>
      <c r="K836" s="183" t="str">
        <f t="shared" si="12"/>
        <v/>
      </c>
    </row>
    <row r="837" spans="1:11" x14ac:dyDescent="0.25">
      <c r="A837" s="177">
        <v>1111370</v>
      </c>
      <c r="B837" s="178" t="s">
        <v>2928</v>
      </c>
      <c r="C837" s="178" t="s">
        <v>1868</v>
      </c>
      <c r="D837" s="178" t="s">
        <v>2046</v>
      </c>
      <c r="E837" s="178" t="s">
        <v>2482</v>
      </c>
      <c r="F837" s="179">
        <v>79</v>
      </c>
      <c r="G837" s="180">
        <v>3</v>
      </c>
      <c r="H837" s="180" t="s">
        <v>2008</v>
      </c>
      <c r="I837" s="181">
        <v>2</v>
      </c>
      <c r="J837" s="182">
        <v>44374</v>
      </c>
      <c r="K837" s="183">
        <f t="shared" si="12"/>
        <v>42912</v>
      </c>
    </row>
    <row r="838" spans="1:11" x14ac:dyDescent="0.25">
      <c r="A838" s="177">
        <v>1111351</v>
      </c>
      <c r="B838" s="178" t="s">
        <v>2929</v>
      </c>
      <c r="C838" s="178" t="s">
        <v>1868</v>
      </c>
      <c r="D838" s="178" t="s">
        <v>2046</v>
      </c>
      <c r="E838" s="178" t="s">
        <v>2165</v>
      </c>
      <c r="F838" s="179">
        <v>73</v>
      </c>
      <c r="G838" s="180">
        <v>3</v>
      </c>
      <c r="H838" s="180" t="s">
        <v>2008</v>
      </c>
      <c r="I838" s="181">
        <v>2</v>
      </c>
      <c r="J838" s="182">
        <v>44374</v>
      </c>
      <c r="K838" s="183">
        <f t="shared" ref="K838:K901" si="13">IF(J838="","",J838-1462)</f>
        <v>42912</v>
      </c>
    </row>
    <row r="839" spans="1:11" x14ac:dyDescent="0.25">
      <c r="A839" s="177">
        <v>1110130</v>
      </c>
      <c r="B839" s="178" t="s">
        <v>2930</v>
      </c>
      <c r="C839" s="178" t="s">
        <v>1868</v>
      </c>
      <c r="D839" s="178" t="s">
        <v>2070</v>
      </c>
      <c r="E839" s="178" t="s">
        <v>2099</v>
      </c>
      <c r="F839" s="179">
        <v>88</v>
      </c>
      <c r="G839" s="180">
        <v>3</v>
      </c>
      <c r="H839" s="180" t="s">
        <v>2008</v>
      </c>
      <c r="I839" s="181">
        <v>3</v>
      </c>
      <c r="J839" s="182">
        <v>44374</v>
      </c>
      <c r="K839" s="183">
        <f t="shared" si="13"/>
        <v>42912</v>
      </c>
    </row>
    <row r="840" spans="1:11" x14ac:dyDescent="0.25">
      <c r="A840" s="177">
        <v>1110483</v>
      </c>
      <c r="B840" s="178" t="s">
        <v>2931</v>
      </c>
      <c r="C840" s="178" t="s">
        <v>1868</v>
      </c>
      <c r="D840" s="178" t="s">
        <v>2034</v>
      </c>
      <c r="E840" s="178" t="s">
        <v>2039</v>
      </c>
      <c r="F840" s="179">
        <v>61</v>
      </c>
      <c r="G840" s="180" t="s">
        <v>2004</v>
      </c>
      <c r="H840" s="180" t="s">
        <v>2004</v>
      </c>
      <c r="I840" s="181" t="s">
        <v>2004</v>
      </c>
      <c r="J840" s="182" t="s">
        <v>2004</v>
      </c>
      <c r="K840" s="183" t="str">
        <f t="shared" si="13"/>
        <v/>
      </c>
    </row>
    <row r="841" spans="1:11" x14ac:dyDescent="0.25">
      <c r="A841" s="177">
        <v>1111199</v>
      </c>
      <c r="B841" s="178" t="s">
        <v>2932</v>
      </c>
      <c r="C841" s="178" t="s">
        <v>1868</v>
      </c>
      <c r="D841" s="178" t="s">
        <v>2070</v>
      </c>
      <c r="E841" s="178" t="s">
        <v>2089</v>
      </c>
      <c r="F841" s="179">
        <v>37</v>
      </c>
      <c r="G841" s="180" t="s">
        <v>2004</v>
      </c>
      <c r="H841" s="180" t="s">
        <v>2004</v>
      </c>
      <c r="I841" s="181" t="s">
        <v>2004</v>
      </c>
      <c r="J841" s="182" t="s">
        <v>2004</v>
      </c>
      <c r="K841" s="183" t="str">
        <f t="shared" si="13"/>
        <v/>
      </c>
    </row>
    <row r="842" spans="1:11" x14ac:dyDescent="0.25">
      <c r="A842" s="177">
        <v>1112384</v>
      </c>
      <c r="B842" s="178" t="s">
        <v>2933</v>
      </c>
      <c r="C842" s="178" t="s">
        <v>1868</v>
      </c>
      <c r="D842" s="178" t="s">
        <v>2028</v>
      </c>
      <c r="E842" s="178" t="s">
        <v>2258</v>
      </c>
      <c r="F842" s="179">
        <v>24</v>
      </c>
      <c r="G842" s="180" t="s">
        <v>2004</v>
      </c>
      <c r="H842" s="180" t="s">
        <v>2004</v>
      </c>
      <c r="I842" s="181" t="s">
        <v>2004</v>
      </c>
      <c r="J842" s="182" t="s">
        <v>2004</v>
      </c>
      <c r="K842" s="183" t="str">
        <f t="shared" si="13"/>
        <v/>
      </c>
    </row>
    <row r="843" spans="1:11" x14ac:dyDescent="0.25">
      <c r="A843" s="177">
        <v>1110727</v>
      </c>
      <c r="B843" s="178" t="s">
        <v>2934</v>
      </c>
      <c r="C843" s="178" t="s">
        <v>2001</v>
      </c>
      <c r="D843" s="178" t="s">
        <v>2102</v>
      </c>
      <c r="E843" s="178" t="s">
        <v>2280</v>
      </c>
      <c r="F843" s="179">
        <v>29</v>
      </c>
      <c r="G843" s="180">
        <v>1</v>
      </c>
      <c r="H843" s="180" t="s">
        <v>2008</v>
      </c>
      <c r="I843" s="181">
        <v>1</v>
      </c>
      <c r="J843" s="182">
        <v>44290</v>
      </c>
      <c r="K843" s="183">
        <f t="shared" si="13"/>
        <v>42828</v>
      </c>
    </row>
    <row r="844" spans="1:11" x14ac:dyDescent="0.25">
      <c r="A844" s="177">
        <v>1110049</v>
      </c>
      <c r="B844" s="178" t="s">
        <v>2935</v>
      </c>
      <c r="C844" s="178" t="s">
        <v>1868</v>
      </c>
      <c r="D844" s="178" t="s">
        <v>2034</v>
      </c>
      <c r="E844" s="178" t="s">
        <v>2035</v>
      </c>
      <c r="F844" s="179">
        <v>44</v>
      </c>
      <c r="G844" s="180" t="s">
        <v>2004</v>
      </c>
      <c r="H844" s="180" t="s">
        <v>2004</v>
      </c>
      <c r="I844" s="181" t="s">
        <v>2004</v>
      </c>
      <c r="J844" s="182" t="s">
        <v>2004</v>
      </c>
      <c r="K844" s="183" t="str">
        <f t="shared" si="13"/>
        <v/>
      </c>
    </row>
    <row r="845" spans="1:11" x14ac:dyDescent="0.25">
      <c r="A845" s="177" t="s">
        <v>2142</v>
      </c>
      <c r="B845" s="178">
        <v>1112710</v>
      </c>
      <c r="C845" s="178">
        <v>1112165</v>
      </c>
      <c r="D845" s="178">
        <v>1111395</v>
      </c>
      <c r="E845" s="178">
        <v>1112863</v>
      </c>
      <c r="F845" s="179">
        <v>1110015</v>
      </c>
      <c r="G845" s="180">
        <v>1112139</v>
      </c>
      <c r="H845" s="180">
        <v>1112583</v>
      </c>
      <c r="I845" s="181">
        <v>1112884</v>
      </c>
      <c r="J845" s="182">
        <v>1110364</v>
      </c>
      <c r="K845" s="183">
        <f t="shared" si="13"/>
        <v>1108902</v>
      </c>
    </row>
    <row r="846" spans="1:11" x14ac:dyDescent="0.25">
      <c r="A846" s="177">
        <v>1112030</v>
      </c>
      <c r="B846" s="178" t="s">
        <v>2936</v>
      </c>
      <c r="C846" s="178" t="s">
        <v>1868</v>
      </c>
      <c r="D846" s="178" t="s">
        <v>2028</v>
      </c>
      <c r="E846" s="178" t="s">
        <v>2079</v>
      </c>
      <c r="F846" s="179">
        <v>49</v>
      </c>
      <c r="G846" s="180" t="s">
        <v>2004</v>
      </c>
      <c r="H846" s="180" t="s">
        <v>2004</v>
      </c>
      <c r="I846" s="181" t="s">
        <v>2004</v>
      </c>
      <c r="J846" s="182" t="s">
        <v>2004</v>
      </c>
      <c r="K846" s="183" t="str">
        <f t="shared" si="13"/>
        <v/>
      </c>
    </row>
    <row r="847" spans="1:11" x14ac:dyDescent="0.25">
      <c r="A847" s="177">
        <v>1111122</v>
      </c>
      <c r="B847" s="178" t="s">
        <v>2937</v>
      </c>
      <c r="C847" s="178" t="s">
        <v>2001</v>
      </c>
      <c r="D847" s="178" t="s">
        <v>2144</v>
      </c>
      <c r="E847" s="178" t="s">
        <v>2189</v>
      </c>
      <c r="F847" s="179">
        <v>12</v>
      </c>
      <c r="G847" s="180" t="s">
        <v>2004</v>
      </c>
      <c r="H847" s="180" t="s">
        <v>2004</v>
      </c>
      <c r="I847" s="181" t="s">
        <v>2004</v>
      </c>
      <c r="J847" s="182" t="s">
        <v>2004</v>
      </c>
      <c r="K847" s="183" t="str">
        <f t="shared" si="13"/>
        <v/>
      </c>
    </row>
    <row r="848" spans="1:11" x14ac:dyDescent="0.25">
      <c r="A848" s="177">
        <v>1112768</v>
      </c>
      <c r="B848" s="178" t="s">
        <v>2938</v>
      </c>
      <c r="C848" s="178" t="s">
        <v>1868</v>
      </c>
      <c r="D848" s="178" t="s">
        <v>2014</v>
      </c>
      <c r="E848" s="178" t="s">
        <v>2197</v>
      </c>
      <c r="F848" s="179">
        <v>50</v>
      </c>
      <c r="G848" s="180" t="s">
        <v>2004</v>
      </c>
      <c r="H848" s="180" t="s">
        <v>2004</v>
      </c>
      <c r="I848" s="181" t="s">
        <v>2004</v>
      </c>
      <c r="J848" s="182" t="s">
        <v>2004</v>
      </c>
      <c r="K848" s="183" t="str">
        <f t="shared" si="13"/>
        <v/>
      </c>
    </row>
    <row r="849" spans="1:11" x14ac:dyDescent="0.25">
      <c r="A849" s="177">
        <v>1111727</v>
      </c>
      <c r="B849" s="178" t="s">
        <v>2939</v>
      </c>
      <c r="C849" s="178" t="s">
        <v>2001</v>
      </c>
      <c r="D849" s="178" t="s">
        <v>2002</v>
      </c>
      <c r="E849" s="178" t="s">
        <v>2123</v>
      </c>
      <c r="F849" s="179">
        <v>88</v>
      </c>
      <c r="G849" s="180" t="s">
        <v>2004</v>
      </c>
      <c r="H849" s="180" t="s">
        <v>2004</v>
      </c>
      <c r="I849" s="181" t="s">
        <v>2004</v>
      </c>
      <c r="J849" s="182" t="s">
        <v>2004</v>
      </c>
      <c r="K849" s="183" t="str">
        <f t="shared" si="13"/>
        <v/>
      </c>
    </row>
    <row r="850" spans="1:11" x14ac:dyDescent="0.25">
      <c r="A850" s="177" t="s">
        <v>2142</v>
      </c>
      <c r="B850" s="178"/>
      <c r="C850" s="178"/>
      <c r="D850" s="178"/>
      <c r="E850" s="178"/>
      <c r="F850" s="179"/>
      <c r="G850" s="180"/>
      <c r="H850" s="180"/>
      <c r="I850" s="181"/>
      <c r="J850" s="182"/>
      <c r="K850" s="183" t="str">
        <f t="shared" si="13"/>
        <v/>
      </c>
    </row>
    <row r="851" spans="1:11" x14ac:dyDescent="0.25">
      <c r="A851" s="177">
        <v>1113425</v>
      </c>
      <c r="B851" s="178" t="s">
        <v>2940</v>
      </c>
      <c r="C851" s="178" t="s">
        <v>1868</v>
      </c>
      <c r="D851" s="178" t="s">
        <v>2014</v>
      </c>
      <c r="E851" s="178" t="s">
        <v>2015</v>
      </c>
      <c r="F851" s="179">
        <v>59</v>
      </c>
      <c r="G851" s="180" t="s">
        <v>2004</v>
      </c>
      <c r="H851" s="180" t="s">
        <v>2004</v>
      </c>
      <c r="I851" s="181" t="s">
        <v>2004</v>
      </c>
      <c r="J851" s="182" t="s">
        <v>2004</v>
      </c>
      <c r="K851" s="183" t="str">
        <f t="shared" si="13"/>
        <v/>
      </c>
    </row>
    <row r="852" spans="1:11" x14ac:dyDescent="0.25">
      <c r="A852" s="177">
        <v>1112730</v>
      </c>
      <c r="B852" s="178" t="s">
        <v>2941</v>
      </c>
      <c r="C852" s="178" t="s">
        <v>1868</v>
      </c>
      <c r="D852" s="178" t="s">
        <v>2031</v>
      </c>
      <c r="E852" s="178" t="s">
        <v>2264</v>
      </c>
      <c r="F852" s="179">
        <v>21</v>
      </c>
      <c r="G852" s="180" t="s">
        <v>2004</v>
      </c>
      <c r="H852" s="180" t="s">
        <v>2004</v>
      </c>
      <c r="I852" s="181" t="s">
        <v>2004</v>
      </c>
      <c r="J852" s="182" t="s">
        <v>2004</v>
      </c>
      <c r="K852" s="183" t="str">
        <f t="shared" si="13"/>
        <v/>
      </c>
    </row>
    <row r="853" spans="1:11" x14ac:dyDescent="0.25">
      <c r="A853" s="177">
        <v>1110304</v>
      </c>
      <c r="B853" s="178" t="s">
        <v>2942</v>
      </c>
      <c r="C853" s="178" t="s">
        <v>2001</v>
      </c>
      <c r="D853" s="178" t="s">
        <v>2017</v>
      </c>
      <c r="E853" s="178" t="s">
        <v>2018</v>
      </c>
      <c r="F853" s="179">
        <v>56</v>
      </c>
      <c r="G853" s="180">
        <v>1</v>
      </c>
      <c r="H853" s="180" t="s">
        <v>2008</v>
      </c>
      <c r="I853" s="181">
        <v>2</v>
      </c>
      <c r="J853" s="182">
        <v>44290</v>
      </c>
      <c r="K853" s="183">
        <f t="shared" si="13"/>
        <v>42828</v>
      </c>
    </row>
    <row r="854" spans="1:11" x14ac:dyDescent="0.25">
      <c r="A854" s="177">
        <v>1110313</v>
      </c>
      <c r="B854" s="178" t="s">
        <v>2943</v>
      </c>
      <c r="C854" s="178" t="s">
        <v>2001</v>
      </c>
      <c r="D854" s="178" t="s">
        <v>2017</v>
      </c>
      <c r="E854" s="178" t="s">
        <v>2018</v>
      </c>
      <c r="F854" s="179">
        <v>92</v>
      </c>
      <c r="G854" s="180">
        <v>2</v>
      </c>
      <c r="H854" s="180" t="s">
        <v>2008</v>
      </c>
      <c r="I854" s="181">
        <v>2</v>
      </c>
      <c r="J854" s="182">
        <v>44318</v>
      </c>
      <c r="K854" s="183">
        <f t="shared" si="13"/>
        <v>42856</v>
      </c>
    </row>
    <row r="855" spans="1:11" x14ac:dyDescent="0.25">
      <c r="A855" s="177">
        <v>1111802</v>
      </c>
      <c r="B855" s="178" t="s">
        <v>2944</v>
      </c>
      <c r="C855" s="178" t="s">
        <v>2001</v>
      </c>
      <c r="D855" s="178" t="s">
        <v>2002</v>
      </c>
      <c r="E855" s="178" t="s">
        <v>2191</v>
      </c>
      <c r="F855" s="179">
        <v>18</v>
      </c>
      <c r="G855" s="180" t="s">
        <v>2004</v>
      </c>
      <c r="H855" s="180" t="s">
        <v>2004</v>
      </c>
      <c r="I855" s="181" t="s">
        <v>2004</v>
      </c>
      <c r="J855" s="182" t="s">
        <v>2004</v>
      </c>
      <c r="K855" s="183" t="str">
        <f t="shared" si="13"/>
        <v/>
      </c>
    </row>
    <row r="856" spans="1:11" x14ac:dyDescent="0.25">
      <c r="A856" s="177">
        <v>1111631</v>
      </c>
      <c r="B856" s="178" t="s">
        <v>2945</v>
      </c>
      <c r="C856" s="178" t="s">
        <v>2001</v>
      </c>
      <c r="D856" s="178" t="s">
        <v>2017</v>
      </c>
      <c r="E856" s="178" t="s">
        <v>2023</v>
      </c>
      <c r="F856" s="179">
        <v>39</v>
      </c>
      <c r="G856" s="180" t="s">
        <v>2004</v>
      </c>
      <c r="H856" s="180" t="s">
        <v>2004</v>
      </c>
      <c r="I856" s="181" t="s">
        <v>2004</v>
      </c>
      <c r="J856" s="182" t="s">
        <v>2004</v>
      </c>
      <c r="K856" s="183" t="str">
        <f t="shared" si="13"/>
        <v/>
      </c>
    </row>
    <row r="857" spans="1:11" x14ac:dyDescent="0.25">
      <c r="A857" s="177">
        <v>1110762</v>
      </c>
      <c r="B857" s="178" t="s">
        <v>2946</v>
      </c>
      <c r="C857" s="178" t="s">
        <v>2001</v>
      </c>
      <c r="D857" s="178" t="s">
        <v>2102</v>
      </c>
      <c r="E857" s="178" t="s">
        <v>2280</v>
      </c>
      <c r="F857" s="179">
        <v>45</v>
      </c>
      <c r="G857" s="180" t="s">
        <v>2004</v>
      </c>
      <c r="H857" s="180" t="s">
        <v>2004</v>
      </c>
      <c r="I857" s="181" t="s">
        <v>2004</v>
      </c>
      <c r="J857" s="182" t="s">
        <v>2004</v>
      </c>
      <c r="K857" s="183" t="str">
        <f t="shared" si="13"/>
        <v/>
      </c>
    </row>
    <row r="858" spans="1:11" x14ac:dyDescent="0.25">
      <c r="A858" s="177" t="s">
        <v>2142</v>
      </c>
      <c r="B858" s="178">
        <v>1112710</v>
      </c>
      <c r="C858" s="178">
        <v>1112165</v>
      </c>
      <c r="D858" s="178">
        <v>1111395</v>
      </c>
      <c r="E858" s="178">
        <v>1112863</v>
      </c>
      <c r="F858" s="179">
        <v>1110015</v>
      </c>
      <c r="G858" s="180">
        <v>1112139</v>
      </c>
      <c r="H858" s="180">
        <v>1112583</v>
      </c>
      <c r="I858" s="181">
        <v>1112884</v>
      </c>
      <c r="J858" s="182">
        <v>1110364</v>
      </c>
      <c r="K858" s="183">
        <f t="shared" si="13"/>
        <v>1108902</v>
      </c>
    </row>
    <row r="859" spans="1:11" x14ac:dyDescent="0.25">
      <c r="A859" s="177">
        <v>1111501</v>
      </c>
      <c r="B859" s="178" t="s">
        <v>2947</v>
      </c>
      <c r="C859" s="178" t="s">
        <v>2001</v>
      </c>
      <c r="D859" s="178" t="s">
        <v>2125</v>
      </c>
      <c r="E859" s="178" t="s">
        <v>2475</v>
      </c>
      <c r="F859" s="179">
        <v>24</v>
      </c>
      <c r="G859" s="180" t="s">
        <v>2004</v>
      </c>
      <c r="H859" s="180" t="s">
        <v>2004</v>
      </c>
      <c r="I859" s="181" t="s">
        <v>2004</v>
      </c>
      <c r="J859" s="182" t="s">
        <v>2004</v>
      </c>
      <c r="K859" s="183" t="str">
        <f t="shared" si="13"/>
        <v/>
      </c>
    </row>
    <row r="860" spans="1:11" x14ac:dyDescent="0.25">
      <c r="A860" s="177">
        <v>1110393</v>
      </c>
      <c r="B860" s="178" t="s">
        <v>2948</v>
      </c>
      <c r="C860" s="178" t="s">
        <v>2001</v>
      </c>
      <c r="D860" s="178" t="s">
        <v>2017</v>
      </c>
      <c r="E860" s="178" t="s">
        <v>2147</v>
      </c>
      <c r="F860" s="179">
        <v>13</v>
      </c>
      <c r="G860" s="180" t="s">
        <v>2004</v>
      </c>
      <c r="H860" s="180" t="s">
        <v>2004</v>
      </c>
      <c r="I860" s="181" t="s">
        <v>2004</v>
      </c>
      <c r="J860" s="182" t="s">
        <v>2004</v>
      </c>
      <c r="K860" s="183" t="str">
        <f t="shared" si="13"/>
        <v/>
      </c>
    </row>
    <row r="861" spans="1:11" x14ac:dyDescent="0.25">
      <c r="A861" s="177">
        <v>1110521</v>
      </c>
      <c r="B861" s="178" t="s">
        <v>2949</v>
      </c>
      <c r="C861" s="178" t="s">
        <v>2001</v>
      </c>
      <c r="D861" s="178" t="s">
        <v>2055</v>
      </c>
      <c r="E861" s="178" t="s">
        <v>2233</v>
      </c>
      <c r="F861" s="179">
        <v>27</v>
      </c>
      <c r="G861" s="180" t="s">
        <v>2004</v>
      </c>
      <c r="H861" s="180" t="s">
        <v>2004</v>
      </c>
      <c r="I861" s="181" t="s">
        <v>2004</v>
      </c>
      <c r="J861" s="182" t="s">
        <v>2004</v>
      </c>
      <c r="K861" s="183" t="str">
        <f t="shared" si="13"/>
        <v/>
      </c>
    </row>
    <row r="862" spans="1:11" x14ac:dyDescent="0.25">
      <c r="A862" s="177">
        <v>1110601</v>
      </c>
      <c r="B862" s="178" t="s">
        <v>2950</v>
      </c>
      <c r="C862" s="178" t="s">
        <v>2001</v>
      </c>
      <c r="D862" s="178" t="s">
        <v>2102</v>
      </c>
      <c r="E862" s="178" t="s">
        <v>2103</v>
      </c>
      <c r="F862" s="179">
        <v>55</v>
      </c>
      <c r="G862" s="180" t="s">
        <v>2004</v>
      </c>
      <c r="H862" s="180" t="s">
        <v>2004</v>
      </c>
      <c r="I862" s="181" t="s">
        <v>2004</v>
      </c>
      <c r="J862" s="182" t="s">
        <v>2004</v>
      </c>
      <c r="K862" s="183" t="str">
        <f t="shared" si="13"/>
        <v/>
      </c>
    </row>
    <row r="863" spans="1:11" x14ac:dyDescent="0.25">
      <c r="A863" s="177">
        <v>1111792</v>
      </c>
      <c r="B863" s="178" t="s">
        <v>2951</v>
      </c>
      <c r="C863" s="178" t="s">
        <v>2001</v>
      </c>
      <c r="D863" s="178" t="s">
        <v>2002</v>
      </c>
      <c r="E863" s="178" t="s">
        <v>2085</v>
      </c>
      <c r="F863" s="179">
        <v>17</v>
      </c>
      <c r="G863" s="180" t="s">
        <v>2004</v>
      </c>
      <c r="H863" s="180" t="s">
        <v>2004</v>
      </c>
      <c r="I863" s="181" t="s">
        <v>2004</v>
      </c>
      <c r="J863" s="182" t="s">
        <v>2004</v>
      </c>
      <c r="K863" s="183" t="str">
        <f t="shared" si="13"/>
        <v/>
      </c>
    </row>
    <row r="864" spans="1:11" x14ac:dyDescent="0.25">
      <c r="A864" s="177">
        <v>1111550</v>
      </c>
      <c r="B864" s="178" t="s">
        <v>2952</v>
      </c>
      <c r="C864" s="178" t="s">
        <v>2001</v>
      </c>
      <c r="D864" s="178" t="s">
        <v>2002</v>
      </c>
      <c r="E864" s="178" t="s">
        <v>2074</v>
      </c>
      <c r="F864" s="179">
        <v>40</v>
      </c>
      <c r="G864" s="180">
        <v>4</v>
      </c>
      <c r="H864" s="180" t="s">
        <v>2008</v>
      </c>
      <c r="I864" s="181">
        <v>1</v>
      </c>
      <c r="J864" s="182">
        <v>44423</v>
      </c>
      <c r="K864" s="183">
        <f t="shared" si="13"/>
        <v>42961</v>
      </c>
    </row>
    <row r="865" spans="1:11" x14ac:dyDescent="0.25">
      <c r="A865" s="177">
        <v>1112242</v>
      </c>
      <c r="B865" s="178" t="s">
        <v>2953</v>
      </c>
      <c r="C865" s="178" t="s">
        <v>1868</v>
      </c>
      <c r="D865" s="178" t="s">
        <v>2049</v>
      </c>
      <c r="E865" s="178" t="s">
        <v>2151</v>
      </c>
      <c r="F865" s="179">
        <v>22</v>
      </c>
      <c r="G865" s="180" t="s">
        <v>2004</v>
      </c>
      <c r="H865" s="180" t="s">
        <v>2004</v>
      </c>
      <c r="I865" s="181" t="s">
        <v>2004</v>
      </c>
      <c r="J865" s="182" t="s">
        <v>2004</v>
      </c>
      <c r="K865" s="183" t="str">
        <f t="shared" si="13"/>
        <v/>
      </c>
    </row>
    <row r="866" spans="1:11" x14ac:dyDescent="0.25">
      <c r="A866" s="177">
        <v>1111029</v>
      </c>
      <c r="B866" s="178" t="s">
        <v>2954</v>
      </c>
      <c r="C866" s="178" t="s">
        <v>2001</v>
      </c>
      <c r="D866" s="178" t="s">
        <v>2006</v>
      </c>
      <c r="E866" s="178" t="s">
        <v>2068</v>
      </c>
      <c r="F866" s="179">
        <v>19</v>
      </c>
      <c r="G866" s="180" t="s">
        <v>2004</v>
      </c>
      <c r="H866" s="180" t="s">
        <v>2004</v>
      </c>
      <c r="I866" s="181" t="s">
        <v>2004</v>
      </c>
      <c r="J866" s="182" t="s">
        <v>2004</v>
      </c>
      <c r="K866" s="183" t="str">
        <f t="shared" si="13"/>
        <v/>
      </c>
    </row>
    <row r="867" spans="1:11" x14ac:dyDescent="0.25">
      <c r="A867" s="177">
        <v>1110676</v>
      </c>
      <c r="B867" s="178" t="s">
        <v>2955</v>
      </c>
      <c r="C867" s="178" t="s">
        <v>2001</v>
      </c>
      <c r="D867" s="178" t="s">
        <v>2006</v>
      </c>
      <c r="E867" s="178" t="s">
        <v>2141</v>
      </c>
      <c r="F867" s="179">
        <v>33</v>
      </c>
      <c r="G867" s="180" t="s">
        <v>2004</v>
      </c>
      <c r="H867" s="180" t="s">
        <v>2004</v>
      </c>
      <c r="I867" s="181" t="s">
        <v>2004</v>
      </c>
      <c r="J867" s="182" t="s">
        <v>2004</v>
      </c>
      <c r="K867" s="183" t="str">
        <f t="shared" si="13"/>
        <v/>
      </c>
    </row>
    <row r="868" spans="1:11" x14ac:dyDescent="0.25">
      <c r="A868" s="177">
        <v>1112862</v>
      </c>
      <c r="B868" s="178" t="s">
        <v>2956</v>
      </c>
      <c r="C868" s="178" t="s">
        <v>1868</v>
      </c>
      <c r="D868" s="178" t="s">
        <v>2020</v>
      </c>
      <c r="E868" s="178" t="s">
        <v>2021</v>
      </c>
      <c r="F868" s="179">
        <v>48</v>
      </c>
      <c r="G868" s="180" t="s">
        <v>2004</v>
      </c>
      <c r="H868" s="180" t="s">
        <v>2004</v>
      </c>
      <c r="I868" s="181" t="s">
        <v>2004</v>
      </c>
      <c r="J868" s="182" t="s">
        <v>2004</v>
      </c>
      <c r="K868" s="183" t="str">
        <f t="shared" si="13"/>
        <v/>
      </c>
    </row>
    <row r="869" spans="1:11" x14ac:dyDescent="0.25">
      <c r="A869" s="177">
        <v>1112218</v>
      </c>
      <c r="B869" s="178" t="s">
        <v>2957</v>
      </c>
      <c r="C869" s="178" t="s">
        <v>1868</v>
      </c>
      <c r="D869" s="178" t="s">
        <v>2049</v>
      </c>
      <c r="E869" s="178" t="s">
        <v>2151</v>
      </c>
      <c r="F869" s="179">
        <v>16</v>
      </c>
      <c r="G869" s="180" t="s">
        <v>2004</v>
      </c>
      <c r="H869" s="180" t="s">
        <v>2004</v>
      </c>
      <c r="I869" s="181" t="s">
        <v>2004</v>
      </c>
      <c r="J869" s="182" t="s">
        <v>2004</v>
      </c>
      <c r="K869" s="183" t="str">
        <f t="shared" si="13"/>
        <v/>
      </c>
    </row>
    <row r="870" spans="1:11" x14ac:dyDescent="0.25">
      <c r="A870" s="177">
        <v>1112070</v>
      </c>
      <c r="B870" s="178" t="s">
        <v>2958</v>
      </c>
      <c r="C870" s="178" t="s">
        <v>1868</v>
      </c>
      <c r="D870" s="178" t="s">
        <v>2052</v>
      </c>
      <c r="E870" s="178" t="s">
        <v>2076</v>
      </c>
      <c r="F870" s="179">
        <v>44</v>
      </c>
      <c r="G870" s="180">
        <v>2</v>
      </c>
      <c r="H870" s="180" t="s">
        <v>2008</v>
      </c>
      <c r="I870" s="181">
        <v>2</v>
      </c>
      <c r="J870" s="182">
        <v>44318</v>
      </c>
      <c r="K870" s="183">
        <f t="shared" si="13"/>
        <v>42856</v>
      </c>
    </row>
    <row r="871" spans="1:11" x14ac:dyDescent="0.25">
      <c r="A871" s="177">
        <v>1110921</v>
      </c>
      <c r="B871" s="178" t="s">
        <v>2959</v>
      </c>
      <c r="C871" s="178" t="s">
        <v>2001</v>
      </c>
      <c r="D871" s="178" t="s">
        <v>2102</v>
      </c>
      <c r="E871" s="178" t="s">
        <v>2312</v>
      </c>
      <c r="F871" s="179">
        <v>40</v>
      </c>
      <c r="G871" s="180" t="s">
        <v>2004</v>
      </c>
      <c r="H871" s="180" t="s">
        <v>2004</v>
      </c>
      <c r="I871" s="181" t="s">
        <v>2004</v>
      </c>
      <c r="J871" s="182" t="s">
        <v>2004</v>
      </c>
      <c r="K871" s="183" t="str">
        <f t="shared" si="13"/>
        <v/>
      </c>
    </row>
    <row r="872" spans="1:11" x14ac:dyDescent="0.25">
      <c r="A872" s="177">
        <v>1110207</v>
      </c>
      <c r="B872" s="178" t="s">
        <v>2960</v>
      </c>
      <c r="C872" s="178" t="s">
        <v>1868</v>
      </c>
      <c r="D872" s="178" t="s">
        <v>2034</v>
      </c>
      <c r="E872" s="178" t="s">
        <v>2454</v>
      </c>
      <c r="F872" s="179">
        <v>17</v>
      </c>
      <c r="G872" s="180" t="s">
        <v>2004</v>
      </c>
      <c r="H872" s="180" t="s">
        <v>2004</v>
      </c>
      <c r="I872" s="181" t="s">
        <v>2004</v>
      </c>
      <c r="J872" s="182" t="s">
        <v>2004</v>
      </c>
      <c r="K872" s="183" t="str">
        <f t="shared" si="13"/>
        <v/>
      </c>
    </row>
    <row r="873" spans="1:11" x14ac:dyDescent="0.25">
      <c r="A873" s="177" t="s">
        <v>2142</v>
      </c>
      <c r="B873" s="178"/>
      <c r="C873" s="178"/>
      <c r="D873" s="178"/>
      <c r="E873" s="178"/>
      <c r="F873" s="179"/>
      <c r="G873" s="180"/>
      <c r="H873" s="180"/>
      <c r="I873" s="181"/>
      <c r="J873" s="182"/>
      <c r="K873" s="183" t="str">
        <f t="shared" si="13"/>
        <v/>
      </c>
    </row>
    <row r="874" spans="1:11" x14ac:dyDescent="0.25">
      <c r="A874" s="177">
        <v>1111409</v>
      </c>
      <c r="B874" s="178" t="s">
        <v>2961</v>
      </c>
      <c r="C874" s="178" t="s">
        <v>1868</v>
      </c>
      <c r="D874" s="178" t="s">
        <v>2046</v>
      </c>
      <c r="E874" s="178" t="s">
        <v>2230</v>
      </c>
      <c r="F874" s="179">
        <v>121</v>
      </c>
      <c r="G874" s="180">
        <v>3</v>
      </c>
      <c r="H874" s="180" t="s">
        <v>2008</v>
      </c>
      <c r="I874" s="181">
        <v>3</v>
      </c>
      <c r="J874" s="182">
        <v>44374</v>
      </c>
      <c r="K874" s="183">
        <f t="shared" si="13"/>
        <v>42912</v>
      </c>
    </row>
    <row r="875" spans="1:11" x14ac:dyDescent="0.25">
      <c r="A875" s="177">
        <v>1111973</v>
      </c>
      <c r="B875" s="178" t="s">
        <v>2962</v>
      </c>
      <c r="C875" s="178" t="s">
        <v>1868</v>
      </c>
      <c r="D875" s="178" t="s">
        <v>2049</v>
      </c>
      <c r="E875" s="178" t="s">
        <v>2119</v>
      </c>
      <c r="F875" s="179">
        <v>33</v>
      </c>
      <c r="G875" s="180" t="s">
        <v>2004</v>
      </c>
      <c r="H875" s="180" t="s">
        <v>2004</v>
      </c>
      <c r="I875" s="181" t="s">
        <v>2004</v>
      </c>
      <c r="J875" s="182" t="s">
        <v>2004</v>
      </c>
      <c r="K875" s="183" t="str">
        <f t="shared" si="13"/>
        <v/>
      </c>
    </row>
    <row r="876" spans="1:11" x14ac:dyDescent="0.25">
      <c r="A876" s="177">
        <v>1112412</v>
      </c>
      <c r="B876" s="178" t="s">
        <v>2963</v>
      </c>
      <c r="C876" s="178" t="s">
        <v>1868</v>
      </c>
      <c r="D876" s="178" t="s">
        <v>2052</v>
      </c>
      <c r="E876" s="178" t="s">
        <v>2213</v>
      </c>
      <c r="F876" s="179">
        <v>28</v>
      </c>
      <c r="G876" s="180" t="s">
        <v>2004</v>
      </c>
      <c r="H876" s="180" t="s">
        <v>2004</v>
      </c>
      <c r="I876" s="181" t="s">
        <v>2004</v>
      </c>
      <c r="J876" s="182" t="s">
        <v>2004</v>
      </c>
      <c r="K876" s="183" t="str">
        <f t="shared" si="13"/>
        <v/>
      </c>
    </row>
    <row r="877" spans="1:11" x14ac:dyDescent="0.25">
      <c r="A877" s="177">
        <v>1110815</v>
      </c>
      <c r="B877" s="178" t="s">
        <v>2964</v>
      </c>
      <c r="C877" s="178" t="s">
        <v>2001</v>
      </c>
      <c r="D877" s="178" t="s">
        <v>2025</v>
      </c>
      <c r="E877" s="178" t="s">
        <v>2037</v>
      </c>
      <c r="F877" s="179">
        <v>38</v>
      </c>
      <c r="G877" s="180" t="s">
        <v>2004</v>
      </c>
      <c r="H877" s="180" t="s">
        <v>2004</v>
      </c>
      <c r="I877" s="181" t="s">
        <v>2004</v>
      </c>
      <c r="J877" s="182" t="s">
        <v>2004</v>
      </c>
      <c r="K877" s="183" t="str">
        <f t="shared" si="13"/>
        <v/>
      </c>
    </row>
    <row r="878" spans="1:11" x14ac:dyDescent="0.25">
      <c r="A878" s="177">
        <v>1110816</v>
      </c>
      <c r="B878" s="178" t="s">
        <v>2965</v>
      </c>
      <c r="C878" s="178" t="s">
        <v>2001</v>
      </c>
      <c r="D878" s="178" t="s">
        <v>2025</v>
      </c>
      <c r="E878" s="178" t="s">
        <v>2037</v>
      </c>
      <c r="F878" s="179">
        <v>10</v>
      </c>
      <c r="G878" s="180" t="s">
        <v>2004</v>
      </c>
      <c r="H878" s="180" t="s">
        <v>2004</v>
      </c>
      <c r="I878" s="181" t="s">
        <v>2004</v>
      </c>
      <c r="J878" s="182" t="s">
        <v>2004</v>
      </c>
      <c r="K878" s="183" t="str">
        <f t="shared" si="13"/>
        <v/>
      </c>
    </row>
    <row r="879" spans="1:11" x14ac:dyDescent="0.25">
      <c r="A879" s="177">
        <v>1113012</v>
      </c>
      <c r="B879" s="178" t="s">
        <v>2966</v>
      </c>
      <c r="C879" s="178" t="s">
        <v>1868</v>
      </c>
      <c r="D879" s="178" t="s">
        <v>2031</v>
      </c>
      <c r="E879" s="178" t="s">
        <v>2264</v>
      </c>
      <c r="F879" s="179">
        <v>14</v>
      </c>
      <c r="G879" s="180" t="s">
        <v>2004</v>
      </c>
      <c r="H879" s="180" t="s">
        <v>2004</v>
      </c>
      <c r="I879" s="181" t="s">
        <v>2004</v>
      </c>
      <c r="J879" s="182" t="s">
        <v>2004</v>
      </c>
      <c r="K879" s="183" t="str">
        <f t="shared" si="13"/>
        <v/>
      </c>
    </row>
    <row r="880" spans="1:11" x14ac:dyDescent="0.25">
      <c r="A880" s="177">
        <v>1110859</v>
      </c>
      <c r="B880" s="178" t="s">
        <v>2967</v>
      </c>
      <c r="C880" s="178" t="s">
        <v>2001</v>
      </c>
      <c r="D880" s="178" t="s">
        <v>2017</v>
      </c>
      <c r="E880" s="178" t="s">
        <v>2487</v>
      </c>
      <c r="F880" s="179">
        <v>40</v>
      </c>
      <c r="G880" s="180" t="s">
        <v>2004</v>
      </c>
      <c r="H880" s="180" t="s">
        <v>2004</v>
      </c>
      <c r="I880" s="181" t="s">
        <v>2004</v>
      </c>
      <c r="J880" s="182" t="s">
        <v>2004</v>
      </c>
      <c r="K880" s="183" t="str">
        <f t="shared" si="13"/>
        <v/>
      </c>
    </row>
    <row r="881" spans="1:11" x14ac:dyDescent="0.25">
      <c r="A881" s="177">
        <v>1112173</v>
      </c>
      <c r="B881" s="178" t="s">
        <v>2968</v>
      </c>
      <c r="C881" s="178" t="s">
        <v>1868</v>
      </c>
      <c r="D881" s="178" t="s">
        <v>2049</v>
      </c>
      <c r="E881" s="178" t="s">
        <v>2081</v>
      </c>
      <c r="F881" s="179">
        <v>15</v>
      </c>
      <c r="G881" s="180" t="s">
        <v>2004</v>
      </c>
      <c r="H881" s="180" t="s">
        <v>2004</v>
      </c>
      <c r="I881" s="181" t="s">
        <v>2004</v>
      </c>
      <c r="J881" s="182" t="s">
        <v>2004</v>
      </c>
      <c r="K881" s="183" t="str">
        <f t="shared" si="13"/>
        <v/>
      </c>
    </row>
    <row r="882" spans="1:11" x14ac:dyDescent="0.25">
      <c r="A882" s="177">
        <v>1111463</v>
      </c>
      <c r="B882" s="178" t="s">
        <v>2969</v>
      </c>
      <c r="C882" s="178" t="s">
        <v>2001</v>
      </c>
      <c r="D882" s="178" t="s">
        <v>2125</v>
      </c>
      <c r="E882" s="178" t="s">
        <v>2177</v>
      </c>
      <c r="F882" s="179">
        <v>27</v>
      </c>
      <c r="G882" s="180" t="s">
        <v>2004</v>
      </c>
      <c r="H882" s="180" t="s">
        <v>2004</v>
      </c>
      <c r="I882" s="181" t="s">
        <v>2004</v>
      </c>
      <c r="J882" s="182" t="s">
        <v>2004</v>
      </c>
      <c r="K882" s="183" t="str">
        <f t="shared" si="13"/>
        <v/>
      </c>
    </row>
    <row r="883" spans="1:11" x14ac:dyDescent="0.25">
      <c r="A883" s="177">
        <v>1110900</v>
      </c>
      <c r="B883" s="178" t="s">
        <v>2970</v>
      </c>
      <c r="C883" s="178" t="s">
        <v>2001</v>
      </c>
      <c r="D883" s="178" t="s">
        <v>2102</v>
      </c>
      <c r="E883" s="178" t="s">
        <v>2217</v>
      </c>
      <c r="F883" s="179">
        <v>88</v>
      </c>
      <c r="G883" s="180">
        <v>3</v>
      </c>
      <c r="H883" s="180" t="s">
        <v>2008</v>
      </c>
      <c r="I883" s="181">
        <v>2</v>
      </c>
      <c r="J883" s="182">
        <v>44374</v>
      </c>
      <c r="K883" s="183">
        <f t="shared" si="13"/>
        <v>42912</v>
      </c>
    </row>
    <row r="884" spans="1:11" x14ac:dyDescent="0.25">
      <c r="A884" s="177">
        <v>1110909</v>
      </c>
      <c r="B884" s="178" t="s">
        <v>2971</v>
      </c>
      <c r="C884" s="178" t="s">
        <v>2001</v>
      </c>
      <c r="D884" s="178" t="s">
        <v>2102</v>
      </c>
      <c r="E884" s="178" t="s">
        <v>2217</v>
      </c>
      <c r="F884" s="179">
        <v>52</v>
      </c>
      <c r="G884" s="180">
        <v>3</v>
      </c>
      <c r="H884" s="180" t="s">
        <v>2008</v>
      </c>
      <c r="I884" s="181">
        <v>2</v>
      </c>
      <c r="J884" s="182">
        <v>44374</v>
      </c>
      <c r="K884" s="183">
        <f t="shared" si="13"/>
        <v>42912</v>
      </c>
    </row>
    <row r="885" spans="1:11" x14ac:dyDescent="0.25">
      <c r="A885" s="177">
        <v>1110901</v>
      </c>
      <c r="B885" s="178" t="s">
        <v>2972</v>
      </c>
      <c r="C885" s="178" t="s">
        <v>2001</v>
      </c>
      <c r="D885" s="178" t="s">
        <v>2102</v>
      </c>
      <c r="E885" s="178" t="s">
        <v>2217</v>
      </c>
      <c r="F885" s="179">
        <v>27</v>
      </c>
      <c r="G885" s="180">
        <v>1</v>
      </c>
      <c r="H885" s="180" t="s">
        <v>2008</v>
      </c>
      <c r="I885" s="181">
        <v>1</v>
      </c>
      <c r="J885" s="182">
        <v>44290</v>
      </c>
      <c r="K885" s="183">
        <f t="shared" si="13"/>
        <v>42828</v>
      </c>
    </row>
    <row r="886" spans="1:11" x14ac:dyDescent="0.25">
      <c r="A886" s="177">
        <v>1113002</v>
      </c>
      <c r="B886" s="178" t="s">
        <v>2973</v>
      </c>
      <c r="C886" s="178" t="s">
        <v>1868</v>
      </c>
      <c r="D886" s="178" t="s">
        <v>2031</v>
      </c>
      <c r="E886" s="178" t="s">
        <v>2264</v>
      </c>
      <c r="F886" s="179">
        <v>16</v>
      </c>
      <c r="G886" s="180" t="s">
        <v>2004</v>
      </c>
      <c r="H886" s="180" t="s">
        <v>2004</v>
      </c>
      <c r="I886" s="181" t="s">
        <v>2004</v>
      </c>
      <c r="J886" s="182" t="s">
        <v>2004</v>
      </c>
      <c r="K886" s="183" t="str">
        <f t="shared" si="13"/>
        <v/>
      </c>
    </row>
    <row r="887" spans="1:11" x14ac:dyDescent="0.25">
      <c r="A887" s="177">
        <v>1111777</v>
      </c>
      <c r="B887" s="178" t="s">
        <v>2974</v>
      </c>
      <c r="C887" s="178" t="s">
        <v>2001</v>
      </c>
      <c r="D887" s="178" t="s">
        <v>2002</v>
      </c>
      <c r="E887" s="178" t="s">
        <v>2085</v>
      </c>
      <c r="F887" s="179">
        <v>14</v>
      </c>
      <c r="G887" s="180" t="s">
        <v>2004</v>
      </c>
      <c r="H887" s="180" t="s">
        <v>2004</v>
      </c>
      <c r="I887" s="181" t="s">
        <v>2004</v>
      </c>
      <c r="J887" s="182" t="s">
        <v>2004</v>
      </c>
      <c r="K887" s="183" t="str">
        <f t="shared" si="13"/>
        <v/>
      </c>
    </row>
    <row r="888" spans="1:11" x14ac:dyDescent="0.25">
      <c r="A888" s="177">
        <v>1111019</v>
      </c>
      <c r="B888" s="178" t="s">
        <v>2975</v>
      </c>
      <c r="C888" s="178" t="s">
        <v>2001</v>
      </c>
      <c r="D888" s="178" t="s">
        <v>2006</v>
      </c>
      <c r="E888" s="178" t="s">
        <v>2068</v>
      </c>
      <c r="F888" s="179">
        <v>27</v>
      </c>
      <c r="G888" s="180" t="s">
        <v>2004</v>
      </c>
      <c r="H888" s="180" t="s">
        <v>2004</v>
      </c>
      <c r="I888" s="181" t="s">
        <v>2004</v>
      </c>
      <c r="J888" s="182" t="s">
        <v>2004</v>
      </c>
      <c r="K888" s="183" t="str">
        <f t="shared" si="13"/>
        <v/>
      </c>
    </row>
    <row r="889" spans="1:11" x14ac:dyDescent="0.25">
      <c r="A889" s="185">
        <v>1112715</v>
      </c>
      <c r="B889" s="186" t="s">
        <v>2976</v>
      </c>
      <c r="C889" s="186" t="s">
        <v>1868</v>
      </c>
      <c r="D889" s="186" t="s">
        <v>2031</v>
      </c>
      <c r="E889" s="186" t="s">
        <v>2153</v>
      </c>
      <c r="F889" s="179">
        <v>81</v>
      </c>
      <c r="G889" s="180">
        <v>3</v>
      </c>
      <c r="H889" s="180" t="s">
        <v>2008</v>
      </c>
      <c r="I889" s="181">
        <v>2</v>
      </c>
      <c r="J889" s="182">
        <v>44374</v>
      </c>
      <c r="K889" s="183">
        <f t="shared" si="13"/>
        <v>42912</v>
      </c>
    </row>
    <row r="890" spans="1:11" x14ac:dyDescent="0.25">
      <c r="A890" s="177">
        <v>1112405</v>
      </c>
      <c r="B890" s="178" t="s">
        <v>2977</v>
      </c>
      <c r="C890" s="178" t="s">
        <v>1868</v>
      </c>
      <c r="D890" s="178" t="s">
        <v>2052</v>
      </c>
      <c r="E890" s="178" t="s">
        <v>2053</v>
      </c>
      <c r="F890" s="179">
        <v>18</v>
      </c>
      <c r="G890" s="180" t="s">
        <v>2004</v>
      </c>
      <c r="H890" s="180" t="s">
        <v>2004</v>
      </c>
      <c r="I890" s="181" t="s">
        <v>2004</v>
      </c>
      <c r="J890" s="182" t="s">
        <v>2004</v>
      </c>
      <c r="K890" s="183" t="str">
        <f t="shared" si="13"/>
        <v/>
      </c>
    </row>
    <row r="891" spans="1:11" x14ac:dyDescent="0.25">
      <c r="A891" s="177">
        <v>1110677</v>
      </c>
      <c r="B891" s="178" t="s">
        <v>2978</v>
      </c>
      <c r="C891" s="178" t="s">
        <v>2001</v>
      </c>
      <c r="D891" s="178" t="s">
        <v>2006</v>
      </c>
      <c r="E891" s="178" t="s">
        <v>2010</v>
      </c>
      <c r="F891" s="179">
        <v>27</v>
      </c>
      <c r="G891" s="180" t="s">
        <v>2004</v>
      </c>
      <c r="H891" s="180" t="s">
        <v>2004</v>
      </c>
      <c r="I891" s="181" t="s">
        <v>2004</v>
      </c>
      <c r="J891" s="182" t="s">
        <v>2004</v>
      </c>
      <c r="K891" s="183" t="str">
        <f t="shared" si="13"/>
        <v/>
      </c>
    </row>
    <row r="892" spans="1:11" x14ac:dyDescent="0.25">
      <c r="A892" s="177">
        <v>1110666</v>
      </c>
      <c r="B892" s="178" t="s">
        <v>2979</v>
      </c>
      <c r="C892" s="178" t="s">
        <v>2001</v>
      </c>
      <c r="D892" s="178" t="s">
        <v>2006</v>
      </c>
      <c r="E892" s="178" t="s">
        <v>2007</v>
      </c>
      <c r="F892" s="179">
        <v>43</v>
      </c>
      <c r="G892" s="180" t="s">
        <v>2004</v>
      </c>
      <c r="H892" s="180" t="s">
        <v>2004</v>
      </c>
      <c r="I892" s="181" t="s">
        <v>2004</v>
      </c>
      <c r="J892" s="182" t="s">
        <v>2004</v>
      </c>
      <c r="K892" s="183" t="str">
        <f t="shared" si="13"/>
        <v/>
      </c>
    </row>
    <row r="893" spans="1:11" x14ac:dyDescent="0.25">
      <c r="A893" s="177">
        <v>1110640</v>
      </c>
      <c r="B893" s="178" t="s">
        <v>2980</v>
      </c>
      <c r="C893" s="178" t="s">
        <v>2001</v>
      </c>
      <c r="D893" s="178" t="s">
        <v>2006</v>
      </c>
      <c r="E893" s="178" t="s">
        <v>2010</v>
      </c>
      <c r="F893" s="179">
        <v>66</v>
      </c>
      <c r="G893" s="180">
        <v>1</v>
      </c>
      <c r="H893" s="180" t="s">
        <v>2061</v>
      </c>
      <c r="I893" s="181">
        <v>2</v>
      </c>
      <c r="J893" s="182">
        <v>44290</v>
      </c>
      <c r="K893" s="183">
        <f t="shared" si="13"/>
        <v>42828</v>
      </c>
    </row>
    <row r="894" spans="1:11" x14ac:dyDescent="0.25">
      <c r="A894" s="177">
        <v>1110519</v>
      </c>
      <c r="B894" s="178" t="s">
        <v>2981</v>
      </c>
      <c r="C894" s="178" t="s">
        <v>2001</v>
      </c>
      <c r="D894" s="178" t="s">
        <v>2055</v>
      </c>
      <c r="E894" s="178" t="s">
        <v>2233</v>
      </c>
      <c r="F894" s="179">
        <v>55</v>
      </c>
      <c r="G894" s="180" t="s">
        <v>2004</v>
      </c>
      <c r="H894" s="180" t="s">
        <v>2004</v>
      </c>
      <c r="I894" s="181" t="s">
        <v>2004</v>
      </c>
      <c r="J894" s="182" t="s">
        <v>2004</v>
      </c>
      <c r="K894" s="183" t="str">
        <f t="shared" si="13"/>
        <v/>
      </c>
    </row>
    <row r="895" spans="1:11" x14ac:dyDescent="0.25">
      <c r="A895" s="177">
        <v>1110520</v>
      </c>
      <c r="B895" s="178" t="s">
        <v>2982</v>
      </c>
      <c r="C895" s="178" t="s">
        <v>2001</v>
      </c>
      <c r="D895" s="178" t="s">
        <v>2055</v>
      </c>
      <c r="E895" s="178" t="s">
        <v>2233</v>
      </c>
      <c r="F895" s="179">
        <v>46</v>
      </c>
      <c r="G895" s="180">
        <v>2</v>
      </c>
      <c r="H895" s="180" t="s">
        <v>2008</v>
      </c>
      <c r="I895" s="181">
        <v>2</v>
      </c>
      <c r="J895" s="182">
        <v>44318</v>
      </c>
      <c r="K895" s="183">
        <f t="shared" si="13"/>
        <v>42856</v>
      </c>
    </row>
    <row r="896" spans="1:11" x14ac:dyDescent="0.25">
      <c r="A896" s="177">
        <v>1112385</v>
      </c>
      <c r="B896" s="178" t="s">
        <v>2983</v>
      </c>
      <c r="C896" s="178" t="s">
        <v>1868</v>
      </c>
      <c r="D896" s="178" t="s">
        <v>2028</v>
      </c>
      <c r="E896" s="178" t="s">
        <v>2258</v>
      </c>
      <c r="F896" s="179">
        <v>6</v>
      </c>
      <c r="G896" s="180" t="s">
        <v>2004</v>
      </c>
      <c r="H896" s="180" t="s">
        <v>2004</v>
      </c>
      <c r="I896" s="181" t="s">
        <v>2004</v>
      </c>
      <c r="J896" s="182" t="s">
        <v>2004</v>
      </c>
      <c r="K896" s="183" t="str">
        <f t="shared" si="13"/>
        <v/>
      </c>
    </row>
    <row r="897" spans="1:11" x14ac:dyDescent="0.25">
      <c r="A897" s="177">
        <v>1111014</v>
      </c>
      <c r="B897" s="178" t="s">
        <v>2984</v>
      </c>
      <c r="C897" s="178" t="s">
        <v>2001</v>
      </c>
      <c r="D897" s="178" t="s">
        <v>2006</v>
      </c>
      <c r="E897" s="178" t="s">
        <v>2068</v>
      </c>
      <c r="F897" s="179">
        <v>43</v>
      </c>
      <c r="G897" s="180">
        <v>1</v>
      </c>
      <c r="H897" s="180" t="s">
        <v>2008</v>
      </c>
      <c r="I897" s="181">
        <v>1</v>
      </c>
      <c r="J897" s="182">
        <v>44290</v>
      </c>
      <c r="K897" s="183">
        <f t="shared" si="13"/>
        <v>42828</v>
      </c>
    </row>
    <row r="898" spans="1:11" x14ac:dyDescent="0.25">
      <c r="A898" s="177">
        <v>1110641</v>
      </c>
      <c r="B898" s="178" t="s">
        <v>2985</v>
      </c>
      <c r="C898" s="178" t="s">
        <v>2001</v>
      </c>
      <c r="D898" s="178" t="s">
        <v>2006</v>
      </c>
      <c r="E898" s="178" t="s">
        <v>2141</v>
      </c>
      <c r="F898" s="179">
        <v>14</v>
      </c>
      <c r="G898" s="180" t="s">
        <v>2004</v>
      </c>
      <c r="H898" s="180" t="s">
        <v>2004</v>
      </c>
      <c r="I898" s="181" t="s">
        <v>2004</v>
      </c>
      <c r="J898" s="182" t="s">
        <v>2004</v>
      </c>
      <c r="K898" s="183" t="str">
        <f t="shared" si="13"/>
        <v/>
      </c>
    </row>
    <row r="899" spans="1:11" x14ac:dyDescent="0.25">
      <c r="A899" s="177">
        <v>1110094</v>
      </c>
      <c r="B899" s="178" t="s">
        <v>2986</v>
      </c>
      <c r="C899" s="178" t="s">
        <v>1868</v>
      </c>
      <c r="D899" s="178" t="s">
        <v>2014</v>
      </c>
      <c r="E899" s="178" t="s">
        <v>2121</v>
      </c>
      <c r="F899" s="179">
        <v>16</v>
      </c>
      <c r="G899" s="180" t="s">
        <v>2004</v>
      </c>
      <c r="H899" s="180" t="s">
        <v>2004</v>
      </c>
      <c r="I899" s="181" t="s">
        <v>2004</v>
      </c>
      <c r="J899" s="182" t="s">
        <v>2004</v>
      </c>
      <c r="K899" s="183" t="str">
        <f t="shared" si="13"/>
        <v/>
      </c>
    </row>
    <row r="900" spans="1:11" x14ac:dyDescent="0.25">
      <c r="A900" s="177">
        <v>1110613</v>
      </c>
      <c r="B900" s="178" t="s">
        <v>2987</v>
      </c>
      <c r="C900" s="178" t="s">
        <v>2001</v>
      </c>
      <c r="D900" s="178" t="s">
        <v>2102</v>
      </c>
      <c r="E900" s="178" t="s">
        <v>2103</v>
      </c>
      <c r="F900" s="179">
        <v>26</v>
      </c>
      <c r="G900" s="180" t="s">
        <v>2004</v>
      </c>
      <c r="H900" s="180" t="s">
        <v>2004</v>
      </c>
      <c r="I900" s="181" t="s">
        <v>2004</v>
      </c>
      <c r="J900" s="182" t="s">
        <v>2004</v>
      </c>
      <c r="K900" s="183" t="str">
        <f t="shared" si="13"/>
        <v/>
      </c>
    </row>
    <row r="901" spans="1:11" x14ac:dyDescent="0.25">
      <c r="A901" s="177">
        <v>1110531</v>
      </c>
      <c r="B901" s="178" t="s">
        <v>2988</v>
      </c>
      <c r="C901" s="178" t="s">
        <v>2001</v>
      </c>
      <c r="D901" s="178" t="s">
        <v>2055</v>
      </c>
      <c r="E901" s="178" t="s">
        <v>2066</v>
      </c>
      <c r="F901" s="179">
        <v>11</v>
      </c>
      <c r="G901" s="180" t="s">
        <v>2004</v>
      </c>
      <c r="H901" s="180" t="s">
        <v>2004</v>
      </c>
      <c r="I901" s="181" t="s">
        <v>2004</v>
      </c>
      <c r="J901" s="182" t="s">
        <v>2004</v>
      </c>
      <c r="K901" s="183" t="str">
        <f t="shared" si="13"/>
        <v/>
      </c>
    </row>
    <row r="902" spans="1:11" x14ac:dyDescent="0.25">
      <c r="A902" s="177">
        <v>1112223</v>
      </c>
      <c r="B902" s="178" t="s">
        <v>2989</v>
      </c>
      <c r="C902" s="178" t="s">
        <v>1868</v>
      </c>
      <c r="D902" s="178" t="s">
        <v>2049</v>
      </c>
      <c r="E902" s="178" t="s">
        <v>2430</v>
      </c>
      <c r="F902" s="179">
        <v>17</v>
      </c>
      <c r="G902" s="180" t="s">
        <v>2004</v>
      </c>
      <c r="H902" s="180" t="s">
        <v>2004</v>
      </c>
      <c r="I902" s="181" t="s">
        <v>2004</v>
      </c>
      <c r="J902" s="182" t="s">
        <v>2004</v>
      </c>
      <c r="K902" s="183" t="str">
        <f t="shared" ref="K902:K965" si="14">IF(J902="","",J902-1462)</f>
        <v/>
      </c>
    </row>
    <row r="903" spans="1:11" x14ac:dyDescent="0.25">
      <c r="A903" s="177">
        <v>1112327</v>
      </c>
      <c r="B903" s="178" t="s">
        <v>2990</v>
      </c>
      <c r="C903" s="178" t="s">
        <v>1868</v>
      </c>
      <c r="D903" s="178" t="s">
        <v>2049</v>
      </c>
      <c r="E903" s="178" t="s">
        <v>2441</v>
      </c>
      <c r="F903" s="179">
        <v>8</v>
      </c>
      <c r="G903" s="180" t="s">
        <v>2004</v>
      </c>
      <c r="H903" s="180" t="s">
        <v>2004</v>
      </c>
      <c r="I903" s="181" t="s">
        <v>2004</v>
      </c>
      <c r="J903" s="182" t="s">
        <v>2004</v>
      </c>
      <c r="K903" s="183" t="str">
        <f t="shared" si="14"/>
        <v/>
      </c>
    </row>
    <row r="904" spans="1:11" x14ac:dyDescent="0.25">
      <c r="A904" s="177">
        <v>1111772</v>
      </c>
      <c r="B904" s="178" t="s">
        <v>2991</v>
      </c>
      <c r="C904" s="178" t="s">
        <v>2001</v>
      </c>
      <c r="D904" s="178" t="s">
        <v>2002</v>
      </c>
      <c r="E904" s="178" t="s">
        <v>2085</v>
      </c>
      <c r="F904" s="179">
        <v>27</v>
      </c>
      <c r="G904" s="180" t="s">
        <v>2004</v>
      </c>
      <c r="H904" s="180" t="s">
        <v>2004</v>
      </c>
      <c r="I904" s="181" t="s">
        <v>2004</v>
      </c>
      <c r="J904" s="182" t="s">
        <v>2004</v>
      </c>
      <c r="K904" s="183" t="str">
        <f t="shared" si="14"/>
        <v/>
      </c>
    </row>
    <row r="905" spans="1:11" x14ac:dyDescent="0.25">
      <c r="A905" s="177">
        <v>1110977</v>
      </c>
      <c r="B905" s="178" t="s">
        <v>2992</v>
      </c>
      <c r="C905" s="178" t="s">
        <v>2001</v>
      </c>
      <c r="D905" s="178" t="s">
        <v>2055</v>
      </c>
      <c r="E905" s="178" t="s">
        <v>2219</v>
      </c>
      <c r="F905" s="179">
        <v>169</v>
      </c>
      <c r="G905" s="180">
        <v>3</v>
      </c>
      <c r="H905" s="180" t="s">
        <v>2008</v>
      </c>
      <c r="I905" s="181">
        <v>3</v>
      </c>
      <c r="J905" s="182">
        <v>44374</v>
      </c>
      <c r="K905" s="183">
        <f t="shared" si="14"/>
        <v>42912</v>
      </c>
    </row>
    <row r="906" spans="1:11" x14ac:dyDescent="0.25">
      <c r="A906" s="177">
        <v>1111700</v>
      </c>
      <c r="B906" s="178" t="s">
        <v>2993</v>
      </c>
      <c r="C906" s="178" t="s">
        <v>2001</v>
      </c>
      <c r="D906" s="178" t="s">
        <v>2063</v>
      </c>
      <c r="E906" s="178" t="s">
        <v>2131</v>
      </c>
      <c r="F906" s="179">
        <v>28</v>
      </c>
      <c r="G906" s="180" t="s">
        <v>2004</v>
      </c>
      <c r="H906" s="180" t="s">
        <v>2004</v>
      </c>
      <c r="I906" s="181" t="s">
        <v>2004</v>
      </c>
      <c r="J906" s="182" t="s">
        <v>2004</v>
      </c>
      <c r="K906" s="183" t="str">
        <f t="shared" si="14"/>
        <v/>
      </c>
    </row>
    <row r="907" spans="1:11" x14ac:dyDescent="0.25">
      <c r="A907" s="177">
        <v>1110111</v>
      </c>
      <c r="B907" s="178" t="s">
        <v>2994</v>
      </c>
      <c r="C907" s="178" t="s">
        <v>1868</v>
      </c>
      <c r="D907" s="178" t="s">
        <v>2014</v>
      </c>
      <c r="E907" s="178" t="s">
        <v>2353</v>
      </c>
      <c r="F907" s="179">
        <v>32</v>
      </c>
      <c r="G907" s="180">
        <v>4</v>
      </c>
      <c r="H907" s="180" t="s">
        <v>2008</v>
      </c>
      <c r="I907" s="181">
        <v>1</v>
      </c>
      <c r="J907" s="182">
        <v>44423</v>
      </c>
      <c r="K907" s="183">
        <f t="shared" si="14"/>
        <v>42961</v>
      </c>
    </row>
    <row r="908" spans="1:11" x14ac:dyDescent="0.25">
      <c r="A908" s="177">
        <v>1112771</v>
      </c>
      <c r="B908" s="178" t="s">
        <v>2995</v>
      </c>
      <c r="C908" s="178" t="s">
        <v>1868</v>
      </c>
      <c r="D908" s="178" t="s">
        <v>2014</v>
      </c>
      <c r="E908" s="178" t="s">
        <v>2226</v>
      </c>
      <c r="F908" s="179">
        <v>36</v>
      </c>
      <c r="G908" s="180" t="s">
        <v>2004</v>
      </c>
      <c r="H908" s="180" t="s">
        <v>2004</v>
      </c>
      <c r="I908" s="181" t="s">
        <v>2004</v>
      </c>
      <c r="J908" s="182" t="s">
        <v>2004</v>
      </c>
      <c r="K908" s="183" t="str">
        <f t="shared" si="14"/>
        <v/>
      </c>
    </row>
    <row r="909" spans="1:11" x14ac:dyDescent="0.25">
      <c r="A909" s="177">
        <v>1112849</v>
      </c>
      <c r="B909" s="178" t="s">
        <v>2996</v>
      </c>
      <c r="C909" s="178" t="s">
        <v>1868</v>
      </c>
      <c r="D909" s="178" t="s">
        <v>2020</v>
      </c>
      <c r="E909" s="178" t="s">
        <v>2362</v>
      </c>
      <c r="F909" s="179">
        <v>132</v>
      </c>
      <c r="G909" s="180" t="s">
        <v>2004</v>
      </c>
      <c r="H909" s="180" t="s">
        <v>2004</v>
      </c>
      <c r="I909" s="181" t="s">
        <v>2004</v>
      </c>
      <c r="J909" s="182" t="s">
        <v>2004</v>
      </c>
      <c r="K909" s="183" t="str">
        <f t="shared" si="14"/>
        <v/>
      </c>
    </row>
    <row r="910" spans="1:11" x14ac:dyDescent="0.25">
      <c r="A910" s="177">
        <v>1112850</v>
      </c>
      <c r="B910" s="178" t="s">
        <v>2997</v>
      </c>
      <c r="C910" s="178" t="s">
        <v>1868</v>
      </c>
      <c r="D910" s="178" t="s">
        <v>2020</v>
      </c>
      <c r="E910" s="178" t="s">
        <v>2362</v>
      </c>
      <c r="F910" s="179">
        <v>36</v>
      </c>
      <c r="G910" s="180" t="s">
        <v>2004</v>
      </c>
      <c r="H910" s="180" t="s">
        <v>2004</v>
      </c>
      <c r="I910" s="181" t="s">
        <v>2004</v>
      </c>
      <c r="J910" s="182" t="s">
        <v>2004</v>
      </c>
      <c r="K910" s="183" t="str">
        <f t="shared" si="14"/>
        <v/>
      </c>
    </row>
    <row r="911" spans="1:11" x14ac:dyDescent="0.25">
      <c r="A911" s="177">
        <v>1112852</v>
      </c>
      <c r="B911" s="178" t="s">
        <v>2998</v>
      </c>
      <c r="C911" s="178" t="s">
        <v>1868</v>
      </c>
      <c r="D911" s="178" t="s">
        <v>2020</v>
      </c>
      <c r="E911" s="178" t="s">
        <v>2362</v>
      </c>
      <c r="F911" s="179">
        <v>25</v>
      </c>
      <c r="G911" s="180" t="s">
        <v>2004</v>
      </c>
      <c r="H911" s="180" t="s">
        <v>2004</v>
      </c>
      <c r="I911" s="181" t="s">
        <v>2004</v>
      </c>
      <c r="J911" s="182" t="s">
        <v>2004</v>
      </c>
      <c r="K911" s="183" t="str">
        <f t="shared" si="14"/>
        <v/>
      </c>
    </row>
    <row r="912" spans="1:11" x14ac:dyDescent="0.25">
      <c r="A912" s="177">
        <v>1112211</v>
      </c>
      <c r="B912" s="178" t="s">
        <v>2999</v>
      </c>
      <c r="C912" s="178" t="s">
        <v>1868</v>
      </c>
      <c r="D912" s="178" t="s">
        <v>2049</v>
      </c>
      <c r="E912" s="178" t="s">
        <v>2151</v>
      </c>
      <c r="F912" s="179">
        <v>17</v>
      </c>
      <c r="G912" s="180" t="s">
        <v>2004</v>
      </c>
      <c r="H912" s="180" t="s">
        <v>2004</v>
      </c>
      <c r="I912" s="181" t="s">
        <v>2004</v>
      </c>
      <c r="J912" s="182" t="s">
        <v>2004</v>
      </c>
      <c r="K912" s="183" t="str">
        <f t="shared" si="14"/>
        <v/>
      </c>
    </row>
    <row r="913" spans="1:11" x14ac:dyDescent="0.25">
      <c r="A913" s="177" t="s">
        <v>2142</v>
      </c>
      <c r="B913" s="178">
        <v>1112710</v>
      </c>
      <c r="C913" s="178">
        <v>1112165</v>
      </c>
      <c r="D913" s="178">
        <v>1111395</v>
      </c>
      <c r="E913" s="178">
        <v>1112863</v>
      </c>
      <c r="F913" s="179">
        <v>1110015</v>
      </c>
      <c r="G913" s="180">
        <v>1112139</v>
      </c>
      <c r="H913" s="180">
        <v>1112583</v>
      </c>
      <c r="I913" s="181">
        <v>1112884</v>
      </c>
      <c r="J913" s="182">
        <v>1110364</v>
      </c>
      <c r="K913" s="183">
        <f t="shared" si="14"/>
        <v>1108902</v>
      </c>
    </row>
    <row r="914" spans="1:11" x14ac:dyDescent="0.25">
      <c r="A914" s="177">
        <v>1112345</v>
      </c>
      <c r="B914" s="178" t="s">
        <v>3000</v>
      </c>
      <c r="C914" s="178" t="s">
        <v>1868</v>
      </c>
      <c r="D914" s="178" t="s">
        <v>2028</v>
      </c>
      <c r="E914" s="178" t="s">
        <v>2029</v>
      </c>
      <c r="F914" s="179">
        <v>15</v>
      </c>
      <c r="G914" s="180" t="s">
        <v>2004</v>
      </c>
      <c r="H914" s="180" t="s">
        <v>2004</v>
      </c>
      <c r="I914" s="181" t="s">
        <v>2004</v>
      </c>
      <c r="J914" s="182" t="s">
        <v>2004</v>
      </c>
      <c r="K914" s="183" t="str">
        <f t="shared" si="14"/>
        <v/>
      </c>
    </row>
    <row r="915" spans="1:11" x14ac:dyDescent="0.25">
      <c r="A915" s="177">
        <v>1112433</v>
      </c>
      <c r="B915" s="178" t="s">
        <v>3001</v>
      </c>
      <c r="C915" s="178" t="s">
        <v>1868</v>
      </c>
      <c r="D915" s="178" t="s">
        <v>2052</v>
      </c>
      <c r="E915" s="178" t="s">
        <v>2053</v>
      </c>
      <c r="F915" s="179">
        <v>21</v>
      </c>
      <c r="G915" s="180" t="s">
        <v>2004</v>
      </c>
      <c r="H915" s="180" t="s">
        <v>2004</v>
      </c>
      <c r="I915" s="181" t="s">
        <v>2004</v>
      </c>
      <c r="J915" s="182" t="s">
        <v>2004</v>
      </c>
      <c r="K915" s="183" t="str">
        <f t="shared" si="14"/>
        <v/>
      </c>
    </row>
    <row r="916" spans="1:11" x14ac:dyDescent="0.25">
      <c r="A916" s="177">
        <v>1112690</v>
      </c>
      <c r="B916" s="178" t="s">
        <v>3002</v>
      </c>
      <c r="C916" s="178" t="s">
        <v>1868</v>
      </c>
      <c r="D916" s="178" t="s">
        <v>2031</v>
      </c>
      <c r="E916" s="178" t="s">
        <v>2032</v>
      </c>
      <c r="F916" s="179">
        <v>32</v>
      </c>
      <c r="G916" s="180" t="s">
        <v>2004</v>
      </c>
      <c r="H916" s="180" t="s">
        <v>2004</v>
      </c>
      <c r="I916" s="181" t="s">
        <v>2004</v>
      </c>
      <c r="J916" s="182" t="s">
        <v>2004</v>
      </c>
      <c r="K916" s="183" t="str">
        <f t="shared" si="14"/>
        <v/>
      </c>
    </row>
    <row r="917" spans="1:11" x14ac:dyDescent="0.25">
      <c r="A917" s="177">
        <v>1111786</v>
      </c>
      <c r="B917" s="178" t="s">
        <v>3003</v>
      </c>
      <c r="C917" s="178" t="s">
        <v>2001</v>
      </c>
      <c r="D917" s="178" t="s">
        <v>2002</v>
      </c>
      <c r="E917" s="178" t="s">
        <v>2191</v>
      </c>
      <c r="F917" s="179">
        <v>17</v>
      </c>
      <c r="G917" s="180" t="s">
        <v>2004</v>
      </c>
      <c r="H917" s="180" t="s">
        <v>2004</v>
      </c>
      <c r="I917" s="181" t="s">
        <v>2004</v>
      </c>
      <c r="J917" s="182" t="s">
        <v>2004</v>
      </c>
      <c r="K917" s="183" t="str">
        <f t="shared" si="14"/>
        <v/>
      </c>
    </row>
    <row r="918" spans="1:11" x14ac:dyDescent="0.25">
      <c r="A918" s="177">
        <v>1111735</v>
      </c>
      <c r="B918" s="178" t="s">
        <v>3004</v>
      </c>
      <c r="C918" s="178" t="s">
        <v>2001</v>
      </c>
      <c r="D918" s="178" t="s">
        <v>2002</v>
      </c>
      <c r="E918" s="178" t="s">
        <v>2123</v>
      </c>
      <c r="F918" s="179">
        <v>33</v>
      </c>
      <c r="G918" s="180" t="s">
        <v>2004</v>
      </c>
      <c r="H918" s="180" t="s">
        <v>2004</v>
      </c>
      <c r="I918" s="181" t="s">
        <v>2004</v>
      </c>
      <c r="J918" s="182" t="s">
        <v>2004</v>
      </c>
      <c r="K918" s="183" t="str">
        <f t="shared" si="14"/>
        <v/>
      </c>
    </row>
    <row r="919" spans="1:11" x14ac:dyDescent="0.25">
      <c r="A919" s="177">
        <v>1111593</v>
      </c>
      <c r="B919" s="178" t="s">
        <v>3005</v>
      </c>
      <c r="C919" s="178" t="s">
        <v>2001</v>
      </c>
      <c r="D919" s="178" t="s">
        <v>2025</v>
      </c>
      <c r="E919" s="178" t="s">
        <v>2112</v>
      </c>
      <c r="F919" s="179">
        <v>61</v>
      </c>
      <c r="G919" s="180">
        <v>3</v>
      </c>
      <c r="H919" s="180" t="s">
        <v>2008</v>
      </c>
      <c r="I919" s="181">
        <v>2</v>
      </c>
      <c r="J919" s="182">
        <v>44374</v>
      </c>
      <c r="K919" s="183">
        <f t="shared" si="14"/>
        <v>42912</v>
      </c>
    </row>
    <row r="920" spans="1:11" x14ac:dyDescent="0.25">
      <c r="A920" s="177">
        <v>1110095</v>
      </c>
      <c r="B920" s="178" t="s">
        <v>3006</v>
      </c>
      <c r="C920" s="178" t="s">
        <v>1868</v>
      </c>
      <c r="D920" s="178" t="s">
        <v>2014</v>
      </c>
      <c r="E920" s="178" t="s">
        <v>2121</v>
      </c>
      <c r="F920" s="179">
        <v>24</v>
      </c>
      <c r="G920" s="180" t="s">
        <v>2004</v>
      </c>
      <c r="H920" s="180" t="s">
        <v>2004</v>
      </c>
      <c r="I920" s="181" t="s">
        <v>2004</v>
      </c>
      <c r="J920" s="182" t="s">
        <v>2004</v>
      </c>
      <c r="K920" s="183" t="str">
        <f t="shared" si="14"/>
        <v/>
      </c>
    </row>
    <row r="921" spans="1:11" x14ac:dyDescent="0.25">
      <c r="A921" s="177">
        <v>1110050</v>
      </c>
      <c r="B921" s="178" t="s">
        <v>3007</v>
      </c>
      <c r="C921" s="178" t="s">
        <v>1868</v>
      </c>
      <c r="D921" s="178" t="s">
        <v>2034</v>
      </c>
      <c r="E921" s="178" t="s">
        <v>2035</v>
      </c>
      <c r="F921" s="179">
        <v>47</v>
      </c>
      <c r="G921" s="180" t="s">
        <v>2004</v>
      </c>
      <c r="H921" s="180" t="s">
        <v>2004</v>
      </c>
      <c r="I921" s="181" t="s">
        <v>2004</v>
      </c>
      <c r="J921" s="182" t="s">
        <v>2004</v>
      </c>
      <c r="K921" s="183" t="str">
        <f t="shared" si="14"/>
        <v/>
      </c>
    </row>
    <row r="922" spans="1:11" x14ac:dyDescent="0.25">
      <c r="A922" s="177">
        <v>1112785</v>
      </c>
      <c r="B922" s="178" t="s">
        <v>3008</v>
      </c>
      <c r="C922" s="178" t="s">
        <v>1868</v>
      </c>
      <c r="D922" s="178" t="s">
        <v>2020</v>
      </c>
      <c r="E922" s="178" t="s">
        <v>2097</v>
      </c>
      <c r="F922" s="179">
        <v>27</v>
      </c>
      <c r="G922" s="180" t="s">
        <v>2004</v>
      </c>
      <c r="H922" s="180" t="s">
        <v>2004</v>
      </c>
      <c r="I922" s="181" t="s">
        <v>2004</v>
      </c>
      <c r="J922" s="182" t="s">
        <v>2004</v>
      </c>
      <c r="K922" s="183" t="str">
        <f t="shared" si="14"/>
        <v/>
      </c>
    </row>
    <row r="923" spans="1:11" x14ac:dyDescent="0.25">
      <c r="A923" s="177">
        <v>1111713</v>
      </c>
      <c r="B923" s="178" t="s">
        <v>3009</v>
      </c>
      <c r="C923" s="178" t="s">
        <v>2001</v>
      </c>
      <c r="D923" s="178" t="s">
        <v>2063</v>
      </c>
      <c r="E923" s="178" t="s">
        <v>2064</v>
      </c>
      <c r="F923" s="179">
        <v>16</v>
      </c>
      <c r="G923" s="180" t="s">
        <v>2004</v>
      </c>
      <c r="H923" s="180" t="s">
        <v>2004</v>
      </c>
      <c r="I923" s="181" t="s">
        <v>2004</v>
      </c>
      <c r="J923" s="182" t="s">
        <v>2004</v>
      </c>
      <c r="K923" s="183" t="str">
        <f t="shared" si="14"/>
        <v/>
      </c>
    </row>
    <row r="924" spans="1:11" x14ac:dyDescent="0.25">
      <c r="A924" s="177">
        <v>1110553</v>
      </c>
      <c r="B924" s="178" t="s">
        <v>3010</v>
      </c>
      <c r="C924" s="178" t="s">
        <v>2001</v>
      </c>
      <c r="D924" s="178" t="s">
        <v>2102</v>
      </c>
      <c r="E924" s="178" t="s">
        <v>2149</v>
      </c>
      <c r="F924" s="179">
        <v>34</v>
      </c>
      <c r="G924" s="180" t="s">
        <v>2004</v>
      </c>
      <c r="H924" s="180" t="s">
        <v>2004</v>
      </c>
      <c r="I924" s="181" t="s">
        <v>2004</v>
      </c>
      <c r="J924" s="182" t="s">
        <v>2004</v>
      </c>
      <c r="K924" s="183" t="str">
        <f t="shared" si="14"/>
        <v/>
      </c>
    </row>
    <row r="925" spans="1:11" x14ac:dyDescent="0.25">
      <c r="A925" s="177">
        <v>1111870</v>
      </c>
      <c r="B925" s="178" t="s">
        <v>3011</v>
      </c>
      <c r="C925" s="178" t="s">
        <v>2001</v>
      </c>
      <c r="D925" s="178" t="s">
        <v>2091</v>
      </c>
      <c r="E925" s="178" t="s">
        <v>2283</v>
      </c>
      <c r="F925" s="179">
        <v>51</v>
      </c>
      <c r="G925" s="180">
        <v>4</v>
      </c>
      <c r="H925" s="180" t="s">
        <v>2008</v>
      </c>
      <c r="I925" s="181">
        <v>1</v>
      </c>
      <c r="J925" s="182">
        <v>44423</v>
      </c>
      <c r="K925" s="183">
        <f t="shared" si="14"/>
        <v>42961</v>
      </c>
    </row>
    <row r="926" spans="1:11" x14ac:dyDescent="0.25">
      <c r="A926" s="177">
        <v>1111660</v>
      </c>
      <c r="B926" s="178" t="s">
        <v>3012</v>
      </c>
      <c r="C926" s="178" t="s">
        <v>2001</v>
      </c>
      <c r="D926" s="178" t="s">
        <v>2125</v>
      </c>
      <c r="E926" s="178" t="s">
        <v>2126</v>
      </c>
      <c r="F926" s="179">
        <v>25</v>
      </c>
      <c r="G926" s="180" t="s">
        <v>2004</v>
      </c>
      <c r="H926" s="180" t="s">
        <v>2004</v>
      </c>
      <c r="I926" s="181" t="s">
        <v>2004</v>
      </c>
      <c r="J926" s="182" t="s">
        <v>2004</v>
      </c>
      <c r="K926" s="183" t="str">
        <f t="shared" si="14"/>
        <v/>
      </c>
    </row>
    <row r="927" spans="1:11" x14ac:dyDescent="0.25">
      <c r="A927" s="177">
        <v>1111892</v>
      </c>
      <c r="B927" s="178" t="s">
        <v>3013</v>
      </c>
      <c r="C927" s="178" t="s">
        <v>2001</v>
      </c>
      <c r="D927" s="178" t="s">
        <v>2091</v>
      </c>
      <c r="E927" s="178" t="s">
        <v>2283</v>
      </c>
      <c r="F927" s="179">
        <v>43</v>
      </c>
      <c r="G927" s="180">
        <v>4</v>
      </c>
      <c r="H927" s="180" t="s">
        <v>2008</v>
      </c>
      <c r="I927" s="181">
        <v>1</v>
      </c>
      <c r="J927" s="182">
        <v>44423</v>
      </c>
      <c r="K927" s="183">
        <f t="shared" si="14"/>
        <v>42961</v>
      </c>
    </row>
    <row r="928" spans="1:11" x14ac:dyDescent="0.25">
      <c r="A928" s="177">
        <v>1111677</v>
      </c>
      <c r="B928" s="178" t="s">
        <v>3014</v>
      </c>
      <c r="C928" s="178" t="s">
        <v>2001</v>
      </c>
      <c r="D928" s="178" t="s">
        <v>2144</v>
      </c>
      <c r="E928" s="178" t="s">
        <v>2145</v>
      </c>
      <c r="F928" s="179">
        <v>30</v>
      </c>
      <c r="G928" s="180">
        <v>4</v>
      </c>
      <c r="H928" s="180" t="s">
        <v>2008</v>
      </c>
      <c r="I928" s="181">
        <v>1</v>
      </c>
      <c r="J928" s="182">
        <v>44423</v>
      </c>
      <c r="K928" s="183">
        <f t="shared" si="14"/>
        <v>42961</v>
      </c>
    </row>
    <row r="929" spans="1:11" x14ac:dyDescent="0.25">
      <c r="A929" s="177">
        <v>1110380</v>
      </c>
      <c r="B929" s="178" t="s">
        <v>3015</v>
      </c>
      <c r="C929" s="178" t="s">
        <v>2001</v>
      </c>
      <c r="D929" s="178" t="s">
        <v>2017</v>
      </c>
      <c r="E929" s="178" t="s">
        <v>2147</v>
      </c>
      <c r="F929" s="179">
        <v>138</v>
      </c>
      <c r="G929" s="180" t="s">
        <v>2004</v>
      </c>
      <c r="H929" s="180" t="s">
        <v>2004</v>
      </c>
      <c r="I929" s="181" t="s">
        <v>2004</v>
      </c>
      <c r="J929" s="182" t="s">
        <v>2004</v>
      </c>
      <c r="K929" s="183" t="str">
        <f t="shared" si="14"/>
        <v/>
      </c>
    </row>
    <row r="930" spans="1:11" x14ac:dyDescent="0.25">
      <c r="A930" s="177">
        <v>1110379</v>
      </c>
      <c r="B930" s="178" t="s">
        <v>3016</v>
      </c>
      <c r="C930" s="178" t="s">
        <v>2001</v>
      </c>
      <c r="D930" s="178" t="s">
        <v>2017</v>
      </c>
      <c r="E930" s="178" t="s">
        <v>2147</v>
      </c>
      <c r="F930" s="179">
        <v>67</v>
      </c>
      <c r="G930" s="180" t="s">
        <v>2004</v>
      </c>
      <c r="H930" s="180" t="s">
        <v>2004</v>
      </c>
      <c r="I930" s="181" t="s">
        <v>2004</v>
      </c>
      <c r="J930" s="182" t="s">
        <v>2004</v>
      </c>
      <c r="K930" s="183" t="str">
        <f t="shared" si="14"/>
        <v/>
      </c>
    </row>
    <row r="931" spans="1:11" x14ac:dyDescent="0.25">
      <c r="A931" s="177">
        <v>1110381</v>
      </c>
      <c r="B931" s="178" t="s">
        <v>3017</v>
      </c>
      <c r="C931" s="178" t="s">
        <v>2001</v>
      </c>
      <c r="D931" s="178" t="s">
        <v>2017</v>
      </c>
      <c r="E931" s="178" t="s">
        <v>2147</v>
      </c>
      <c r="F931" s="179">
        <v>59</v>
      </c>
      <c r="G931" s="180" t="s">
        <v>2004</v>
      </c>
      <c r="H931" s="180" t="s">
        <v>2004</v>
      </c>
      <c r="I931" s="181" t="s">
        <v>2004</v>
      </c>
      <c r="J931" s="182" t="s">
        <v>2004</v>
      </c>
      <c r="K931" s="183" t="str">
        <f t="shared" si="14"/>
        <v/>
      </c>
    </row>
    <row r="932" spans="1:11" x14ac:dyDescent="0.25">
      <c r="A932" s="177">
        <v>1112097</v>
      </c>
      <c r="B932" s="178" t="s">
        <v>3018</v>
      </c>
      <c r="C932" s="178" t="s">
        <v>1868</v>
      </c>
      <c r="D932" s="178" t="s">
        <v>2052</v>
      </c>
      <c r="E932" s="178" t="s">
        <v>2128</v>
      </c>
      <c r="F932" s="179">
        <v>40</v>
      </c>
      <c r="G932" s="180">
        <v>4</v>
      </c>
      <c r="H932" s="180" t="s">
        <v>2008</v>
      </c>
      <c r="I932" s="181">
        <v>1</v>
      </c>
      <c r="J932" s="182">
        <v>44423</v>
      </c>
      <c r="K932" s="183">
        <f t="shared" si="14"/>
        <v>42961</v>
      </c>
    </row>
    <row r="933" spans="1:11" x14ac:dyDescent="0.25">
      <c r="A933" s="177" t="s">
        <v>2142</v>
      </c>
      <c r="B933" s="178"/>
      <c r="C933" s="178"/>
      <c r="D933" s="178"/>
      <c r="E933" s="178"/>
      <c r="F933" s="179"/>
      <c r="G933" s="180"/>
      <c r="H933" s="180"/>
      <c r="I933" s="181"/>
      <c r="J933" s="182"/>
      <c r="K933" s="183" t="str">
        <f t="shared" si="14"/>
        <v/>
      </c>
    </row>
    <row r="934" spans="1:11" x14ac:dyDescent="0.25">
      <c r="A934" s="177">
        <v>1110030</v>
      </c>
      <c r="B934" s="178" t="s">
        <v>3019</v>
      </c>
      <c r="C934" s="178" t="s">
        <v>1868</v>
      </c>
      <c r="D934" s="178" t="s">
        <v>2034</v>
      </c>
      <c r="E934" s="178" t="s">
        <v>2200</v>
      </c>
      <c r="F934" s="179">
        <v>85</v>
      </c>
      <c r="G934" s="180" t="s">
        <v>2004</v>
      </c>
      <c r="H934" s="180" t="s">
        <v>2004</v>
      </c>
      <c r="I934" s="181" t="s">
        <v>2004</v>
      </c>
      <c r="J934" s="182" t="s">
        <v>2004</v>
      </c>
      <c r="K934" s="183" t="str">
        <f t="shared" si="14"/>
        <v/>
      </c>
    </row>
    <row r="935" spans="1:11" x14ac:dyDescent="0.25">
      <c r="A935" s="177">
        <v>1111803</v>
      </c>
      <c r="B935" s="178" t="s">
        <v>3020</v>
      </c>
      <c r="C935" s="178" t="s">
        <v>2001</v>
      </c>
      <c r="D935" s="178" t="s">
        <v>2002</v>
      </c>
      <c r="E935" s="178" t="s">
        <v>2191</v>
      </c>
      <c r="F935" s="179">
        <v>54</v>
      </c>
      <c r="G935" s="180">
        <v>4</v>
      </c>
      <c r="H935" s="180" t="s">
        <v>2008</v>
      </c>
      <c r="I935" s="181">
        <v>1</v>
      </c>
      <c r="J935" s="182">
        <v>44423</v>
      </c>
      <c r="K935" s="183">
        <f t="shared" si="14"/>
        <v>42961</v>
      </c>
    </row>
    <row r="936" spans="1:11" x14ac:dyDescent="0.25">
      <c r="A936" s="177">
        <v>1110051</v>
      </c>
      <c r="B936" s="178" t="s">
        <v>3021</v>
      </c>
      <c r="C936" s="178" t="s">
        <v>1868</v>
      </c>
      <c r="D936" s="178" t="s">
        <v>2034</v>
      </c>
      <c r="E936" s="178" t="s">
        <v>2035</v>
      </c>
      <c r="F936" s="179">
        <v>34</v>
      </c>
      <c r="G936" s="180" t="s">
        <v>2004</v>
      </c>
      <c r="H936" s="180" t="s">
        <v>2004</v>
      </c>
      <c r="I936" s="181" t="s">
        <v>2004</v>
      </c>
      <c r="J936" s="182" t="s">
        <v>2004</v>
      </c>
      <c r="K936" s="183" t="str">
        <f t="shared" si="14"/>
        <v/>
      </c>
    </row>
    <row r="937" spans="1:11" x14ac:dyDescent="0.25">
      <c r="A937" s="177">
        <v>1110922</v>
      </c>
      <c r="B937" s="178" t="s">
        <v>3022</v>
      </c>
      <c r="C937" s="178" t="s">
        <v>2001</v>
      </c>
      <c r="D937" s="178" t="s">
        <v>2102</v>
      </c>
      <c r="E937" s="178" t="s">
        <v>2312</v>
      </c>
      <c r="F937" s="179">
        <v>38</v>
      </c>
      <c r="G937" s="180" t="s">
        <v>2004</v>
      </c>
      <c r="H937" s="180" t="s">
        <v>2004</v>
      </c>
      <c r="I937" s="181" t="s">
        <v>2004</v>
      </c>
      <c r="J937" s="182" t="s">
        <v>2004</v>
      </c>
      <c r="K937" s="183" t="str">
        <f t="shared" si="14"/>
        <v/>
      </c>
    </row>
    <row r="938" spans="1:11" x14ac:dyDescent="0.25">
      <c r="A938" s="177">
        <v>1111804</v>
      </c>
      <c r="B938" s="178" t="s">
        <v>3023</v>
      </c>
      <c r="C938" s="178" t="s">
        <v>2001</v>
      </c>
      <c r="D938" s="178" t="s">
        <v>2002</v>
      </c>
      <c r="E938" s="178" t="s">
        <v>2191</v>
      </c>
      <c r="F938" s="179">
        <v>33</v>
      </c>
      <c r="G938" s="180" t="s">
        <v>2004</v>
      </c>
      <c r="H938" s="180" t="s">
        <v>2004</v>
      </c>
      <c r="I938" s="181" t="s">
        <v>2004</v>
      </c>
      <c r="J938" s="182" t="s">
        <v>2004</v>
      </c>
      <c r="K938" s="183" t="str">
        <f t="shared" si="14"/>
        <v/>
      </c>
    </row>
    <row r="939" spans="1:11" x14ac:dyDescent="0.25">
      <c r="A939" s="177">
        <v>1112391</v>
      </c>
      <c r="B939" s="178" t="s">
        <v>3024</v>
      </c>
      <c r="C939" s="178" t="s">
        <v>1868</v>
      </c>
      <c r="D939" s="178" t="s">
        <v>2028</v>
      </c>
      <c r="E939" s="178" t="s">
        <v>2258</v>
      </c>
      <c r="F939" s="179">
        <v>20</v>
      </c>
      <c r="G939" s="180" t="s">
        <v>2004</v>
      </c>
      <c r="H939" s="180" t="s">
        <v>2004</v>
      </c>
      <c r="I939" s="181" t="s">
        <v>2004</v>
      </c>
      <c r="J939" s="182" t="s">
        <v>2004</v>
      </c>
      <c r="K939" s="183" t="str">
        <f t="shared" si="14"/>
        <v/>
      </c>
    </row>
    <row r="940" spans="1:11" x14ac:dyDescent="0.25">
      <c r="A940" s="177" t="s">
        <v>2142</v>
      </c>
      <c r="B940" s="178">
        <v>1112710</v>
      </c>
      <c r="C940" s="178">
        <v>1112165</v>
      </c>
      <c r="D940" s="178">
        <v>1111395</v>
      </c>
      <c r="E940" s="178">
        <v>1112863</v>
      </c>
      <c r="F940" s="179">
        <v>1110015</v>
      </c>
      <c r="G940" s="180">
        <v>1112139</v>
      </c>
      <c r="H940" s="180">
        <v>1112583</v>
      </c>
      <c r="I940" s="181">
        <v>1112884</v>
      </c>
      <c r="J940" s="182">
        <v>1110364</v>
      </c>
      <c r="K940" s="183">
        <f t="shared" si="14"/>
        <v>1108902</v>
      </c>
    </row>
    <row r="941" spans="1:11" x14ac:dyDescent="0.25">
      <c r="A941" s="177">
        <v>1110104</v>
      </c>
      <c r="B941" s="178" t="s">
        <v>3025</v>
      </c>
      <c r="C941" s="178" t="s">
        <v>1868</v>
      </c>
      <c r="D941" s="178" t="s">
        <v>2014</v>
      </c>
      <c r="E941" s="178" t="s">
        <v>2121</v>
      </c>
      <c r="F941" s="179">
        <v>82</v>
      </c>
      <c r="G941" s="180" t="s">
        <v>2004</v>
      </c>
      <c r="H941" s="180" t="s">
        <v>2004</v>
      </c>
      <c r="I941" s="181" t="s">
        <v>2004</v>
      </c>
      <c r="J941" s="182" t="s">
        <v>2004</v>
      </c>
      <c r="K941" s="183" t="str">
        <f t="shared" si="14"/>
        <v/>
      </c>
    </row>
    <row r="942" spans="1:11" x14ac:dyDescent="0.25">
      <c r="A942" s="177">
        <v>1112109</v>
      </c>
      <c r="B942" s="178" t="s">
        <v>3026</v>
      </c>
      <c r="C942" s="178" t="s">
        <v>1868</v>
      </c>
      <c r="D942" s="178" t="s">
        <v>2052</v>
      </c>
      <c r="E942" s="178" t="s">
        <v>2128</v>
      </c>
      <c r="F942" s="179">
        <v>39</v>
      </c>
      <c r="G942" s="180" t="s">
        <v>2004</v>
      </c>
      <c r="H942" s="180" t="s">
        <v>2004</v>
      </c>
      <c r="I942" s="181" t="s">
        <v>2004</v>
      </c>
      <c r="J942" s="182" t="s">
        <v>2004</v>
      </c>
      <c r="K942" s="183" t="str">
        <f t="shared" si="14"/>
        <v/>
      </c>
    </row>
    <row r="943" spans="1:11" x14ac:dyDescent="0.25">
      <c r="A943" s="177">
        <v>1111853</v>
      </c>
      <c r="B943" s="178" t="s">
        <v>3027</v>
      </c>
      <c r="C943" s="178" t="s">
        <v>2001</v>
      </c>
      <c r="D943" s="178" t="s">
        <v>2025</v>
      </c>
      <c r="E943" s="178" t="s">
        <v>2094</v>
      </c>
      <c r="F943" s="179">
        <v>43</v>
      </c>
      <c r="G943" s="180">
        <v>4</v>
      </c>
      <c r="H943" s="180" t="s">
        <v>2008</v>
      </c>
      <c r="I943" s="181">
        <v>1</v>
      </c>
      <c r="J943" s="182">
        <v>44423</v>
      </c>
      <c r="K943" s="183">
        <f t="shared" si="14"/>
        <v>42961</v>
      </c>
    </row>
    <row r="944" spans="1:11" x14ac:dyDescent="0.25">
      <c r="A944" s="177">
        <v>1111714</v>
      </c>
      <c r="B944" s="178" t="s">
        <v>3028</v>
      </c>
      <c r="C944" s="178" t="s">
        <v>2001</v>
      </c>
      <c r="D944" s="178" t="s">
        <v>2063</v>
      </c>
      <c r="E944" s="178" t="s">
        <v>2064</v>
      </c>
      <c r="F944" s="179">
        <v>44</v>
      </c>
      <c r="G944" s="180" t="s">
        <v>2004</v>
      </c>
      <c r="H944" s="180" t="s">
        <v>2004</v>
      </c>
      <c r="I944" s="181" t="s">
        <v>2004</v>
      </c>
      <c r="J944" s="182" t="s">
        <v>2004</v>
      </c>
      <c r="K944" s="183" t="str">
        <f t="shared" si="14"/>
        <v/>
      </c>
    </row>
    <row r="945" spans="1:11" x14ac:dyDescent="0.25">
      <c r="A945" s="177">
        <v>1110522</v>
      </c>
      <c r="B945" s="178" t="s">
        <v>3029</v>
      </c>
      <c r="C945" s="178" t="s">
        <v>2001</v>
      </c>
      <c r="D945" s="178" t="s">
        <v>2055</v>
      </c>
      <c r="E945" s="178" t="s">
        <v>2233</v>
      </c>
      <c r="F945" s="179">
        <v>44</v>
      </c>
      <c r="G945" s="180">
        <v>2</v>
      </c>
      <c r="H945" s="180" t="s">
        <v>2008</v>
      </c>
      <c r="I945" s="181">
        <v>1</v>
      </c>
      <c r="J945" s="182">
        <v>44318</v>
      </c>
      <c r="K945" s="183">
        <f t="shared" si="14"/>
        <v>42856</v>
      </c>
    </row>
    <row r="946" spans="1:11" x14ac:dyDescent="0.25">
      <c r="A946" s="177">
        <v>1111149</v>
      </c>
      <c r="B946" s="178" t="s">
        <v>3030</v>
      </c>
      <c r="C946" s="178" t="s">
        <v>1868</v>
      </c>
      <c r="D946" s="178" t="s">
        <v>2046</v>
      </c>
      <c r="E946" s="178" t="s">
        <v>2047</v>
      </c>
      <c r="F946" s="179">
        <v>19</v>
      </c>
      <c r="G946" s="180" t="s">
        <v>2004</v>
      </c>
      <c r="H946" s="180" t="s">
        <v>2004</v>
      </c>
      <c r="I946" s="181" t="s">
        <v>2004</v>
      </c>
      <c r="J946" s="182" t="s">
        <v>2004</v>
      </c>
      <c r="K946" s="183" t="str">
        <f t="shared" si="14"/>
        <v/>
      </c>
    </row>
    <row r="947" spans="1:11" x14ac:dyDescent="0.25">
      <c r="A947" s="177">
        <v>1112725</v>
      </c>
      <c r="B947" s="178" t="s">
        <v>3031</v>
      </c>
      <c r="C947" s="178" t="s">
        <v>1868</v>
      </c>
      <c r="D947" s="178" t="s">
        <v>2031</v>
      </c>
      <c r="E947" s="178" t="s">
        <v>2264</v>
      </c>
      <c r="F947" s="179">
        <v>29</v>
      </c>
      <c r="G947" s="180" t="s">
        <v>2004</v>
      </c>
      <c r="H947" s="180" t="s">
        <v>2004</v>
      </c>
      <c r="I947" s="181" t="s">
        <v>2004</v>
      </c>
      <c r="J947" s="182" t="s">
        <v>2004</v>
      </c>
      <c r="K947" s="183" t="str">
        <f t="shared" si="14"/>
        <v/>
      </c>
    </row>
    <row r="948" spans="1:11" x14ac:dyDescent="0.25">
      <c r="A948" s="177">
        <v>1112823</v>
      </c>
      <c r="B948" s="178" t="s">
        <v>3032</v>
      </c>
      <c r="C948" s="178" t="s">
        <v>1868</v>
      </c>
      <c r="D948" s="178" t="s">
        <v>2020</v>
      </c>
      <c r="E948" s="178" t="s">
        <v>2097</v>
      </c>
      <c r="F948" s="179">
        <v>150</v>
      </c>
      <c r="G948" s="180">
        <v>3</v>
      </c>
      <c r="H948" s="180" t="s">
        <v>2008</v>
      </c>
      <c r="I948" s="181">
        <v>3</v>
      </c>
      <c r="J948" s="182">
        <v>44374</v>
      </c>
      <c r="K948" s="183">
        <f t="shared" si="14"/>
        <v>42912</v>
      </c>
    </row>
    <row r="949" spans="1:11" x14ac:dyDescent="0.25">
      <c r="A949" s="177">
        <v>1111871</v>
      </c>
      <c r="B949" s="178" t="s">
        <v>3033</v>
      </c>
      <c r="C949" s="178" t="s">
        <v>2001</v>
      </c>
      <c r="D949" s="178" t="s">
        <v>2091</v>
      </c>
      <c r="E949" s="178" t="s">
        <v>2283</v>
      </c>
      <c r="F949" s="179">
        <v>61</v>
      </c>
      <c r="G949" s="180">
        <v>3</v>
      </c>
      <c r="H949" s="180" t="s">
        <v>2008</v>
      </c>
      <c r="I949" s="181">
        <v>2</v>
      </c>
      <c r="J949" s="182">
        <v>44374</v>
      </c>
      <c r="K949" s="183">
        <f t="shared" si="14"/>
        <v>42912</v>
      </c>
    </row>
    <row r="950" spans="1:11" x14ac:dyDescent="0.25">
      <c r="A950" s="177">
        <v>1111671</v>
      </c>
      <c r="B950" s="178" t="s">
        <v>3034</v>
      </c>
      <c r="C950" s="178" t="s">
        <v>2001</v>
      </c>
      <c r="D950" s="178" t="s">
        <v>2125</v>
      </c>
      <c r="E950" s="178" t="s">
        <v>2126</v>
      </c>
      <c r="F950" s="179">
        <v>97</v>
      </c>
      <c r="G950" s="180">
        <v>3</v>
      </c>
      <c r="H950" s="180" t="s">
        <v>2008</v>
      </c>
      <c r="I950" s="181">
        <v>2</v>
      </c>
      <c r="J950" s="182">
        <v>44374</v>
      </c>
      <c r="K950" s="183">
        <f t="shared" si="14"/>
        <v>42912</v>
      </c>
    </row>
    <row r="951" spans="1:11" x14ac:dyDescent="0.25">
      <c r="A951" s="177">
        <v>1110961</v>
      </c>
      <c r="B951" s="178" t="s">
        <v>3035</v>
      </c>
      <c r="C951" s="178" t="s">
        <v>2001</v>
      </c>
      <c r="D951" s="178" t="s">
        <v>2055</v>
      </c>
      <c r="E951" s="178" t="s">
        <v>2056</v>
      </c>
      <c r="F951" s="179">
        <v>31</v>
      </c>
      <c r="G951" s="180">
        <v>1</v>
      </c>
      <c r="H951" s="180" t="s">
        <v>2008</v>
      </c>
      <c r="I951" s="181">
        <v>1</v>
      </c>
      <c r="J951" s="182">
        <v>44290</v>
      </c>
      <c r="K951" s="183">
        <f t="shared" si="14"/>
        <v>42828</v>
      </c>
    </row>
    <row r="952" spans="1:11" x14ac:dyDescent="0.25">
      <c r="A952" s="177">
        <v>1110208</v>
      </c>
      <c r="B952" s="178" t="s">
        <v>3036</v>
      </c>
      <c r="C952" s="178" t="s">
        <v>1868</v>
      </c>
      <c r="D952" s="178" t="s">
        <v>2034</v>
      </c>
      <c r="E952" s="178" t="s">
        <v>2454</v>
      </c>
      <c r="F952" s="179">
        <v>26</v>
      </c>
      <c r="G952" s="180" t="s">
        <v>2004</v>
      </c>
      <c r="H952" s="180" t="s">
        <v>2004</v>
      </c>
      <c r="I952" s="181" t="s">
        <v>2004</v>
      </c>
      <c r="J952" s="182" t="s">
        <v>2004</v>
      </c>
      <c r="K952" s="183" t="str">
        <f t="shared" si="14"/>
        <v/>
      </c>
    </row>
    <row r="953" spans="1:11" x14ac:dyDescent="0.25">
      <c r="A953" s="177" t="s">
        <v>2142</v>
      </c>
      <c r="B953" s="178"/>
      <c r="C953" s="178"/>
      <c r="D953" s="178"/>
      <c r="E953" s="178"/>
      <c r="F953" s="179"/>
      <c r="G953" s="180"/>
      <c r="H953" s="180"/>
      <c r="I953" s="181"/>
      <c r="J953" s="182"/>
      <c r="K953" s="183" t="str">
        <f t="shared" si="14"/>
        <v/>
      </c>
    </row>
    <row r="954" spans="1:11" x14ac:dyDescent="0.25">
      <c r="A954" s="177">
        <v>1112919</v>
      </c>
      <c r="B954" s="178" t="s">
        <v>3037</v>
      </c>
      <c r="C954" s="178" t="s">
        <v>1868</v>
      </c>
      <c r="D954" s="178" t="s">
        <v>2043</v>
      </c>
      <c r="E954" s="178" t="s">
        <v>2134</v>
      </c>
      <c r="F954" s="179">
        <v>119</v>
      </c>
      <c r="G954" s="180">
        <v>3</v>
      </c>
      <c r="H954" s="180" t="s">
        <v>2008</v>
      </c>
      <c r="I954" s="181">
        <v>3</v>
      </c>
      <c r="J954" s="182">
        <v>44374</v>
      </c>
      <c r="K954" s="183">
        <f t="shared" si="14"/>
        <v>42912</v>
      </c>
    </row>
    <row r="955" spans="1:11" x14ac:dyDescent="0.25">
      <c r="A955" s="177">
        <v>1111551</v>
      </c>
      <c r="B955" s="178" t="s">
        <v>3038</v>
      </c>
      <c r="C955" s="178" t="s">
        <v>2001</v>
      </c>
      <c r="D955" s="178" t="s">
        <v>2002</v>
      </c>
      <c r="E955" s="178" t="s">
        <v>2074</v>
      </c>
      <c r="F955" s="179">
        <v>32</v>
      </c>
      <c r="G955" s="180" t="s">
        <v>2004</v>
      </c>
      <c r="H955" s="180" t="s">
        <v>2004</v>
      </c>
      <c r="I955" s="181" t="s">
        <v>2004</v>
      </c>
      <c r="J955" s="182" t="s">
        <v>2004</v>
      </c>
      <c r="K955" s="183" t="str">
        <f t="shared" si="14"/>
        <v/>
      </c>
    </row>
    <row r="956" spans="1:11" x14ac:dyDescent="0.25">
      <c r="A956" s="177">
        <v>1112386</v>
      </c>
      <c r="B956" s="178" t="s">
        <v>3039</v>
      </c>
      <c r="C956" s="178" t="s">
        <v>1868</v>
      </c>
      <c r="D956" s="178" t="s">
        <v>2028</v>
      </c>
      <c r="E956" s="178" t="s">
        <v>2258</v>
      </c>
      <c r="F956" s="179">
        <v>11</v>
      </c>
      <c r="G956" s="180" t="s">
        <v>2004</v>
      </c>
      <c r="H956" s="180" t="s">
        <v>2004</v>
      </c>
      <c r="I956" s="181" t="s">
        <v>2004</v>
      </c>
      <c r="J956" s="182" t="s">
        <v>2004</v>
      </c>
      <c r="K956" s="183" t="str">
        <f t="shared" si="14"/>
        <v/>
      </c>
    </row>
    <row r="957" spans="1:11" x14ac:dyDescent="0.25">
      <c r="A957" s="177">
        <v>1111773</v>
      </c>
      <c r="B957" s="178" t="s">
        <v>3040</v>
      </c>
      <c r="C957" s="178" t="s">
        <v>2001</v>
      </c>
      <c r="D957" s="178" t="s">
        <v>2002</v>
      </c>
      <c r="E957" s="178" t="s">
        <v>2085</v>
      </c>
      <c r="F957" s="179">
        <v>21</v>
      </c>
      <c r="G957" s="180" t="s">
        <v>2004</v>
      </c>
      <c r="H957" s="180" t="s">
        <v>2004</v>
      </c>
      <c r="I957" s="181" t="s">
        <v>2004</v>
      </c>
      <c r="J957" s="182" t="s">
        <v>2004</v>
      </c>
      <c r="K957" s="183" t="str">
        <f t="shared" si="14"/>
        <v/>
      </c>
    </row>
    <row r="958" spans="1:11" x14ac:dyDescent="0.25">
      <c r="A958" s="177">
        <v>1111076</v>
      </c>
      <c r="B958" s="178" t="s">
        <v>3041</v>
      </c>
      <c r="C958" s="178" t="s">
        <v>2001</v>
      </c>
      <c r="D958" s="178" t="s">
        <v>2063</v>
      </c>
      <c r="E958" s="178" t="s">
        <v>2187</v>
      </c>
      <c r="F958" s="179">
        <v>43</v>
      </c>
      <c r="G958" s="180">
        <v>4</v>
      </c>
      <c r="H958" s="180" t="s">
        <v>2008</v>
      </c>
      <c r="I958" s="181">
        <v>1</v>
      </c>
      <c r="J958" s="182">
        <v>44423</v>
      </c>
      <c r="K958" s="183">
        <f t="shared" si="14"/>
        <v>42961</v>
      </c>
    </row>
    <row r="959" spans="1:11" x14ac:dyDescent="0.25">
      <c r="A959" s="177">
        <v>1110149</v>
      </c>
      <c r="B959" s="178" t="s">
        <v>3042</v>
      </c>
      <c r="C959" s="178" t="s">
        <v>1868</v>
      </c>
      <c r="D959" s="178" t="s">
        <v>2070</v>
      </c>
      <c r="E959" s="178" t="s">
        <v>2099</v>
      </c>
      <c r="F959" s="179">
        <v>99</v>
      </c>
      <c r="G959" s="180" t="s">
        <v>2004</v>
      </c>
      <c r="H959" s="180" t="s">
        <v>2004</v>
      </c>
      <c r="I959" s="181" t="s">
        <v>2004</v>
      </c>
      <c r="J959" s="182" t="s">
        <v>2004</v>
      </c>
      <c r="K959" s="183" t="str">
        <f t="shared" si="14"/>
        <v/>
      </c>
    </row>
    <row r="960" spans="1:11" x14ac:dyDescent="0.25">
      <c r="A960" s="177">
        <v>1110267</v>
      </c>
      <c r="B960" s="178" t="s">
        <v>3043</v>
      </c>
      <c r="C960" s="178" t="s">
        <v>1868</v>
      </c>
      <c r="D960" s="178" t="s">
        <v>2034</v>
      </c>
      <c r="E960" s="178" t="s">
        <v>2039</v>
      </c>
      <c r="F960" s="179">
        <v>35</v>
      </c>
      <c r="G960" s="180" t="s">
        <v>2004</v>
      </c>
      <c r="H960" s="180" t="s">
        <v>2004</v>
      </c>
      <c r="I960" s="181" t="s">
        <v>2004</v>
      </c>
      <c r="J960" s="182" t="s">
        <v>2004</v>
      </c>
      <c r="K960" s="183" t="str">
        <f t="shared" si="14"/>
        <v/>
      </c>
    </row>
    <row r="961" spans="1:11" x14ac:dyDescent="0.25">
      <c r="A961" s="177">
        <v>1110860</v>
      </c>
      <c r="B961" s="178" t="s">
        <v>3044</v>
      </c>
      <c r="C961" s="178" t="s">
        <v>2001</v>
      </c>
      <c r="D961" s="178" t="s">
        <v>2017</v>
      </c>
      <c r="E961" s="178" t="s">
        <v>2487</v>
      </c>
      <c r="F961" s="179">
        <v>43</v>
      </c>
      <c r="G961" s="180">
        <v>4</v>
      </c>
      <c r="H961" s="180" t="s">
        <v>2008</v>
      </c>
      <c r="I961" s="181">
        <v>1</v>
      </c>
      <c r="J961" s="182">
        <v>44423</v>
      </c>
      <c r="K961" s="183">
        <f t="shared" si="14"/>
        <v>42961</v>
      </c>
    </row>
    <row r="962" spans="1:11" x14ac:dyDescent="0.25">
      <c r="A962" s="177">
        <v>1112559</v>
      </c>
      <c r="B962" s="178" t="s">
        <v>3045</v>
      </c>
      <c r="C962" s="178" t="s">
        <v>1868</v>
      </c>
      <c r="D962" s="178" t="s">
        <v>2014</v>
      </c>
      <c r="E962" s="178" t="s">
        <v>2060</v>
      </c>
      <c r="F962" s="179">
        <v>53</v>
      </c>
      <c r="G962" s="180" t="s">
        <v>2004</v>
      </c>
      <c r="H962" s="180" t="s">
        <v>2004</v>
      </c>
      <c r="I962" s="181" t="s">
        <v>2004</v>
      </c>
      <c r="J962" s="182" t="s">
        <v>2004</v>
      </c>
      <c r="K962" s="183" t="str">
        <f t="shared" si="14"/>
        <v/>
      </c>
    </row>
    <row r="963" spans="1:11" x14ac:dyDescent="0.25">
      <c r="A963" s="177">
        <v>1111256</v>
      </c>
      <c r="B963" s="178" t="s">
        <v>3046</v>
      </c>
      <c r="C963" s="178" t="s">
        <v>1868</v>
      </c>
      <c r="D963" s="178" t="s">
        <v>2070</v>
      </c>
      <c r="E963" s="178" t="s">
        <v>2237</v>
      </c>
      <c r="F963" s="179">
        <v>37</v>
      </c>
      <c r="G963" s="180">
        <v>4</v>
      </c>
      <c r="H963" s="180" t="s">
        <v>2008</v>
      </c>
      <c r="I963" s="181">
        <v>1</v>
      </c>
      <c r="J963" s="182">
        <v>44423</v>
      </c>
      <c r="K963" s="183">
        <f t="shared" si="14"/>
        <v>42961</v>
      </c>
    </row>
    <row r="964" spans="1:11" x14ac:dyDescent="0.25">
      <c r="A964" s="177">
        <v>1110105</v>
      </c>
      <c r="B964" s="178" t="s">
        <v>3047</v>
      </c>
      <c r="C964" s="178" t="s">
        <v>1868</v>
      </c>
      <c r="D964" s="178" t="s">
        <v>2014</v>
      </c>
      <c r="E964" s="178" t="s">
        <v>2121</v>
      </c>
      <c r="F964" s="179">
        <v>13</v>
      </c>
      <c r="G964" s="180" t="s">
        <v>2004</v>
      </c>
      <c r="H964" s="180" t="s">
        <v>2004</v>
      </c>
      <c r="I964" s="181" t="s">
        <v>2004</v>
      </c>
      <c r="J964" s="182" t="s">
        <v>2004</v>
      </c>
      <c r="K964" s="183" t="str">
        <f t="shared" si="14"/>
        <v/>
      </c>
    </row>
    <row r="965" spans="1:11" x14ac:dyDescent="0.25">
      <c r="A965" s="177">
        <v>1110992</v>
      </c>
      <c r="B965" s="178" t="s">
        <v>3048</v>
      </c>
      <c r="C965" s="178" t="s">
        <v>2001</v>
      </c>
      <c r="D965" s="178" t="s">
        <v>2055</v>
      </c>
      <c r="E965" s="178" t="s">
        <v>2219</v>
      </c>
      <c r="F965" s="179">
        <v>38</v>
      </c>
      <c r="G965" s="180" t="s">
        <v>2004</v>
      </c>
      <c r="H965" s="180" t="s">
        <v>2004</v>
      </c>
      <c r="I965" s="181" t="s">
        <v>2004</v>
      </c>
      <c r="J965" s="182" t="s">
        <v>2004</v>
      </c>
      <c r="K965" s="183" t="str">
        <f t="shared" si="14"/>
        <v/>
      </c>
    </row>
    <row r="966" spans="1:11" x14ac:dyDescent="0.25">
      <c r="A966" s="177">
        <v>1111935</v>
      </c>
      <c r="B966" s="178" t="s">
        <v>3049</v>
      </c>
      <c r="C966" s="178" t="s">
        <v>2001</v>
      </c>
      <c r="D966" s="178" t="s">
        <v>2091</v>
      </c>
      <c r="E966" s="178" t="s">
        <v>2092</v>
      </c>
      <c r="F966" s="179">
        <v>22</v>
      </c>
      <c r="G966" s="180" t="s">
        <v>2004</v>
      </c>
      <c r="H966" s="180" t="s">
        <v>2004</v>
      </c>
      <c r="I966" s="181" t="s">
        <v>2004</v>
      </c>
      <c r="J966" s="182" t="s">
        <v>2004</v>
      </c>
      <c r="K966" s="183" t="str">
        <f t="shared" ref="K966:K1029" si="15">IF(J966="","",J966-1462)</f>
        <v/>
      </c>
    </row>
    <row r="967" spans="1:11" x14ac:dyDescent="0.25">
      <c r="A967" s="177">
        <v>1111065</v>
      </c>
      <c r="B967" s="178" t="s">
        <v>3050</v>
      </c>
      <c r="C967" s="178" t="s">
        <v>1868</v>
      </c>
      <c r="D967" s="178" t="s">
        <v>2046</v>
      </c>
      <c r="E967" s="178" t="s">
        <v>2314</v>
      </c>
      <c r="F967" s="179">
        <v>36</v>
      </c>
      <c r="G967" s="180" t="s">
        <v>2004</v>
      </c>
      <c r="H967" s="180" t="s">
        <v>2004</v>
      </c>
      <c r="I967" s="181" t="s">
        <v>2004</v>
      </c>
      <c r="J967" s="182" t="s">
        <v>2004</v>
      </c>
      <c r="K967" s="183" t="str">
        <f t="shared" si="15"/>
        <v/>
      </c>
    </row>
    <row r="968" spans="1:11" x14ac:dyDescent="0.25">
      <c r="A968" s="177">
        <v>1112800</v>
      </c>
      <c r="B968" s="178" t="s">
        <v>3051</v>
      </c>
      <c r="C968" s="178" t="s">
        <v>1868</v>
      </c>
      <c r="D968" s="178" t="s">
        <v>2020</v>
      </c>
      <c r="E968" s="178" t="s">
        <v>2246</v>
      </c>
      <c r="F968" s="179">
        <v>48</v>
      </c>
      <c r="G968" s="180" t="s">
        <v>2004</v>
      </c>
      <c r="H968" s="180" t="s">
        <v>2004</v>
      </c>
      <c r="I968" s="181" t="s">
        <v>2004</v>
      </c>
      <c r="J968" s="182" t="s">
        <v>2004</v>
      </c>
      <c r="K968" s="183" t="str">
        <f t="shared" si="15"/>
        <v/>
      </c>
    </row>
    <row r="969" spans="1:11" x14ac:dyDescent="0.25">
      <c r="A969" s="177">
        <v>1112810</v>
      </c>
      <c r="B969" s="178" t="s">
        <v>3052</v>
      </c>
      <c r="C969" s="178" t="s">
        <v>1868</v>
      </c>
      <c r="D969" s="178" t="s">
        <v>2020</v>
      </c>
      <c r="E969" s="178" t="s">
        <v>2364</v>
      </c>
      <c r="F969" s="179">
        <v>56</v>
      </c>
      <c r="G969" s="180">
        <v>4</v>
      </c>
      <c r="H969" s="180" t="s">
        <v>2008</v>
      </c>
      <c r="I969" s="181">
        <v>1</v>
      </c>
      <c r="J969" s="182">
        <v>44423</v>
      </c>
      <c r="K969" s="183">
        <f t="shared" si="15"/>
        <v>42961</v>
      </c>
    </row>
    <row r="970" spans="1:11" x14ac:dyDescent="0.25">
      <c r="A970" s="177">
        <v>1110944</v>
      </c>
      <c r="B970" s="178" t="s">
        <v>3053</v>
      </c>
      <c r="C970" s="178" t="s">
        <v>2001</v>
      </c>
      <c r="D970" s="178" t="s">
        <v>2055</v>
      </c>
      <c r="E970" s="178" t="s">
        <v>2066</v>
      </c>
      <c r="F970" s="179">
        <v>104</v>
      </c>
      <c r="G970" s="180">
        <v>1</v>
      </c>
      <c r="H970" s="180" t="s">
        <v>2008</v>
      </c>
      <c r="I970" s="181">
        <v>3</v>
      </c>
      <c r="J970" s="182">
        <v>44290</v>
      </c>
      <c r="K970" s="183">
        <f t="shared" si="15"/>
        <v>42828</v>
      </c>
    </row>
    <row r="971" spans="1:11" x14ac:dyDescent="0.25">
      <c r="A971" s="177">
        <v>1110903</v>
      </c>
      <c r="B971" s="178" t="s">
        <v>3054</v>
      </c>
      <c r="C971" s="178" t="s">
        <v>2001</v>
      </c>
      <c r="D971" s="178" t="s">
        <v>2102</v>
      </c>
      <c r="E971" s="178" t="s">
        <v>2217</v>
      </c>
      <c r="F971" s="179">
        <v>20</v>
      </c>
      <c r="G971" s="180" t="s">
        <v>2004</v>
      </c>
      <c r="H971" s="180" t="s">
        <v>2004</v>
      </c>
      <c r="I971" s="181" t="s">
        <v>2004</v>
      </c>
      <c r="J971" s="182" t="s">
        <v>2004</v>
      </c>
      <c r="K971" s="183" t="str">
        <f t="shared" si="15"/>
        <v/>
      </c>
    </row>
    <row r="972" spans="1:11" x14ac:dyDescent="0.25">
      <c r="A972" s="177">
        <v>1112353</v>
      </c>
      <c r="B972" s="178" t="s">
        <v>3055</v>
      </c>
      <c r="C972" s="178" t="s">
        <v>1868</v>
      </c>
      <c r="D972" s="178" t="s">
        <v>2028</v>
      </c>
      <c r="E972" s="178" t="s">
        <v>2258</v>
      </c>
      <c r="F972" s="179">
        <v>37</v>
      </c>
      <c r="G972" s="180" t="s">
        <v>2004</v>
      </c>
      <c r="H972" s="180" t="s">
        <v>2004</v>
      </c>
      <c r="I972" s="181" t="s">
        <v>2004</v>
      </c>
      <c r="J972" s="182" t="s">
        <v>2004</v>
      </c>
      <c r="K972" s="183" t="str">
        <f t="shared" si="15"/>
        <v/>
      </c>
    </row>
    <row r="973" spans="1:11" x14ac:dyDescent="0.25">
      <c r="A973" s="177">
        <v>1112540</v>
      </c>
      <c r="B973" s="178" t="s">
        <v>3056</v>
      </c>
      <c r="C973" s="178" t="s">
        <v>1868</v>
      </c>
      <c r="D973" s="178" t="s">
        <v>2014</v>
      </c>
      <c r="E973" s="178" t="s">
        <v>2060</v>
      </c>
      <c r="F973" s="179">
        <v>24</v>
      </c>
      <c r="G973" s="180" t="s">
        <v>2004</v>
      </c>
      <c r="H973" s="180" t="s">
        <v>2004</v>
      </c>
      <c r="I973" s="181" t="s">
        <v>2004</v>
      </c>
      <c r="J973" s="182" t="s">
        <v>2004</v>
      </c>
      <c r="K973" s="183" t="str">
        <f t="shared" si="15"/>
        <v/>
      </c>
    </row>
    <row r="974" spans="1:11" x14ac:dyDescent="0.25">
      <c r="A974" s="177">
        <v>1110783</v>
      </c>
      <c r="B974" s="178" t="s">
        <v>3057</v>
      </c>
      <c r="C974" s="178" t="s">
        <v>2001</v>
      </c>
      <c r="D974" s="178" t="s">
        <v>2025</v>
      </c>
      <c r="E974" s="178" t="s">
        <v>2037</v>
      </c>
      <c r="F974" s="179">
        <v>31</v>
      </c>
      <c r="G974" s="180" t="s">
        <v>2004</v>
      </c>
      <c r="H974" s="180" t="s">
        <v>2004</v>
      </c>
      <c r="I974" s="181" t="s">
        <v>2004</v>
      </c>
      <c r="J974" s="182" t="s">
        <v>2004</v>
      </c>
      <c r="K974" s="183" t="str">
        <f t="shared" si="15"/>
        <v/>
      </c>
    </row>
    <row r="975" spans="1:11" x14ac:dyDescent="0.25">
      <c r="A975" s="177">
        <v>1110993</v>
      </c>
      <c r="B975" s="178" t="s">
        <v>3058</v>
      </c>
      <c r="C975" s="178" t="s">
        <v>2001</v>
      </c>
      <c r="D975" s="178" t="s">
        <v>2055</v>
      </c>
      <c r="E975" s="178" t="s">
        <v>2219</v>
      </c>
      <c r="F975" s="179">
        <v>25</v>
      </c>
      <c r="G975" s="180" t="s">
        <v>2004</v>
      </c>
      <c r="H975" s="180" t="s">
        <v>2004</v>
      </c>
      <c r="I975" s="181" t="s">
        <v>2004</v>
      </c>
      <c r="J975" s="182" t="s">
        <v>2004</v>
      </c>
      <c r="K975" s="183" t="str">
        <f t="shared" si="15"/>
        <v/>
      </c>
    </row>
    <row r="976" spans="1:11" x14ac:dyDescent="0.25">
      <c r="A976" s="177">
        <v>1111901</v>
      </c>
      <c r="B976" s="178" t="s">
        <v>3059</v>
      </c>
      <c r="C976" s="178" t="s">
        <v>2001</v>
      </c>
      <c r="D976" s="178" t="s">
        <v>2091</v>
      </c>
      <c r="E976" s="178" t="s">
        <v>2283</v>
      </c>
      <c r="F976" s="179">
        <v>9</v>
      </c>
      <c r="G976" s="180" t="s">
        <v>2004</v>
      </c>
      <c r="H976" s="180" t="s">
        <v>2004</v>
      </c>
      <c r="I976" s="181" t="s">
        <v>2004</v>
      </c>
      <c r="J976" s="182" t="s">
        <v>2004</v>
      </c>
      <c r="K976" s="183" t="str">
        <f t="shared" si="15"/>
        <v/>
      </c>
    </row>
    <row r="977" spans="1:11" x14ac:dyDescent="0.25">
      <c r="A977" s="177">
        <v>1111077</v>
      </c>
      <c r="B977" s="178" t="s">
        <v>3060</v>
      </c>
      <c r="C977" s="178" t="s">
        <v>2001</v>
      </c>
      <c r="D977" s="178" t="s">
        <v>2063</v>
      </c>
      <c r="E977" s="178" t="s">
        <v>2187</v>
      </c>
      <c r="F977" s="179">
        <v>28</v>
      </c>
      <c r="G977" s="180" t="s">
        <v>2004</v>
      </c>
      <c r="H977" s="180" t="s">
        <v>2004</v>
      </c>
      <c r="I977" s="181" t="s">
        <v>2004</v>
      </c>
      <c r="J977" s="182" t="s">
        <v>2004</v>
      </c>
      <c r="K977" s="183" t="str">
        <f t="shared" si="15"/>
        <v/>
      </c>
    </row>
    <row r="978" spans="1:11" x14ac:dyDescent="0.25">
      <c r="A978" s="177">
        <v>1110962</v>
      </c>
      <c r="B978" s="178" t="s">
        <v>3061</v>
      </c>
      <c r="C978" s="178" t="s">
        <v>2001</v>
      </c>
      <c r="D978" s="178" t="s">
        <v>2055</v>
      </c>
      <c r="E978" s="178" t="s">
        <v>2056</v>
      </c>
      <c r="F978" s="179">
        <v>43</v>
      </c>
      <c r="G978" s="180" t="s">
        <v>2004</v>
      </c>
      <c r="H978" s="180" t="s">
        <v>2004</v>
      </c>
      <c r="I978" s="181" t="s">
        <v>2004</v>
      </c>
      <c r="J978" s="182" t="s">
        <v>2004</v>
      </c>
      <c r="K978" s="183" t="str">
        <f t="shared" si="15"/>
        <v/>
      </c>
    </row>
    <row r="979" spans="1:11" x14ac:dyDescent="0.25">
      <c r="A979" s="177">
        <v>1111335</v>
      </c>
      <c r="B979" s="178" t="s">
        <v>3062</v>
      </c>
      <c r="C979" s="178" t="s">
        <v>2001</v>
      </c>
      <c r="D979" s="178" t="s">
        <v>2144</v>
      </c>
      <c r="E979" s="178" t="s">
        <v>2250</v>
      </c>
      <c r="F979" s="179">
        <v>16</v>
      </c>
      <c r="G979" s="180" t="s">
        <v>2004</v>
      </c>
      <c r="H979" s="180" t="s">
        <v>2004</v>
      </c>
      <c r="I979" s="181" t="s">
        <v>2004</v>
      </c>
      <c r="J979" s="182" t="s">
        <v>2004</v>
      </c>
      <c r="K979" s="183" t="str">
        <f t="shared" si="15"/>
        <v/>
      </c>
    </row>
    <row r="980" spans="1:11" x14ac:dyDescent="0.25">
      <c r="A980" s="177">
        <v>1112592</v>
      </c>
      <c r="B980" s="178" t="s">
        <v>3063</v>
      </c>
      <c r="C980" s="178" t="s">
        <v>1868</v>
      </c>
      <c r="D980" s="178" t="s">
        <v>2043</v>
      </c>
      <c r="E980" s="178" t="s">
        <v>2044</v>
      </c>
      <c r="F980" s="179">
        <v>49</v>
      </c>
      <c r="G980" s="180">
        <v>4</v>
      </c>
      <c r="H980" s="180" t="s">
        <v>2008</v>
      </c>
      <c r="I980" s="181">
        <v>1</v>
      </c>
      <c r="J980" s="182">
        <v>44423</v>
      </c>
      <c r="K980" s="183">
        <f t="shared" si="15"/>
        <v>42961</v>
      </c>
    </row>
    <row r="981" spans="1:11" x14ac:dyDescent="0.25">
      <c r="A981" s="177">
        <v>1113007</v>
      </c>
      <c r="B981" s="178" t="s">
        <v>3064</v>
      </c>
      <c r="C981" s="178" t="s">
        <v>1868</v>
      </c>
      <c r="D981" s="178" t="s">
        <v>2031</v>
      </c>
      <c r="E981" s="178" t="s">
        <v>2264</v>
      </c>
      <c r="F981" s="179">
        <v>81</v>
      </c>
      <c r="G981" s="180" t="s">
        <v>2004</v>
      </c>
      <c r="H981" s="180" t="s">
        <v>2004</v>
      </c>
      <c r="I981" s="181" t="s">
        <v>2004</v>
      </c>
      <c r="J981" s="182" t="s">
        <v>2004</v>
      </c>
      <c r="K981" s="183" t="str">
        <f t="shared" si="15"/>
        <v/>
      </c>
    </row>
    <row r="982" spans="1:11" x14ac:dyDescent="0.25">
      <c r="A982" s="177">
        <v>1112501</v>
      </c>
      <c r="B982" s="178" t="s">
        <v>3065</v>
      </c>
      <c r="C982" s="178" t="s">
        <v>1868</v>
      </c>
      <c r="D982" s="178" t="s">
        <v>2031</v>
      </c>
      <c r="E982" s="178" t="s">
        <v>2240</v>
      </c>
      <c r="F982" s="179">
        <v>19</v>
      </c>
      <c r="G982" s="180" t="s">
        <v>2004</v>
      </c>
      <c r="H982" s="180" t="s">
        <v>2004</v>
      </c>
      <c r="I982" s="181" t="s">
        <v>2004</v>
      </c>
      <c r="J982" s="182" t="s">
        <v>2004</v>
      </c>
      <c r="K982" s="183" t="str">
        <f t="shared" si="15"/>
        <v/>
      </c>
    </row>
    <row r="983" spans="1:11" x14ac:dyDescent="0.25">
      <c r="A983" s="177">
        <v>1112605</v>
      </c>
      <c r="B983" s="178" t="s">
        <v>3066</v>
      </c>
      <c r="C983" s="178" t="s">
        <v>1868</v>
      </c>
      <c r="D983" s="178" t="s">
        <v>2043</v>
      </c>
      <c r="E983" s="178" t="s">
        <v>2268</v>
      </c>
      <c r="F983" s="179">
        <v>91</v>
      </c>
      <c r="G983" s="180" t="s">
        <v>2004</v>
      </c>
      <c r="H983" s="180" t="s">
        <v>2004</v>
      </c>
      <c r="I983" s="181" t="s">
        <v>2004</v>
      </c>
      <c r="J983" s="182" t="s">
        <v>2004</v>
      </c>
      <c r="K983" s="183" t="str">
        <f t="shared" si="15"/>
        <v/>
      </c>
    </row>
    <row r="984" spans="1:11" x14ac:dyDescent="0.25">
      <c r="A984" s="185" t="s">
        <v>2142</v>
      </c>
      <c r="B984" s="186">
        <v>1112710</v>
      </c>
      <c r="C984" s="186">
        <v>1112165</v>
      </c>
      <c r="D984" s="186">
        <v>1111395</v>
      </c>
      <c r="E984" s="186">
        <v>1112863</v>
      </c>
      <c r="F984" s="179">
        <v>1110015</v>
      </c>
      <c r="G984" s="180">
        <v>1112139</v>
      </c>
      <c r="H984" s="180">
        <v>1112583</v>
      </c>
      <c r="I984" s="181">
        <v>1112884</v>
      </c>
      <c r="J984" s="182">
        <v>1110364</v>
      </c>
      <c r="K984" s="183">
        <f t="shared" si="15"/>
        <v>1108902</v>
      </c>
    </row>
    <row r="985" spans="1:11" x14ac:dyDescent="0.25">
      <c r="A985" s="177">
        <v>1111778</v>
      </c>
      <c r="B985" s="178" t="s">
        <v>3067</v>
      </c>
      <c r="C985" s="178" t="s">
        <v>2001</v>
      </c>
      <c r="D985" s="178" t="s">
        <v>2002</v>
      </c>
      <c r="E985" s="178" t="s">
        <v>2085</v>
      </c>
      <c r="F985" s="179">
        <v>27</v>
      </c>
      <c r="G985" s="180" t="s">
        <v>2004</v>
      </c>
      <c r="H985" s="180" t="s">
        <v>2004</v>
      </c>
      <c r="I985" s="181" t="s">
        <v>2004</v>
      </c>
      <c r="J985" s="182" t="s">
        <v>2004</v>
      </c>
      <c r="K985" s="183" t="str">
        <f t="shared" si="15"/>
        <v/>
      </c>
    </row>
    <row r="986" spans="1:11" x14ac:dyDescent="0.25">
      <c r="A986" s="177">
        <v>1112413</v>
      </c>
      <c r="B986" s="178" t="s">
        <v>3068</v>
      </c>
      <c r="C986" s="178" t="s">
        <v>1868</v>
      </c>
      <c r="D986" s="178" t="s">
        <v>2052</v>
      </c>
      <c r="E986" s="178" t="s">
        <v>2213</v>
      </c>
      <c r="F986" s="179">
        <v>24</v>
      </c>
      <c r="G986" s="180" t="s">
        <v>2004</v>
      </c>
      <c r="H986" s="180" t="s">
        <v>2004</v>
      </c>
      <c r="I986" s="181" t="s">
        <v>2004</v>
      </c>
      <c r="J986" s="182" t="s">
        <v>2004</v>
      </c>
      <c r="K986" s="183" t="str">
        <f t="shared" si="15"/>
        <v/>
      </c>
    </row>
    <row r="987" spans="1:11" x14ac:dyDescent="0.25">
      <c r="A987" s="177">
        <v>1110701</v>
      </c>
      <c r="B987" s="178" t="s">
        <v>3069</v>
      </c>
      <c r="C987" s="178" t="s">
        <v>2001</v>
      </c>
      <c r="D987" s="178" t="s">
        <v>2102</v>
      </c>
      <c r="E987" s="178" t="s">
        <v>2105</v>
      </c>
      <c r="F987" s="179">
        <v>14</v>
      </c>
      <c r="G987" s="180" t="s">
        <v>2004</v>
      </c>
      <c r="H987" s="180" t="s">
        <v>2004</v>
      </c>
      <c r="I987" s="181" t="s">
        <v>2004</v>
      </c>
      <c r="J987" s="182" t="s">
        <v>2004</v>
      </c>
      <c r="K987" s="183" t="str">
        <f t="shared" si="15"/>
        <v/>
      </c>
    </row>
    <row r="988" spans="1:11" x14ac:dyDescent="0.25">
      <c r="A988" s="177">
        <v>1113001</v>
      </c>
      <c r="B988" s="178" t="s">
        <v>3070</v>
      </c>
      <c r="C988" s="178" t="s">
        <v>1868</v>
      </c>
      <c r="D988" s="178" t="s">
        <v>2031</v>
      </c>
      <c r="E988" s="178" t="s">
        <v>2153</v>
      </c>
      <c r="F988" s="179">
        <v>38</v>
      </c>
      <c r="G988" s="180" t="s">
        <v>2004</v>
      </c>
      <c r="H988" s="180" t="s">
        <v>2004</v>
      </c>
      <c r="I988" s="181" t="s">
        <v>2004</v>
      </c>
      <c r="J988" s="182" t="s">
        <v>2004</v>
      </c>
      <c r="K988" s="183" t="str">
        <f t="shared" si="15"/>
        <v/>
      </c>
    </row>
    <row r="989" spans="1:11" x14ac:dyDescent="0.25">
      <c r="A989" s="177">
        <v>1112189</v>
      </c>
      <c r="B989" s="178" t="s">
        <v>3071</v>
      </c>
      <c r="C989" s="178" t="s">
        <v>1868</v>
      </c>
      <c r="D989" s="178" t="s">
        <v>2049</v>
      </c>
      <c r="E989" s="178" t="s">
        <v>2151</v>
      </c>
      <c r="F989" s="179">
        <v>9</v>
      </c>
      <c r="G989" s="180" t="s">
        <v>2004</v>
      </c>
      <c r="H989" s="180" t="s">
        <v>2004</v>
      </c>
      <c r="I989" s="181" t="s">
        <v>2004</v>
      </c>
      <c r="J989" s="182" t="s">
        <v>2004</v>
      </c>
      <c r="K989" s="183" t="str">
        <f t="shared" si="15"/>
        <v/>
      </c>
    </row>
    <row r="990" spans="1:11" x14ac:dyDescent="0.25">
      <c r="A990" s="177">
        <v>1111918</v>
      </c>
      <c r="B990" s="178" t="s">
        <v>3072</v>
      </c>
      <c r="C990" s="178" t="s">
        <v>2001</v>
      </c>
      <c r="D990" s="178" t="s">
        <v>2091</v>
      </c>
      <c r="E990" s="178" t="s">
        <v>2092</v>
      </c>
      <c r="F990" s="179">
        <v>45</v>
      </c>
      <c r="G990" s="180">
        <v>2</v>
      </c>
      <c r="H990" s="180" t="s">
        <v>2008</v>
      </c>
      <c r="I990" s="181">
        <v>1</v>
      </c>
      <c r="J990" s="182">
        <v>44318</v>
      </c>
      <c r="K990" s="183">
        <f t="shared" si="15"/>
        <v>42856</v>
      </c>
    </row>
    <row r="991" spans="1:11" x14ac:dyDescent="0.25">
      <c r="A991" s="177">
        <v>1119914</v>
      </c>
      <c r="B991" s="178" t="s">
        <v>3073</v>
      </c>
      <c r="C991" s="178" t="s">
        <v>2001</v>
      </c>
      <c r="D991" s="178" t="s">
        <v>2091</v>
      </c>
      <c r="E991" s="178" t="s">
        <v>2092</v>
      </c>
      <c r="F991" s="179">
        <v>31</v>
      </c>
      <c r="G991" s="180" t="s">
        <v>2004</v>
      </c>
      <c r="H991" s="180" t="s">
        <v>2004</v>
      </c>
      <c r="I991" s="181" t="s">
        <v>2004</v>
      </c>
      <c r="J991" s="182" t="s">
        <v>2004</v>
      </c>
      <c r="K991" s="183" t="str">
        <f t="shared" si="15"/>
        <v/>
      </c>
    </row>
    <row r="992" spans="1:11" x14ac:dyDescent="0.25">
      <c r="A992" s="177">
        <v>1110945</v>
      </c>
      <c r="B992" s="178" t="s">
        <v>3074</v>
      </c>
      <c r="C992" s="178" t="s">
        <v>2001</v>
      </c>
      <c r="D992" s="178" t="s">
        <v>2055</v>
      </c>
      <c r="E992" s="178" t="s">
        <v>2066</v>
      </c>
      <c r="F992" s="179">
        <v>16</v>
      </c>
      <c r="G992" s="180" t="s">
        <v>2004</v>
      </c>
      <c r="H992" s="180" t="s">
        <v>2004</v>
      </c>
      <c r="I992" s="181" t="s">
        <v>2004</v>
      </c>
      <c r="J992" s="182" t="s">
        <v>2004</v>
      </c>
      <c r="K992" s="183" t="str">
        <f t="shared" si="15"/>
        <v/>
      </c>
    </row>
    <row r="993" spans="1:11" x14ac:dyDescent="0.25">
      <c r="A993" s="177" t="s">
        <v>2142</v>
      </c>
      <c r="B993" s="178"/>
      <c r="C993" s="178"/>
      <c r="D993" s="178"/>
      <c r="E993" s="178"/>
      <c r="F993" s="179"/>
      <c r="G993" s="180"/>
      <c r="H993" s="180"/>
      <c r="I993" s="181"/>
      <c r="J993" s="182"/>
      <c r="K993" s="183" t="str">
        <f t="shared" si="15"/>
        <v/>
      </c>
    </row>
    <row r="994" spans="1:11" x14ac:dyDescent="0.25">
      <c r="A994" s="177">
        <v>1111877</v>
      </c>
      <c r="B994" s="178" t="s">
        <v>3075</v>
      </c>
      <c r="C994" s="178" t="s">
        <v>2001</v>
      </c>
      <c r="D994" s="178" t="s">
        <v>2091</v>
      </c>
      <c r="E994" s="178" t="s">
        <v>2283</v>
      </c>
      <c r="F994" s="179">
        <v>36</v>
      </c>
      <c r="G994" s="180" t="s">
        <v>2004</v>
      </c>
      <c r="H994" s="180" t="s">
        <v>2004</v>
      </c>
      <c r="I994" s="181" t="s">
        <v>2004</v>
      </c>
      <c r="J994" s="182" t="s">
        <v>2004</v>
      </c>
      <c r="K994" s="183" t="str">
        <f t="shared" si="15"/>
        <v/>
      </c>
    </row>
    <row r="995" spans="1:11" x14ac:dyDescent="0.25">
      <c r="A995" s="177">
        <v>1112906</v>
      </c>
      <c r="B995" s="178" t="s">
        <v>3076</v>
      </c>
      <c r="C995" s="178" t="s">
        <v>1868</v>
      </c>
      <c r="D995" s="178" t="s">
        <v>2043</v>
      </c>
      <c r="E995" s="178" t="s">
        <v>2221</v>
      </c>
      <c r="F995" s="179">
        <v>124</v>
      </c>
      <c r="G995" s="180">
        <v>2</v>
      </c>
      <c r="H995" s="180" t="s">
        <v>2008</v>
      </c>
      <c r="I995" s="181">
        <v>4</v>
      </c>
      <c r="J995" s="182">
        <v>44318</v>
      </c>
      <c r="K995" s="183">
        <f t="shared" si="15"/>
        <v>42856</v>
      </c>
    </row>
    <row r="996" spans="1:11" x14ac:dyDescent="0.25">
      <c r="A996" s="177">
        <v>1112909</v>
      </c>
      <c r="B996" s="178" t="s">
        <v>3077</v>
      </c>
      <c r="C996" s="178" t="s">
        <v>1868</v>
      </c>
      <c r="D996" s="178" t="s">
        <v>2043</v>
      </c>
      <c r="E996" s="178" t="s">
        <v>2134</v>
      </c>
      <c r="F996" s="179">
        <v>53</v>
      </c>
      <c r="G996" s="180" t="s">
        <v>2004</v>
      </c>
      <c r="H996" s="180" t="s">
        <v>2004</v>
      </c>
      <c r="I996" s="181" t="s">
        <v>2004</v>
      </c>
      <c r="J996" s="182" t="s">
        <v>2004</v>
      </c>
      <c r="K996" s="183" t="str">
        <f t="shared" si="15"/>
        <v/>
      </c>
    </row>
    <row r="997" spans="1:11" x14ac:dyDescent="0.25">
      <c r="A997" s="177">
        <v>1112912</v>
      </c>
      <c r="B997" s="178" t="s">
        <v>3078</v>
      </c>
      <c r="C997" s="178" t="s">
        <v>1868</v>
      </c>
      <c r="D997" s="178" t="s">
        <v>2043</v>
      </c>
      <c r="E997" s="178" t="s">
        <v>2134</v>
      </c>
      <c r="F997" s="179">
        <v>43</v>
      </c>
      <c r="G997" s="180">
        <v>4</v>
      </c>
      <c r="H997" s="180" t="s">
        <v>2008</v>
      </c>
      <c r="I997" s="181">
        <v>1</v>
      </c>
      <c r="J997" s="182">
        <v>44423</v>
      </c>
      <c r="K997" s="183">
        <f t="shared" si="15"/>
        <v>42961</v>
      </c>
    </row>
    <row r="998" spans="1:11" x14ac:dyDescent="0.25">
      <c r="A998" s="177">
        <v>1112911</v>
      </c>
      <c r="B998" s="178" t="s">
        <v>3079</v>
      </c>
      <c r="C998" s="178" t="s">
        <v>1868</v>
      </c>
      <c r="D998" s="178" t="s">
        <v>2043</v>
      </c>
      <c r="E998" s="178" t="s">
        <v>2221</v>
      </c>
      <c r="F998" s="179">
        <v>50</v>
      </c>
      <c r="G998" s="180">
        <v>4</v>
      </c>
      <c r="H998" s="180" t="s">
        <v>2008</v>
      </c>
      <c r="I998" s="181">
        <v>1</v>
      </c>
      <c r="J998" s="182">
        <v>44423</v>
      </c>
      <c r="K998" s="183">
        <f t="shared" si="15"/>
        <v>42961</v>
      </c>
    </row>
    <row r="999" spans="1:11" x14ac:dyDescent="0.25">
      <c r="A999" s="177">
        <v>1112910</v>
      </c>
      <c r="B999" s="178" t="s">
        <v>3080</v>
      </c>
      <c r="C999" s="178" t="s">
        <v>1868</v>
      </c>
      <c r="D999" s="178" t="s">
        <v>2043</v>
      </c>
      <c r="E999" s="178" t="s">
        <v>2221</v>
      </c>
      <c r="F999" s="179">
        <v>52</v>
      </c>
      <c r="G999" s="180">
        <v>3</v>
      </c>
      <c r="H999" s="180" t="s">
        <v>2008</v>
      </c>
      <c r="I999" s="181">
        <v>2</v>
      </c>
      <c r="J999" s="182">
        <v>44374</v>
      </c>
      <c r="K999" s="183">
        <f t="shared" si="15"/>
        <v>42912</v>
      </c>
    </row>
    <row r="1000" spans="1:11" x14ac:dyDescent="0.25">
      <c r="A1000" s="177">
        <v>1112908</v>
      </c>
      <c r="B1000" s="178" t="s">
        <v>3081</v>
      </c>
      <c r="C1000" s="178" t="s">
        <v>1868</v>
      </c>
      <c r="D1000" s="178" t="s">
        <v>2043</v>
      </c>
      <c r="E1000" s="178" t="s">
        <v>2134</v>
      </c>
      <c r="F1000" s="179">
        <v>39</v>
      </c>
      <c r="G1000" s="180">
        <v>2</v>
      </c>
      <c r="H1000" s="180" t="s">
        <v>2008</v>
      </c>
      <c r="I1000" s="181">
        <v>1</v>
      </c>
      <c r="J1000" s="182">
        <v>44318</v>
      </c>
      <c r="K1000" s="183">
        <f t="shared" si="15"/>
        <v>42856</v>
      </c>
    </row>
    <row r="1001" spans="1:11" x14ac:dyDescent="0.25">
      <c r="A1001" s="177">
        <v>1111636</v>
      </c>
      <c r="B1001" s="178" t="s">
        <v>3082</v>
      </c>
      <c r="C1001" s="178" t="s">
        <v>2001</v>
      </c>
      <c r="D1001" s="178" t="s">
        <v>2017</v>
      </c>
      <c r="E1001" s="178" t="s">
        <v>2023</v>
      </c>
      <c r="F1001" s="179">
        <v>33</v>
      </c>
      <c r="G1001" s="180">
        <v>1</v>
      </c>
      <c r="H1001" s="180" t="s">
        <v>2008</v>
      </c>
      <c r="I1001" s="181">
        <v>1</v>
      </c>
      <c r="J1001" s="182">
        <v>44290</v>
      </c>
      <c r="K1001" s="183">
        <f t="shared" si="15"/>
        <v>42828</v>
      </c>
    </row>
    <row r="1002" spans="1:11" x14ac:dyDescent="0.25">
      <c r="A1002" s="177">
        <v>1111827</v>
      </c>
      <c r="B1002" s="178" t="s">
        <v>3083</v>
      </c>
      <c r="C1002" s="178" t="s">
        <v>2001</v>
      </c>
      <c r="D1002" s="178" t="s">
        <v>2025</v>
      </c>
      <c r="E1002" s="178" t="s">
        <v>2094</v>
      </c>
      <c r="F1002" s="179">
        <v>13</v>
      </c>
      <c r="G1002" s="180" t="s">
        <v>2004</v>
      </c>
      <c r="H1002" s="180" t="s">
        <v>2004</v>
      </c>
      <c r="I1002" s="181" t="s">
        <v>2004</v>
      </c>
      <c r="J1002" s="182" t="s">
        <v>2004</v>
      </c>
      <c r="K1002" s="183" t="str">
        <f t="shared" si="15"/>
        <v/>
      </c>
    </row>
    <row r="1003" spans="1:11" x14ac:dyDescent="0.25">
      <c r="A1003" s="177">
        <v>1111200</v>
      </c>
      <c r="B1003" s="178" t="s">
        <v>3084</v>
      </c>
      <c r="C1003" s="178" t="s">
        <v>1868</v>
      </c>
      <c r="D1003" s="178" t="s">
        <v>2070</v>
      </c>
      <c r="E1003" s="178" t="s">
        <v>2089</v>
      </c>
      <c r="F1003" s="179">
        <v>16</v>
      </c>
      <c r="G1003" s="180" t="s">
        <v>2004</v>
      </c>
      <c r="H1003" s="180" t="s">
        <v>2004</v>
      </c>
      <c r="I1003" s="181" t="s">
        <v>2004</v>
      </c>
      <c r="J1003" s="182" t="s">
        <v>2004</v>
      </c>
      <c r="K1003" s="183" t="str">
        <f t="shared" si="15"/>
        <v/>
      </c>
    </row>
    <row r="1004" spans="1:11" x14ac:dyDescent="0.25">
      <c r="A1004" s="177">
        <v>1110552</v>
      </c>
      <c r="B1004" s="178" t="s">
        <v>3085</v>
      </c>
      <c r="C1004" s="178" t="s">
        <v>2001</v>
      </c>
      <c r="D1004" s="178" t="s">
        <v>2102</v>
      </c>
      <c r="E1004" s="178" t="s">
        <v>2149</v>
      </c>
      <c r="F1004" s="179">
        <v>18</v>
      </c>
      <c r="G1004" s="180" t="s">
        <v>2004</v>
      </c>
      <c r="H1004" s="180" t="s">
        <v>2004</v>
      </c>
      <c r="I1004" s="181" t="s">
        <v>2004</v>
      </c>
      <c r="J1004" s="182" t="s">
        <v>2004</v>
      </c>
      <c r="K1004" s="183" t="str">
        <f t="shared" si="15"/>
        <v/>
      </c>
    </row>
    <row r="1005" spans="1:11" x14ac:dyDescent="0.25">
      <c r="A1005" s="177">
        <v>1110537</v>
      </c>
      <c r="B1005" s="178" t="s">
        <v>3086</v>
      </c>
      <c r="C1005" s="178" t="s">
        <v>2001</v>
      </c>
      <c r="D1005" s="178" t="s">
        <v>2055</v>
      </c>
      <c r="E1005" s="178" t="s">
        <v>2066</v>
      </c>
      <c r="F1005" s="179">
        <v>24</v>
      </c>
      <c r="G1005" s="180" t="s">
        <v>2004</v>
      </c>
      <c r="H1005" s="180" t="s">
        <v>2004</v>
      </c>
      <c r="I1005" s="181" t="s">
        <v>2004</v>
      </c>
      <c r="J1005" s="182" t="s">
        <v>2004</v>
      </c>
      <c r="K1005" s="183" t="str">
        <f t="shared" si="15"/>
        <v/>
      </c>
    </row>
    <row r="1006" spans="1:11" x14ac:dyDescent="0.25">
      <c r="A1006" s="177">
        <v>1112699</v>
      </c>
      <c r="B1006" s="178" t="s">
        <v>3087</v>
      </c>
      <c r="C1006" s="178" t="s">
        <v>1868</v>
      </c>
      <c r="D1006" s="178" t="s">
        <v>2031</v>
      </c>
      <c r="E1006" s="178" t="s">
        <v>2153</v>
      </c>
      <c r="F1006" s="179">
        <v>12</v>
      </c>
      <c r="G1006" s="180" t="s">
        <v>2004</v>
      </c>
      <c r="H1006" s="180" t="s">
        <v>2004</v>
      </c>
      <c r="I1006" s="181" t="s">
        <v>2004</v>
      </c>
      <c r="J1006" s="182" t="s">
        <v>2004</v>
      </c>
      <c r="K1006" s="183" t="str">
        <f t="shared" si="15"/>
        <v/>
      </c>
    </row>
    <row r="1007" spans="1:11" x14ac:dyDescent="0.25">
      <c r="A1007" s="177">
        <v>1111309</v>
      </c>
      <c r="B1007" s="178" t="s">
        <v>3088</v>
      </c>
      <c r="C1007" s="178" t="s">
        <v>2001</v>
      </c>
      <c r="D1007" s="178" t="s">
        <v>2144</v>
      </c>
      <c r="E1007" s="178" t="s">
        <v>2159</v>
      </c>
      <c r="F1007" s="179">
        <v>14</v>
      </c>
      <c r="G1007" s="180" t="s">
        <v>2004</v>
      </c>
      <c r="H1007" s="180" t="s">
        <v>2004</v>
      </c>
      <c r="I1007" s="181" t="s">
        <v>2004</v>
      </c>
      <c r="J1007" s="182" t="s">
        <v>2004</v>
      </c>
      <c r="K1007" s="183" t="str">
        <f t="shared" si="15"/>
        <v/>
      </c>
    </row>
    <row r="1008" spans="1:11" x14ac:dyDescent="0.25">
      <c r="A1008" s="177">
        <v>1110037</v>
      </c>
      <c r="B1008" s="178" t="s">
        <v>3089</v>
      </c>
      <c r="C1008" s="178" t="s">
        <v>1868</v>
      </c>
      <c r="D1008" s="178" t="s">
        <v>2034</v>
      </c>
      <c r="E1008" s="178" t="s">
        <v>2035</v>
      </c>
      <c r="F1008" s="179">
        <v>38</v>
      </c>
      <c r="G1008" s="180" t="s">
        <v>2004</v>
      </c>
      <c r="H1008" s="180" t="s">
        <v>2004</v>
      </c>
      <c r="I1008" s="181" t="s">
        <v>2004</v>
      </c>
      <c r="J1008" s="182" t="s">
        <v>2004</v>
      </c>
      <c r="K1008" s="183" t="str">
        <f t="shared" si="15"/>
        <v/>
      </c>
    </row>
    <row r="1009" spans="1:11" x14ac:dyDescent="0.25">
      <c r="A1009" s="185">
        <v>1110955</v>
      </c>
      <c r="B1009" s="186" t="s">
        <v>3090</v>
      </c>
      <c r="C1009" s="186" t="s">
        <v>2001</v>
      </c>
      <c r="D1009" s="186" t="s">
        <v>2055</v>
      </c>
      <c r="E1009" s="186" t="s">
        <v>2056</v>
      </c>
      <c r="F1009" s="179">
        <v>107</v>
      </c>
      <c r="G1009" s="180">
        <v>3</v>
      </c>
      <c r="H1009" s="180" t="s">
        <v>2008</v>
      </c>
      <c r="I1009" s="181">
        <v>3</v>
      </c>
      <c r="J1009" s="182">
        <v>44374</v>
      </c>
      <c r="K1009" s="183">
        <f t="shared" si="15"/>
        <v>42912</v>
      </c>
    </row>
    <row r="1010" spans="1:11" x14ac:dyDescent="0.25">
      <c r="A1010" s="177">
        <v>1111793</v>
      </c>
      <c r="B1010" s="178" t="s">
        <v>3091</v>
      </c>
      <c r="C1010" s="178" t="s">
        <v>2001</v>
      </c>
      <c r="D1010" s="178" t="s">
        <v>2002</v>
      </c>
      <c r="E1010" s="178" t="s">
        <v>2085</v>
      </c>
      <c r="F1010" s="179">
        <v>23</v>
      </c>
      <c r="G1010" s="180" t="s">
        <v>2004</v>
      </c>
      <c r="H1010" s="180" t="s">
        <v>2004</v>
      </c>
      <c r="I1010" s="181" t="s">
        <v>2004</v>
      </c>
      <c r="J1010" s="182" t="s">
        <v>2004</v>
      </c>
      <c r="K1010" s="183" t="str">
        <f t="shared" si="15"/>
        <v/>
      </c>
    </row>
    <row r="1011" spans="1:11" x14ac:dyDescent="0.25">
      <c r="A1011" s="177">
        <v>1110476</v>
      </c>
      <c r="B1011" s="178" t="s">
        <v>3092</v>
      </c>
      <c r="C1011" s="178" t="s">
        <v>1868</v>
      </c>
      <c r="D1011" s="178" t="s">
        <v>2014</v>
      </c>
      <c r="E1011" s="178" t="s">
        <v>2015</v>
      </c>
      <c r="F1011" s="179">
        <v>122</v>
      </c>
      <c r="G1011" s="180">
        <v>2</v>
      </c>
      <c r="H1011" s="180" t="s">
        <v>2008</v>
      </c>
      <c r="I1011" s="181">
        <v>3</v>
      </c>
      <c r="J1011" s="182">
        <v>44318</v>
      </c>
      <c r="K1011" s="183">
        <f t="shared" si="15"/>
        <v>42856</v>
      </c>
    </row>
    <row r="1012" spans="1:11" x14ac:dyDescent="0.25">
      <c r="A1012" s="177">
        <v>1111760</v>
      </c>
      <c r="B1012" s="178" t="s">
        <v>3093</v>
      </c>
      <c r="C1012" s="178" t="s">
        <v>2001</v>
      </c>
      <c r="D1012" s="178" t="s">
        <v>2091</v>
      </c>
      <c r="E1012" s="178" t="s">
        <v>2092</v>
      </c>
      <c r="F1012" s="179">
        <v>46</v>
      </c>
      <c r="G1012" s="180" t="s">
        <v>2004</v>
      </c>
      <c r="H1012" s="180" t="s">
        <v>2004</v>
      </c>
      <c r="I1012" s="181" t="s">
        <v>2004</v>
      </c>
      <c r="J1012" s="182" t="s">
        <v>2004</v>
      </c>
      <c r="K1012" s="183" t="str">
        <f t="shared" si="15"/>
        <v/>
      </c>
    </row>
    <row r="1013" spans="1:11" x14ac:dyDescent="0.25">
      <c r="A1013" s="177">
        <v>1110702</v>
      </c>
      <c r="B1013" s="178" t="s">
        <v>3094</v>
      </c>
      <c r="C1013" s="178" t="s">
        <v>2001</v>
      </c>
      <c r="D1013" s="178" t="s">
        <v>2102</v>
      </c>
      <c r="E1013" s="178" t="s">
        <v>2105</v>
      </c>
      <c r="F1013" s="179">
        <v>20</v>
      </c>
      <c r="G1013" s="180" t="s">
        <v>2004</v>
      </c>
      <c r="H1013" s="180" t="s">
        <v>2004</v>
      </c>
      <c r="I1013" s="181" t="s">
        <v>2004</v>
      </c>
      <c r="J1013" s="182" t="s">
        <v>2004</v>
      </c>
      <c r="K1013" s="183" t="str">
        <f t="shared" si="15"/>
        <v/>
      </c>
    </row>
    <row r="1014" spans="1:11" x14ac:dyDescent="0.25">
      <c r="A1014" s="177">
        <v>1111878</v>
      </c>
      <c r="B1014" s="178" t="s">
        <v>3095</v>
      </c>
      <c r="C1014" s="178" t="s">
        <v>2001</v>
      </c>
      <c r="D1014" s="178" t="s">
        <v>2091</v>
      </c>
      <c r="E1014" s="178" t="s">
        <v>2283</v>
      </c>
      <c r="F1014" s="179">
        <v>63</v>
      </c>
      <c r="G1014" s="180">
        <v>4</v>
      </c>
      <c r="H1014" s="180" t="s">
        <v>2008</v>
      </c>
      <c r="I1014" s="181">
        <v>1</v>
      </c>
      <c r="J1014" s="182">
        <v>44423</v>
      </c>
      <c r="K1014" s="183">
        <f t="shared" si="15"/>
        <v>42961</v>
      </c>
    </row>
    <row r="1015" spans="1:11" x14ac:dyDescent="0.25">
      <c r="A1015" s="177">
        <v>1111387</v>
      </c>
      <c r="B1015" s="178" t="s">
        <v>3096</v>
      </c>
      <c r="C1015" s="178" t="s">
        <v>1868</v>
      </c>
      <c r="D1015" s="178" t="s">
        <v>2046</v>
      </c>
      <c r="E1015" s="178" t="s">
        <v>2230</v>
      </c>
      <c r="F1015" s="179">
        <v>33</v>
      </c>
      <c r="G1015" s="180" t="s">
        <v>2004</v>
      </c>
      <c r="H1015" s="180" t="s">
        <v>2004</v>
      </c>
      <c r="I1015" s="181" t="s">
        <v>2004</v>
      </c>
      <c r="J1015" s="182" t="s">
        <v>2004</v>
      </c>
      <c r="K1015" s="183" t="str">
        <f t="shared" si="15"/>
        <v/>
      </c>
    </row>
    <row r="1016" spans="1:11" x14ac:dyDescent="0.25">
      <c r="A1016" s="177">
        <v>1112470</v>
      </c>
      <c r="B1016" s="178" t="s">
        <v>3097</v>
      </c>
      <c r="C1016" s="178" t="s">
        <v>1868</v>
      </c>
      <c r="D1016" s="178" t="s">
        <v>2014</v>
      </c>
      <c r="E1016" s="178" t="s">
        <v>2197</v>
      </c>
      <c r="F1016" s="179">
        <v>35</v>
      </c>
      <c r="G1016" s="180" t="s">
        <v>2004</v>
      </c>
      <c r="H1016" s="180" t="s">
        <v>2004</v>
      </c>
      <c r="I1016" s="181" t="s">
        <v>2004</v>
      </c>
      <c r="J1016" s="182" t="s">
        <v>2004</v>
      </c>
      <c r="K1016" s="183" t="str">
        <f t="shared" si="15"/>
        <v/>
      </c>
    </row>
    <row r="1017" spans="1:11" x14ac:dyDescent="0.25">
      <c r="A1017" s="177">
        <v>1112096</v>
      </c>
      <c r="B1017" s="178" t="s">
        <v>3098</v>
      </c>
      <c r="C1017" s="178" t="s">
        <v>1868</v>
      </c>
      <c r="D1017" s="178" t="s">
        <v>2052</v>
      </c>
      <c r="E1017" s="178" t="s">
        <v>2128</v>
      </c>
      <c r="F1017" s="179">
        <v>29</v>
      </c>
      <c r="G1017" s="180" t="s">
        <v>2004</v>
      </c>
      <c r="H1017" s="180" t="s">
        <v>2004</v>
      </c>
      <c r="I1017" s="181" t="s">
        <v>2004</v>
      </c>
      <c r="J1017" s="182" t="s">
        <v>2004</v>
      </c>
      <c r="K1017" s="183" t="str">
        <f t="shared" si="15"/>
        <v/>
      </c>
    </row>
    <row r="1018" spans="1:11" x14ac:dyDescent="0.25">
      <c r="A1018" s="177">
        <v>1112514</v>
      </c>
      <c r="B1018" s="178" t="s">
        <v>3099</v>
      </c>
      <c r="C1018" s="178" t="s">
        <v>1868</v>
      </c>
      <c r="D1018" s="178" t="s">
        <v>2031</v>
      </c>
      <c r="E1018" s="178" t="s">
        <v>2240</v>
      </c>
      <c r="F1018" s="179">
        <v>28</v>
      </c>
      <c r="G1018" s="180">
        <v>4</v>
      </c>
      <c r="H1018" s="180" t="s">
        <v>2008</v>
      </c>
      <c r="I1018" s="181">
        <v>1</v>
      </c>
      <c r="J1018" s="182">
        <v>44423</v>
      </c>
      <c r="K1018" s="183">
        <f t="shared" si="15"/>
        <v>42961</v>
      </c>
    </row>
    <row r="1019" spans="1:11" x14ac:dyDescent="0.25">
      <c r="A1019" s="177">
        <v>1112500</v>
      </c>
      <c r="B1019" s="178" t="s">
        <v>3100</v>
      </c>
      <c r="C1019" s="178" t="s">
        <v>1868</v>
      </c>
      <c r="D1019" s="178" t="s">
        <v>2031</v>
      </c>
      <c r="E1019" s="178" t="s">
        <v>2240</v>
      </c>
      <c r="F1019" s="179">
        <v>17</v>
      </c>
      <c r="G1019" s="180" t="s">
        <v>2004</v>
      </c>
      <c r="H1019" s="180" t="s">
        <v>2004</v>
      </c>
      <c r="I1019" s="181" t="s">
        <v>2004</v>
      </c>
      <c r="J1019" s="182" t="s">
        <v>2004</v>
      </c>
      <c r="K1019" s="183" t="str">
        <f t="shared" si="15"/>
        <v/>
      </c>
    </row>
    <row r="1020" spans="1:11" x14ac:dyDescent="0.25">
      <c r="A1020" s="177">
        <v>1111360</v>
      </c>
      <c r="B1020" s="178" t="s">
        <v>3101</v>
      </c>
      <c r="C1020" s="178" t="s">
        <v>1868</v>
      </c>
      <c r="D1020" s="178" t="s">
        <v>2046</v>
      </c>
      <c r="E1020" s="178" t="s">
        <v>2165</v>
      </c>
      <c r="F1020" s="179">
        <v>42</v>
      </c>
      <c r="G1020" s="180" t="s">
        <v>2004</v>
      </c>
      <c r="H1020" s="180" t="s">
        <v>2004</v>
      </c>
      <c r="I1020" s="181" t="s">
        <v>2004</v>
      </c>
      <c r="J1020" s="182" t="s">
        <v>2004</v>
      </c>
      <c r="K1020" s="183" t="str">
        <f t="shared" si="15"/>
        <v/>
      </c>
    </row>
    <row r="1021" spans="1:11" x14ac:dyDescent="0.25">
      <c r="A1021" s="177">
        <v>1110835</v>
      </c>
      <c r="B1021" s="178" t="s">
        <v>3102</v>
      </c>
      <c r="C1021" s="178" t="s">
        <v>2001</v>
      </c>
      <c r="D1021" s="178" t="s">
        <v>2017</v>
      </c>
      <c r="E1021" s="178" t="s">
        <v>2023</v>
      </c>
      <c r="F1021" s="179">
        <v>144</v>
      </c>
      <c r="G1021" s="180" t="s">
        <v>2004</v>
      </c>
      <c r="H1021" s="180" t="s">
        <v>2004</v>
      </c>
      <c r="I1021" s="181" t="s">
        <v>2004</v>
      </c>
      <c r="J1021" s="182" t="s">
        <v>2004</v>
      </c>
      <c r="K1021" s="183" t="str">
        <f t="shared" si="15"/>
        <v/>
      </c>
    </row>
    <row r="1022" spans="1:11" x14ac:dyDescent="0.25">
      <c r="A1022" s="177">
        <v>1110053</v>
      </c>
      <c r="B1022" s="178" t="s">
        <v>3103</v>
      </c>
      <c r="C1022" s="178" t="s">
        <v>1868</v>
      </c>
      <c r="D1022" s="178" t="s">
        <v>2034</v>
      </c>
      <c r="E1022" s="178" t="s">
        <v>2035</v>
      </c>
      <c r="F1022" s="179">
        <v>34</v>
      </c>
      <c r="G1022" s="180" t="s">
        <v>2004</v>
      </c>
      <c r="H1022" s="180" t="s">
        <v>2004</v>
      </c>
      <c r="I1022" s="181" t="s">
        <v>2004</v>
      </c>
      <c r="J1022" s="182" t="s">
        <v>2004</v>
      </c>
      <c r="K1022" s="183" t="str">
        <f t="shared" si="15"/>
        <v/>
      </c>
    </row>
    <row r="1023" spans="1:11" x14ac:dyDescent="0.25">
      <c r="A1023" s="185" t="s">
        <v>2142</v>
      </c>
      <c r="B1023" s="186">
        <v>1112710</v>
      </c>
      <c r="C1023" s="186">
        <v>1112165</v>
      </c>
      <c r="D1023" s="186">
        <v>1111395</v>
      </c>
      <c r="E1023" s="186">
        <v>1112863</v>
      </c>
      <c r="F1023" s="179">
        <v>1110015</v>
      </c>
      <c r="G1023" s="180">
        <v>1112139</v>
      </c>
      <c r="H1023" s="180">
        <v>1112583</v>
      </c>
      <c r="I1023" s="181">
        <v>1112884</v>
      </c>
      <c r="J1023" s="182">
        <v>1110364</v>
      </c>
      <c r="K1023" s="183">
        <f t="shared" si="15"/>
        <v>1108902</v>
      </c>
    </row>
    <row r="1024" spans="1:11" x14ac:dyDescent="0.25">
      <c r="A1024" s="177">
        <v>1110585</v>
      </c>
      <c r="B1024" s="178" t="s">
        <v>3104</v>
      </c>
      <c r="C1024" s="178" t="s">
        <v>2001</v>
      </c>
      <c r="D1024" s="178" t="s">
        <v>2102</v>
      </c>
      <c r="E1024" s="178" t="s">
        <v>2262</v>
      </c>
      <c r="F1024" s="179">
        <v>12</v>
      </c>
      <c r="G1024" s="180" t="s">
        <v>2004</v>
      </c>
      <c r="H1024" s="180" t="s">
        <v>2004</v>
      </c>
      <c r="I1024" s="181" t="s">
        <v>2004</v>
      </c>
      <c r="J1024" s="182" t="s">
        <v>2004</v>
      </c>
      <c r="K1024" s="183" t="str">
        <f t="shared" si="15"/>
        <v/>
      </c>
    </row>
    <row r="1025" spans="1:11" x14ac:dyDescent="0.25">
      <c r="A1025" s="177">
        <v>1111736</v>
      </c>
      <c r="B1025" s="178" t="s">
        <v>3105</v>
      </c>
      <c r="C1025" s="178" t="s">
        <v>2001</v>
      </c>
      <c r="D1025" s="178" t="s">
        <v>2002</v>
      </c>
      <c r="E1025" s="178" t="s">
        <v>2123</v>
      </c>
      <c r="F1025" s="179">
        <v>44</v>
      </c>
      <c r="G1025" s="180">
        <v>1</v>
      </c>
      <c r="H1025" s="180" t="s">
        <v>2008</v>
      </c>
      <c r="I1025" s="181">
        <v>1</v>
      </c>
      <c r="J1025" s="182">
        <v>44304</v>
      </c>
      <c r="K1025" s="183">
        <f t="shared" si="15"/>
        <v>42842</v>
      </c>
    </row>
    <row r="1026" spans="1:11" x14ac:dyDescent="0.25">
      <c r="A1026" s="177">
        <v>1111583</v>
      </c>
      <c r="B1026" s="178" t="s">
        <v>3106</v>
      </c>
      <c r="C1026" s="178" t="s">
        <v>2001</v>
      </c>
      <c r="D1026" s="178" t="s">
        <v>2025</v>
      </c>
      <c r="E1026" s="178" t="s">
        <v>2112</v>
      </c>
      <c r="F1026" s="179">
        <v>25</v>
      </c>
      <c r="G1026" s="180">
        <v>2</v>
      </c>
      <c r="H1026" s="180" t="s">
        <v>2008</v>
      </c>
      <c r="I1026" s="181">
        <v>1</v>
      </c>
      <c r="J1026" s="182">
        <v>44318</v>
      </c>
      <c r="K1026" s="183">
        <f t="shared" si="15"/>
        <v>42856</v>
      </c>
    </row>
    <row r="1027" spans="1:11" x14ac:dyDescent="0.25">
      <c r="A1027" s="177">
        <v>1110728</v>
      </c>
      <c r="B1027" s="178" t="s">
        <v>3107</v>
      </c>
      <c r="C1027" s="178" t="s">
        <v>2001</v>
      </c>
      <c r="D1027" s="178" t="s">
        <v>2102</v>
      </c>
      <c r="E1027" s="178" t="s">
        <v>2105</v>
      </c>
      <c r="F1027" s="179">
        <v>13</v>
      </c>
      <c r="G1027" s="180" t="s">
        <v>2004</v>
      </c>
      <c r="H1027" s="180" t="s">
        <v>2004</v>
      </c>
      <c r="I1027" s="181" t="s">
        <v>2004</v>
      </c>
      <c r="J1027" s="182" t="s">
        <v>2004</v>
      </c>
      <c r="K1027" s="183" t="str">
        <f t="shared" si="15"/>
        <v/>
      </c>
    </row>
    <row r="1028" spans="1:11" x14ac:dyDescent="0.25">
      <c r="A1028" s="177">
        <v>1111574</v>
      </c>
      <c r="B1028" s="178" t="s">
        <v>3108</v>
      </c>
      <c r="C1028" s="178" t="s">
        <v>2001</v>
      </c>
      <c r="D1028" s="178" t="s">
        <v>2002</v>
      </c>
      <c r="E1028" s="178" t="s">
        <v>2074</v>
      </c>
      <c r="F1028" s="179">
        <v>25</v>
      </c>
      <c r="G1028" s="180" t="s">
        <v>2004</v>
      </c>
      <c r="H1028" s="180" t="s">
        <v>2004</v>
      </c>
      <c r="I1028" s="181" t="s">
        <v>2004</v>
      </c>
      <c r="J1028" s="182" t="s">
        <v>2004</v>
      </c>
      <c r="K1028" s="183" t="str">
        <f t="shared" si="15"/>
        <v/>
      </c>
    </row>
    <row r="1029" spans="1:11" x14ac:dyDescent="0.25">
      <c r="A1029" s="177">
        <v>1111661</v>
      </c>
      <c r="B1029" s="178" t="s">
        <v>3109</v>
      </c>
      <c r="C1029" s="178" t="s">
        <v>2001</v>
      </c>
      <c r="D1029" s="178" t="s">
        <v>2125</v>
      </c>
      <c r="E1029" s="178" t="s">
        <v>2126</v>
      </c>
      <c r="F1029" s="179">
        <v>22</v>
      </c>
      <c r="G1029" s="180" t="s">
        <v>2004</v>
      </c>
      <c r="H1029" s="180" t="s">
        <v>2004</v>
      </c>
      <c r="I1029" s="181" t="s">
        <v>2004</v>
      </c>
      <c r="J1029" s="182" t="s">
        <v>2004</v>
      </c>
      <c r="K1029" s="183" t="str">
        <f t="shared" si="15"/>
        <v/>
      </c>
    </row>
    <row r="1030" spans="1:11" x14ac:dyDescent="0.25">
      <c r="A1030" s="177">
        <v>1112416</v>
      </c>
      <c r="B1030" s="178" t="s">
        <v>3110</v>
      </c>
      <c r="C1030" s="178" t="s">
        <v>1868</v>
      </c>
      <c r="D1030" s="178" t="s">
        <v>2052</v>
      </c>
      <c r="E1030" s="178" t="s">
        <v>2213</v>
      </c>
      <c r="F1030" s="179">
        <v>57</v>
      </c>
      <c r="G1030" s="180" t="s">
        <v>2004</v>
      </c>
      <c r="H1030" s="180" t="s">
        <v>2004</v>
      </c>
      <c r="I1030" s="181" t="s">
        <v>2004</v>
      </c>
      <c r="J1030" s="182" t="s">
        <v>2004</v>
      </c>
      <c r="K1030" s="183" t="str">
        <f t="shared" ref="K1030:K1093" si="16">IF(J1030="","",J1030-1462)</f>
        <v/>
      </c>
    </row>
    <row r="1031" spans="1:11" x14ac:dyDescent="0.25">
      <c r="A1031" s="177">
        <v>1111495</v>
      </c>
      <c r="B1031" s="178" t="s">
        <v>3111</v>
      </c>
      <c r="C1031" s="178" t="s">
        <v>2001</v>
      </c>
      <c r="D1031" s="178" t="s">
        <v>2125</v>
      </c>
      <c r="E1031" s="178" t="s">
        <v>2475</v>
      </c>
      <c r="F1031" s="179">
        <v>0</v>
      </c>
      <c r="G1031" s="180" t="s">
        <v>2004</v>
      </c>
      <c r="H1031" s="180" t="s">
        <v>2004</v>
      </c>
      <c r="I1031" s="181" t="s">
        <v>2004</v>
      </c>
      <c r="J1031" s="182" t="s">
        <v>2004</v>
      </c>
      <c r="K1031" s="183" t="str">
        <f t="shared" si="16"/>
        <v/>
      </c>
    </row>
    <row r="1032" spans="1:11" x14ac:dyDescent="0.25">
      <c r="A1032" s="177">
        <v>1111457</v>
      </c>
      <c r="B1032" s="178" t="s">
        <v>3112</v>
      </c>
      <c r="C1032" s="178" t="s">
        <v>2001</v>
      </c>
      <c r="D1032" s="178" t="s">
        <v>2125</v>
      </c>
      <c r="E1032" s="178" t="s">
        <v>2177</v>
      </c>
      <c r="F1032" s="179">
        <v>19</v>
      </c>
      <c r="G1032" s="180">
        <v>1</v>
      </c>
      <c r="H1032" s="180" t="s">
        <v>2061</v>
      </c>
      <c r="I1032" s="181">
        <v>1</v>
      </c>
      <c r="J1032" s="182">
        <v>44304</v>
      </c>
      <c r="K1032" s="183">
        <f t="shared" si="16"/>
        <v>42842</v>
      </c>
    </row>
    <row r="1033" spans="1:11" x14ac:dyDescent="0.25">
      <c r="A1033" s="177">
        <v>1111101</v>
      </c>
      <c r="B1033" s="178" t="s">
        <v>3113</v>
      </c>
      <c r="C1033" s="178" t="s">
        <v>2001</v>
      </c>
      <c r="D1033" s="178" t="s">
        <v>2144</v>
      </c>
      <c r="E1033" s="178" t="s">
        <v>2145</v>
      </c>
      <c r="F1033" s="179">
        <v>20</v>
      </c>
      <c r="G1033" s="180" t="s">
        <v>2004</v>
      </c>
      <c r="H1033" s="180" t="s">
        <v>2004</v>
      </c>
      <c r="I1033" s="181" t="s">
        <v>2004</v>
      </c>
      <c r="J1033" s="182" t="s">
        <v>2004</v>
      </c>
      <c r="K1033" s="183" t="str">
        <f t="shared" si="16"/>
        <v/>
      </c>
    </row>
    <row r="1034" spans="1:11" x14ac:dyDescent="0.25">
      <c r="A1034" s="177">
        <v>1110156</v>
      </c>
      <c r="B1034" s="178" t="s">
        <v>3114</v>
      </c>
      <c r="C1034" s="178" t="s">
        <v>1868</v>
      </c>
      <c r="D1034" s="178" t="s">
        <v>2070</v>
      </c>
      <c r="E1034" s="178" t="s">
        <v>2099</v>
      </c>
      <c r="F1034" s="179">
        <v>21</v>
      </c>
      <c r="G1034" s="180" t="s">
        <v>2004</v>
      </c>
      <c r="H1034" s="180" t="s">
        <v>2004</v>
      </c>
      <c r="I1034" s="181" t="s">
        <v>2004</v>
      </c>
      <c r="J1034" s="182" t="s">
        <v>2004</v>
      </c>
      <c r="K1034" s="183" t="str">
        <f t="shared" si="16"/>
        <v/>
      </c>
    </row>
    <row r="1035" spans="1:11" x14ac:dyDescent="0.25">
      <c r="A1035" s="177">
        <v>1111685</v>
      </c>
      <c r="B1035" s="178" t="s">
        <v>3115</v>
      </c>
      <c r="C1035" s="178" t="s">
        <v>2001</v>
      </c>
      <c r="D1035" s="178" t="s">
        <v>2144</v>
      </c>
      <c r="E1035" s="178" t="s">
        <v>2145</v>
      </c>
      <c r="F1035" s="179">
        <v>184</v>
      </c>
      <c r="G1035" s="180">
        <v>1</v>
      </c>
      <c r="H1035" s="180" t="s">
        <v>2008</v>
      </c>
      <c r="I1035" s="181">
        <v>5</v>
      </c>
      <c r="J1035" s="182">
        <v>44290</v>
      </c>
      <c r="K1035" s="183">
        <f t="shared" si="16"/>
        <v>42828</v>
      </c>
    </row>
    <row r="1036" spans="1:11" x14ac:dyDescent="0.25">
      <c r="A1036" s="177">
        <v>1111502</v>
      </c>
      <c r="B1036" s="178" t="s">
        <v>3116</v>
      </c>
      <c r="C1036" s="178" t="s">
        <v>2001</v>
      </c>
      <c r="D1036" s="178" t="s">
        <v>2125</v>
      </c>
      <c r="E1036" s="178" t="s">
        <v>2475</v>
      </c>
      <c r="F1036" s="179">
        <v>24</v>
      </c>
      <c r="G1036" s="180">
        <v>1</v>
      </c>
      <c r="H1036" s="180" t="s">
        <v>2061</v>
      </c>
      <c r="I1036" s="181">
        <v>1</v>
      </c>
      <c r="J1036" s="182">
        <v>44304</v>
      </c>
      <c r="K1036" s="183">
        <f t="shared" si="16"/>
        <v>42842</v>
      </c>
    </row>
    <row r="1037" spans="1:11" x14ac:dyDescent="0.25">
      <c r="A1037" s="177">
        <v>1112851</v>
      </c>
      <c r="B1037" s="178" t="s">
        <v>3117</v>
      </c>
      <c r="C1037" s="178" t="s">
        <v>1868</v>
      </c>
      <c r="D1037" s="178" t="s">
        <v>2020</v>
      </c>
      <c r="E1037" s="178" t="s">
        <v>2362</v>
      </c>
      <c r="F1037" s="179">
        <v>98</v>
      </c>
      <c r="G1037" s="180">
        <v>2</v>
      </c>
      <c r="H1037" s="180" t="s">
        <v>2008</v>
      </c>
      <c r="I1037" s="181">
        <v>3</v>
      </c>
      <c r="J1037" s="182">
        <v>44318</v>
      </c>
      <c r="K1037" s="183">
        <f t="shared" si="16"/>
        <v>42856</v>
      </c>
    </row>
    <row r="1038" spans="1:11" x14ac:dyDescent="0.25">
      <c r="A1038" s="177">
        <v>1111544</v>
      </c>
      <c r="B1038" s="178" t="s">
        <v>3118</v>
      </c>
      <c r="C1038" s="178" t="s">
        <v>2001</v>
      </c>
      <c r="D1038" s="178" t="s">
        <v>2002</v>
      </c>
      <c r="E1038" s="178" t="s">
        <v>2074</v>
      </c>
      <c r="F1038" s="179">
        <v>64</v>
      </c>
      <c r="G1038" s="180">
        <v>2</v>
      </c>
      <c r="H1038" s="180" t="s">
        <v>2008</v>
      </c>
      <c r="I1038" s="181">
        <v>2</v>
      </c>
      <c r="J1038" s="182">
        <v>44318</v>
      </c>
      <c r="K1038" s="183">
        <f t="shared" si="16"/>
        <v>42856</v>
      </c>
    </row>
    <row r="1039" spans="1:11" x14ac:dyDescent="0.25">
      <c r="A1039" s="177">
        <v>1111388</v>
      </c>
      <c r="B1039" s="178" t="s">
        <v>3119</v>
      </c>
      <c r="C1039" s="178" t="s">
        <v>1868</v>
      </c>
      <c r="D1039" s="178" t="s">
        <v>2046</v>
      </c>
      <c r="E1039" s="178" t="s">
        <v>2230</v>
      </c>
      <c r="F1039" s="179">
        <v>82</v>
      </c>
      <c r="G1039" s="180">
        <v>3</v>
      </c>
      <c r="H1039" s="180" t="s">
        <v>2008</v>
      </c>
      <c r="I1039" s="181">
        <v>2</v>
      </c>
      <c r="J1039" s="182">
        <v>44374</v>
      </c>
      <c r="K1039" s="183">
        <f t="shared" si="16"/>
        <v>42912</v>
      </c>
    </row>
    <row r="1040" spans="1:11" x14ac:dyDescent="0.25">
      <c r="A1040" s="177">
        <v>1112756</v>
      </c>
      <c r="B1040" s="178" t="s">
        <v>3120</v>
      </c>
      <c r="C1040" s="178" t="s">
        <v>1868</v>
      </c>
      <c r="D1040" s="178" t="s">
        <v>2014</v>
      </c>
      <c r="E1040" s="178" t="s">
        <v>2226</v>
      </c>
      <c r="F1040" s="179">
        <v>15</v>
      </c>
      <c r="G1040" s="180" t="s">
        <v>2004</v>
      </c>
      <c r="H1040" s="180" t="s">
        <v>2004</v>
      </c>
      <c r="I1040" s="181" t="s">
        <v>2004</v>
      </c>
      <c r="J1040" s="182" t="s">
        <v>2004</v>
      </c>
      <c r="K1040" s="183" t="str">
        <f t="shared" si="16"/>
        <v/>
      </c>
    </row>
    <row r="1041" spans="1:11" x14ac:dyDescent="0.25">
      <c r="A1041" s="177">
        <v>1112113</v>
      </c>
      <c r="B1041" s="178" t="s">
        <v>3121</v>
      </c>
      <c r="C1041" s="178" t="s">
        <v>1868</v>
      </c>
      <c r="D1041" s="178" t="s">
        <v>2052</v>
      </c>
      <c r="E1041" s="178" t="s">
        <v>2128</v>
      </c>
      <c r="F1041" s="179">
        <v>30</v>
      </c>
      <c r="G1041" s="180" t="s">
        <v>2004</v>
      </c>
      <c r="H1041" s="180" t="s">
        <v>2004</v>
      </c>
      <c r="I1041" s="181" t="s">
        <v>2004</v>
      </c>
      <c r="J1041" s="182" t="s">
        <v>2004</v>
      </c>
      <c r="K1041" s="183" t="str">
        <f t="shared" si="16"/>
        <v/>
      </c>
    </row>
    <row r="1042" spans="1:11" x14ac:dyDescent="0.25">
      <c r="A1042" s="177">
        <v>1111389</v>
      </c>
      <c r="B1042" s="178" t="s">
        <v>3122</v>
      </c>
      <c r="C1042" s="178" t="s">
        <v>1868</v>
      </c>
      <c r="D1042" s="178" t="s">
        <v>2046</v>
      </c>
      <c r="E1042" s="178" t="s">
        <v>2230</v>
      </c>
      <c r="F1042" s="179">
        <v>9</v>
      </c>
      <c r="G1042" s="180" t="s">
        <v>2004</v>
      </c>
      <c r="H1042" s="180" t="s">
        <v>2004</v>
      </c>
      <c r="I1042" s="181" t="s">
        <v>2004</v>
      </c>
      <c r="J1042" s="182" t="s">
        <v>2004</v>
      </c>
      <c r="K1042" s="183" t="str">
        <f t="shared" si="16"/>
        <v/>
      </c>
    </row>
    <row r="1043" spans="1:11" x14ac:dyDescent="0.25">
      <c r="A1043" s="177">
        <v>1111706</v>
      </c>
      <c r="B1043" s="178" t="s">
        <v>3123</v>
      </c>
      <c r="C1043" s="178" t="s">
        <v>2001</v>
      </c>
      <c r="D1043" s="178" t="s">
        <v>2063</v>
      </c>
      <c r="E1043" s="178" t="s">
        <v>2131</v>
      </c>
      <c r="F1043" s="179">
        <v>160</v>
      </c>
      <c r="G1043" s="180">
        <v>3</v>
      </c>
      <c r="H1043" s="180" t="s">
        <v>2008</v>
      </c>
      <c r="I1043" s="181">
        <v>3</v>
      </c>
      <c r="J1043" s="182">
        <v>44374</v>
      </c>
      <c r="K1043" s="183">
        <f t="shared" si="16"/>
        <v>42912</v>
      </c>
    </row>
    <row r="1044" spans="1:11" x14ac:dyDescent="0.25">
      <c r="A1044" s="177">
        <v>1112150</v>
      </c>
      <c r="B1044" s="178" t="s">
        <v>3124</v>
      </c>
      <c r="C1044" s="178" t="s">
        <v>1868</v>
      </c>
      <c r="D1044" s="178" t="s">
        <v>2049</v>
      </c>
      <c r="E1044" s="178" t="s">
        <v>2050</v>
      </c>
      <c r="F1044" s="179">
        <v>24</v>
      </c>
      <c r="G1044" s="180" t="s">
        <v>2004</v>
      </c>
      <c r="H1044" s="180" t="s">
        <v>2004</v>
      </c>
      <c r="I1044" s="181" t="s">
        <v>2004</v>
      </c>
      <c r="J1044" s="182" t="s">
        <v>2004</v>
      </c>
      <c r="K1044" s="183" t="str">
        <f t="shared" si="16"/>
        <v/>
      </c>
    </row>
    <row r="1045" spans="1:11" x14ac:dyDescent="0.25">
      <c r="A1045" s="177">
        <v>1110896</v>
      </c>
      <c r="B1045" s="178" t="s">
        <v>3125</v>
      </c>
      <c r="C1045" s="178" t="s">
        <v>2001</v>
      </c>
      <c r="D1045" s="178" t="s">
        <v>2102</v>
      </c>
      <c r="E1045" s="178" t="s">
        <v>2217</v>
      </c>
      <c r="F1045" s="179">
        <v>75</v>
      </c>
      <c r="G1045" s="180">
        <v>2</v>
      </c>
      <c r="H1045" s="180" t="s">
        <v>2008</v>
      </c>
      <c r="I1045" s="181">
        <v>2</v>
      </c>
      <c r="J1045" s="182">
        <v>44318</v>
      </c>
      <c r="K1045" s="183">
        <f t="shared" si="16"/>
        <v>42856</v>
      </c>
    </row>
    <row r="1046" spans="1:11" x14ac:dyDescent="0.25">
      <c r="A1046" s="177">
        <v>1112560</v>
      </c>
      <c r="B1046" s="178" t="s">
        <v>3126</v>
      </c>
      <c r="C1046" s="178" t="s">
        <v>1868</v>
      </c>
      <c r="D1046" s="178" t="s">
        <v>2014</v>
      </c>
      <c r="E1046" s="178" t="s">
        <v>2060</v>
      </c>
      <c r="F1046" s="179">
        <v>97</v>
      </c>
      <c r="G1046" s="180">
        <v>3</v>
      </c>
      <c r="H1046" s="180" t="s">
        <v>2008</v>
      </c>
      <c r="I1046" s="181">
        <v>3</v>
      </c>
      <c r="J1046" s="182">
        <v>44374</v>
      </c>
      <c r="K1046" s="183">
        <f t="shared" si="16"/>
        <v>42912</v>
      </c>
    </row>
    <row r="1047" spans="1:11" x14ac:dyDescent="0.25">
      <c r="A1047" s="177">
        <v>1111411</v>
      </c>
      <c r="B1047" s="178" t="s">
        <v>3127</v>
      </c>
      <c r="C1047" s="178" t="s">
        <v>1868</v>
      </c>
      <c r="D1047" s="178" t="s">
        <v>2046</v>
      </c>
      <c r="E1047" s="178" t="s">
        <v>2230</v>
      </c>
      <c r="F1047" s="179">
        <v>26</v>
      </c>
      <c r="G1047" s="180" t="s">
        <v>2004</v>
      </c>
      <c r="H1047" s="180" t="s">
        <v>2004</v>
      </c>
      <c r="I1047" s="181" t="s">
        <v>2004</v>
      </c>
      <c r="J1047" s="182" t="s">
        <v>2004</v>
      </c>
      <c r="K1047" s="183" t="str">
        <f t="shared" si="16"/>
        <v/>
      </c>
    </row>
    <row r="1048" spans="1:11" x14ac:dyDescent="0.25">
      <c r="A1048" s="177">
        <v>1110923</v>
      </c>
      <c r="B1048" s="178" t="s">
        <v>3128</v>
      </c>
      <c r="C1048" s="178" t="s">
        <v>2001</v>
      </c>
      <c r="D1048" s="178" t="s">
        <v>2102</v>
      </c>
      <c r="E1048" s="178" t="s">
        <v>2312</v>
      </c>
      <c r="F1048" s="179">
        <v>14</v>
      </c>
      <c r="G1048" s="180" t="s">
        <v>2004</v>
      </c>
      <c r="H1048" s="180" t="s">
        <v>2004</v>
      </c>
      <c r="I1048" s="181" t="s">
        <v>2004</v>
      </c>
      <c r="J1048" s="182" t="s">
        <v>2004</v>
      </c>
      <c r="K1048" s="183" t="str">
        <f t="shared" si="16"/>
        <v/>
      </c>
    </row>
    <row r="1049" spans="1:11" x14ac:dyDescent="0.25">
      <c r="A1049" s="177">
        <v>1111525</v>
      </c>
      <c r="B1049" s="178" t="s">
        <v>3129</v>
      </c>
      <c r="C1049" s="178" t="s">
        <v>2001</v>
      </c>
      <c r="D1049" s="178" t="s">
        <v>2017</v>
      </c>
      <c r="E1049" s="178" t="s">
        <v>2406</v>
      </c>
      <c r="F1049" s="179">
        <v>26</v>
      </c>
      <c r="G1049" s="180" t="s">
        <v>2004</v>
      </c>
      <c r="H1049" s="180" t="s">
        <v>2004</v>
      </c>
      <c r="I1049" s="181" t="s">
        <v>2004</v>
      </c>
      <c r="J1049" s="182" t="s">
        <v>2004</v>
      </c>
      <c r="K1049" s="183" t="str">
        <f t="shared" si="16"/>
        <v/>
      </c>
    </row>
    <row r="1050" spans="1:11" x14ac:dyDescent="0.25">
      <c r="A1050" s="177">
        <v>1111936</v>
      </c>
      <c r="B1050" s="178" t="s">
        <v>3130</v>
      </c>
      <c r="C1050" s="178" t="s">
        <v>2001</v>
      </c>
      <c r="D1050" s="178" t="s">
        <v>2091</v>
      </c>
      <c r="E1050" s="178" t="s">
        <v>2092</v>
      </c>
      <c r="F1050" s="179">
        <v>53</v>
      </c>
      <c r="G1050" s="180" t="s">
        <v>2004</v>
      </c>
      <c r="H1050" s="180" t="s">
        <v>2004</v>
      </c>
      <c r="I1050" s="181" t="s">
        <v>2004</v>
      </c>
      <c r="J1050" s="182" t="s">
        <v>2004</v>
      </c>
      <c r="K1050" s="183" t="str">
        <f t="shared" si="16"/>
        <v/>
      </c>
    </row>
    <row r="1051" spans="1:11" x14ac:dyDescent="0.25">
      <c r="A1051" s="177">
        <v>1111412</v>
      </c>
      <c r="B1051" s="178" t="s">
        <v>3131</v>
      </c>
      <c r="C1051" s="178" t="s">
        <v>1868</v>
      </c>
      <c r="D1051" s="178" t="s">
        <v>2046</v>
      </c>
      <c r="E1051" s="178" t="s">
        <v>2230</v>
      </c>
      <c r="F1051" s="179">
        <v>41</v>
      </c>
      <c r="G1051" s="180" t="s">
        <v>2004</v>
      </c>
      <c r="H1051" s="180" t="s">
        <v>2004</v>
      </c>
      <c r="I1051" s="181" t="s">
        <v>2004</v>
      </c>
      <c r="J1051" s="182" t="s">
        <v>2004</v>
      </c>
      <c r="K1051" s="183" t="str">
        <f t="shared" si="16"/>
        <v/>
      </c>
    </row>
    <row r="1052" spans="1:11" x14ac:dyDescent="0.25">
      <c r="A1052" s="177">
        <v>1110249</v>
      </c>
      <c r="B1052" s="178" t="s">
        <v>3132</v>
      </c>
      <c r="C1052" s="178" t="s">
        <v>1868</v>
      </c>
      <c r="D1052" s="178" t="s">
        <v>2034</v>
      </c>
      <c r="E1052" s="178" t="s">
        <v>2039</v>
      </c>
      <c r="F1052" s="179">
        <v>115</v>
      </c>
      <c r="G1052" s="180">
        <v>2</v>
      </c>
      <c r="H1052" s="180" t="s">
        <v>2008</v>
      </c>
      <c r="I1052" s="181">
        <v>3</v>
      </c>
      <c r="J1052" s="182">
        <v>44318</v>
      </c>
      <c r="K1052" s="183">
        <f t="shared" si="16"/>
        <v>42856</v>
      </c>
    </row>
    <row r="1053" spans="1:11" x14ac:dyDescent="0.25">
      <c r="A1053" s="177">
        <v>1111828</v>
      </c>
      <c r="B1053" s="178" t="s">
        <v>3133</v>
      </c>
      <c r="C1053" s="178" t="s">
        <v>2001</v>
      </c>
      <c r="D1053" s="178" t="s">
        <v>2025</v>
      </c>
      <c r="E1053" s="178" t="s">
        <v>2094</v>
      </c>
      <c r="F1053" s="179">
        <v>64</v>
      </c>
      <c r="G1053" s="180" t="s">
        <v>2004</v>
      </c>
      <c r="H1053" s="180" t="s">
        <v>2004</v>
      </c>
      <c r="I1053" s="181" t="s">
        <v>2004</v>
      </c>
      <c r="J1053" s="182" t="s">
        <v>2004</v>
      </c>
      <c r="K1053" s="183" t="str">
        <f t="shared" si="16"/>
        <v/>
      </c>
    </row>
    <row r="1054" spans="1:11" x14ac:dyDescent="0.25">
      <c r="A1054" s="177">
        <v>1111678</v>
      </c>
      <c r="B1054" s="178" t="s">
        <v>3134</v>
      </c>
      <c r="C1054" s="178" t="s">
        <v>2001</v>
      </c>
      <c r="D1054" s="178" t="s">
        <v>2144</v>
      </c>
      <c r="E1054" s="178" t="s">
        <v>2145</v>
      </c>
      <c r="F1054" s="179">
        <v>24</v>
      </c>
      <c r="G1054" s="180" t="s">
        <v>2004</v>
      </c>
      <c r="H1054" s="180" t="s">
        <v>2004</v>
      </c>
      <c r="I1054" s="181" t="s">
        <v>2004</v>
      </c>
      <c r="J1054" s="182" t="s">
        <v>2004</v>
      </c>
      <c r="K1054" s="183" t="str">
        <f t="shared" si="16"/>
        <v/>
      </c>
    </row>
    <row r="1055" spans="1:11" x14ac:dyDescent="0.25">
      <c r="A1055" s="177">
        <v>1110847</v>
      </c>
      <c r="B1055" s="178" t="s">
        <v>3135</v>
      </c>
      <c r="C1055" s="178" t="s">
        <v>2001</v>
      </c>
      <c r="D1055" s="178" t="s">
        <v>2017</v>
      </c>
      <c r="E1055" s="178" t="s">
        <v>2487</v>
      </c>
      <c r="F1055" s="179">
        <v>25</v>
      </c>
      <c r="G1055" s="180" t="s">
        <v>2004</v>
      </c>
      <c r="H1055" s="180" t="s">
        <v>2004</v>
      </c>
      <c r="I1055" s="181" t="s">
        <v>2004</v>
      </c>
      <c r="J1055" s="182" t="s">
        <v>2004</v>
      </c>
      <c r="K1055" s="183" t="str">
        <f t="shared" si="16"/>
        <v/>
      </c>
    </row>
    <row r="1056" spans="1:11" x14ac:dyDescent="0.25">
      <c r="A1056" s="177">
        <v>1112929</v>
      </c>
      <c r="B1056" s="178" t="s">
        <v>3136</v>
      </c>
      <c r="C1056" s="178" t="s">
        <v>1868</v>
      </c>
      <c r="D1056" s="178" t="s">
        <v>2043</v>
      </c>
      <c r="E1056" s="178" t="s">
        <v>2221</v>
      </c>
      <c r="F1056" s="179">
        <v>31</v>
      </c>
      <c r="G1056" s="180" t="s">
        <v>2004</v>
      </c>
      <c r="H1056" s="180" t="s">
        <v>2004</v>
      </c>
      <c r="I1056" s="181" t="s">
        <v>2004</v>
      </c>
      <c r="J1056" s="182" t="s">
        <v>2004</v>
      </c>
      <c r="K1056" s="183" t="str">
        <f t="shared" si="16"/>
        <v/>
      </c>
    </row>
    <row r="1057" spans="1:11" x14ac:dyDescent="0.25">
      <c r="A1057" s="177">
        <v>1111078</v>
      </c>
      <c r="B1057" s="178" t="s">
        <v>3137</v>
      </c>
      <c r="C1057" s="178" t="s">
        <v>2001</v>
      </c>
      <c r="D1057" s="178" t="s">
        <v>2063</v>
      </c>
      <c r="E1057" s="178" t="s">
        <v>2187</v>
      </c>
      <c r="F1057" s="179">
        <v>86</v>
      </c>
      <c r="G1057" s="180">
        <v>2</v>
      </c>
      <c r="H1057" s="180" t="s">
        <v>2008</v>
      </c>
      <c r="I1057" s="181">
        <v>2</v>
      </c>
      <c r="J1057" s="182">
        <v>44318</v>
      </c>
      <c r="K1057" s="183">
        <f t="shared" si="16"/>
        <v>42856</v>
      </c>
    </row>
    <row r="1058" spans="1:11" x14ac:dyDescent="0.25">
      <c r="A1058" s="177">
        <v>1112144</v>
      </c>
      <c r="B1058" s="178" t="s">
        <v>3138</v>
      </c>
      <c r="C1058" s="178" t="s">
        <v>1868</v>
      </c>
      <c r="D1058" s="178" t="s">
        <v>2049</v>
      </c>
      <c r="E1058" s="178" t="s">
        <v>2050</v>
      </c>
      <c r="F1058" s="179">
        <v>65</v>
      </c>
      <c r="G1058" s="180">
        <v>3</v>
      </c>
      <c r="H1058" s="180" t="s">
        <v>2008</v>
      </c>
      <c r="I1058" s="181">
        <v>2</v>
      </c>
      <c r="J1058" s="182">
        <v>44374</v>
      </c>
      <c r="K1058" s="183">
        <f t="shared" si="16"/>
        <v>42912</v>
      </c>
    </row>
    <row r="1059" spans="1:11" x14ac:dyDescent="0.25">
      <c r="A1059" s="177">
        <v>1112958</v>
      </c>
      <c r="B1059" s="178" t="s">
        <v>3139</v>
      </c>
      <c r="C1059" s="178" t="s">
        <v>1868</v>
      </c>
      <c r="D1059" s="178" t="s">
        <v>2020</v>
      </c>
      <c r="E1059" s="178" t="s">
        <v>2246</v>
      </c>
      <c r="F1059" s="179">
        <v>129</v>
      </c>
      <c r="G1059" s="180">
        <v>3</v>
      </c>
      <c r="H1059" s="180" t="s">
        <v>2008</v>
      </c>
      <c r="I1059" s="181">
        <v>3</v>
      </c>
      <c r="J1059" s="182">
        <v>44374</v>
      </c>
      <c r="K1059" s="183">
        <f t="shared" si="16"/>
        <v>42912</v>
      </c>
    </row>
    <row r="1060" spans="1:11" x14ac:dyDescent="0.25">
      <c r="A1060" s="177">
        <v>1112939</v>
      </c>
      <c r="B1060" s="178" t="s">
        <v>3140</v>
      </c>
      <c r="C1060" s="178" t="s">
        <v>1868</v>
      </c>
      <c r="D1060" s="178" t="s">
        <v>2043</v>
      </c>
      <c r="E1060" s="178" t="s">
        <v>2134</v>
      </c>
      <c r="F1060" s="179">
        <v>14</v>
      </c>
      <c r="G1060" s="180" t="s">
        <v>2004</v>
      </c>
      <c r="H1060" s="180" t="s">
        <v>2004</v>
      </c>
      <c r="I1060" s="181" t="s">
        <v>2004</v>
      </c>
      <c r="J1060" s="182" t="s">
        <v>2004</v>
      </c>
      <c r="K1060" s="183" t="str">
        <f t="shared" si="16"/>
        <v/>
      </c>
    </row>
    <row r="1061" spans="1:11" x14ac:dyDescent="0.25">
      <c r="A1061" s="177">
        <v>1112090</v>
      </c>
      <c r="B1061" s="178" t="s">
        <v>3141</v>
      </c>
      <c r="C1061" s="178" t="s">
        <v>1868</v>
      </c>
      <c r="D1061" s="178" t="s">
        <v>2052</v>
      </c>
      <c r="E1061" s="178" t="s">
        <v>2128</v>
      </c>
      <c r="F1061" s="179">
        <v>174</v>
      </c>
      <c r="G1061" s="180">
        <v>3</v>
      </c>
      <c r="H1061" s="180" t="s">
        <v>2008</v>
      </c>
      <c r="I1061" s="181">
        <v>3</v>
      </c>
      <c r="J1061" s="182">
        <v>44374</v>
      </c>
      <c r="K1061" s="183">
        <f t="shared" si="16"/>
        <v>42912</v>
      </c>
    </row>
    <row r="1062" spans="1:11" x14ac:dyDescent="0.25">
      <c r="A1062" s="177">
        <v>1111585</v>
      </c>
      <c r="B1062" s="178" t="s">
        <v>3142</v>
      </c>
      <c r="C1062" s="178" t="s">
        <v>2001</v>
      </c>
      <c r="D1062" s="178" t="s">
        <v>2025</v>
      </c>
      <c r="E1062" s="178" t="s">
        <v>2112</v>
      </c>
      <c r="F1062" s="179">
        <v>30</v>
      </c>
      <c r="G1062" s="180" t="s">
        <v>2004</v>
      </c>
      <c r="H1062" s="180" t="s">
        <v>2004</v>
      </c>
      <c r="I1062" s="181" t="s">
        <v>2004</v>
      </c>
      <c r="J1062" s="182" t="s">
        <v>2004</v>
      </c>
      <c r="K1062" s="183" t="str">
        <f t="shared" si="16"/>
        <v/>
      </c>
    </row>
    <row r="1063" spans="1:11" x14ac:dyDescent="0.25">
      <c r="A1063" s="177">
        <v>1111496</v>
      </c>
      <c r="B1063" s="178" t="s">
        <v>3143</v>
      </c>
      <c r="C1063" s="178" t="s">
        <v>2001</v>
      </c>
      <c r="D1063" s="178" t="s">
        <v>2125</v>
      </c>
      <c r="E1063" s="178" t="s">
        <v>2475</v>
      </c>
      <c r="F1063" s="179">
        <v>39</v>
      </c>
      <c r="G1063" s="180">
        <v>1</v>
      </c>
      <c r="H1063" s="180" t="s">
        <v>2008</v>
      </c>
      <c r="I1063" s="181">
        <v>1</v>
      </c>
      <c r="J1063" s="182">
        <v>44290</v>
      </c>
      <c r="K1063" s="183">
        <f t="shared" si="16"/>
        <v>42828</v>
      </c>
    </row>
    <row r="1064" spans="1:11" x14ac:dyDescent="0.25">
      <c r="A1064" s="177">
        <v>1110241</v>
      </c>
      <c r="B1064" s="178" t="s">
        <v>3144</v>
      </c>
      <c r="C1064" s="178" t="s">
        <v>1868</v>
      </c>
      <c r="D1064" s="178" t="s">
        <v>2034</v>
      </c>
      <c r="E1064" s="178" t="s">
        <v>2039</v>
      </c>
      <c r="F1064" s="179">
        <v>118</v>
      </c>
      <c r="G1064" s="180">
        <v>3</v>
      </c>
      <c r="H1064" s="180" t="s">
        <v>2008</v>
      </c>
      <c r="I1064" s="181">
        <v>3</v>
      </c>
      <c r="J1064" s="182">
        <v>44374</v>
      </c>
      <c r="K1064" s="183">
        <f t="shared" si="16"/>
        <v>42912</v>
      </c>
    </row>
    <row r="1065" spans="1:11" x14ac:dyDescent="0.25">
      <c r="A1065" s="177">
        <v>1110252</v>
      </c>
      <c r="B1065" s="178" t="s">
        <v>3145</v>
      </c>
      <c r="C1065" s="178" t="s">
        <v>1868</v>
      </c>
      <c r="D1065" s="178" t="s">
        <v>2034</v>
      </c>
      <c r="E1065" s="178" t="s">
        <v>2039</v>
      </c>
      <c r="F1065" s="179">
        <v>23</v>
      </c>
      <c r="G1065" s="180" t="s">
        <v>2004</v>
      </c>
      <c r="H1065" s="180" t="s">
        <v>2004</v>
      </c>
      <c r="I1065" s="181" t="s">
        <v>2004</v>
      </c>
      <c r="J1065" s="182" t="s">
        <v>2004</v>
      </c>
      <c r="K1065" s="183" t="str">
        <f t="shared" si="16"/>
        <v/>
      </c>
    </row>
    <row r="1066" spans="1:11" x14ac:dyDescent="0.25">
      <c r="A1066" s="177">
        <v>1111984</v>
      </c>
      <c r="B1066" s="178" t="s">
        <v>3146</v>
      </c>
      <c r="C1066" s="178" t="s">
        <v>1868</v>
      </c>
      <c r="D1066" s="178" t="s">
        <v>2049</v>
      </c>
      <c r="E1066" s="178" t="s">
        <v>2058</v>
      </c>
      <c r="F1066" s="179">
        <v>18</v>
      </c>
      <c r="G1066" s="180" t="s">
        <v>2004</v>
      </c>
      <c r="H1066" s="180" t="s">
        <v>2004</v>
      </c>
      <c r="I1066" s="181" t="s">
        <v>2004</v>
      </c>
      <c r="J1066" s="182" t="s">
        <v>2004</v>
      </c>
      <c r="K1066" s="183" t="str">
        <f t="shared" si="16"/>
        <v/>
      </c>
    </row>
    <row r="1067" spans="1:11" x14ac:dyDescent="0.25">
      <c r="A1067" s="177">
        <v>1112311</v>
      </c>
      <c r="B1067" s="178" t="s">
        <v>3147</v>
      </c>
      <c r="C1067" s="178" t="s">
        <v>1868</v>
      </c>
      <c r="D1067" s="178" t="s">
        <v>2049</v>
      </c>
      <c r="E1067" s="178" t="s">
        <v>2441</v>
      </c>
      <c r="F1067" s="179">
        <v>22</v>
      </c>
      <c r="G1067" s="180" t="s">
        <v>2004</v>
      </c>
      <c r="H1067" s="180" t="s">
        <v>2004</v>
      </c>
      <c r="I1067" s="181" t="s">
        <v>2004</v>
      </c>
      <c r="J1067" s="182" t="s">
        <v>2004</v>
      </c>
      <c r="K1067" s="183" t="str">
        <f t="shared" si="16"/>
        <v/>
      </c>
    </row>
    <row r="1068" spans="1:11" x14ac:dyDescent="0.25">
      <c r="A1068" s="177">
        <v>1111787</v>
      </c>
      <c r="B1068" s="178" t="s">
        <v>3148</v>
      </c>
      <c r="C1068" s="178" t="s">
        <v>2001</v>
      </c>
      <c r="D1068" s="178" t="s">
        <v>2002</v>
      </c>
      <c r="E1068" s="178" t="s">
        <v>2191</v>
      </c>
      <c r="F1068" s="179">
        <v>18</v>
      </c>
      <c r="G1068" s="180" t="s">
        <v>2004</v>
      </c>
      <c r="H1068" s="180" t="s">
        <v>2004</v>
      </c>
      <c r="I1068" s="181" t="s">
        <v>2004</v>
      </c>
      <c r="J1068" s="182" t="s">
        <v>2004</v>
      </c>
      <c r="K1068" s="183" t="str">
        <f t="shared" si="16"/>
        <v/>
      </c>
    </row>
    <row r="1069" spans="1:11" x14ac:dyDescent="0.25">
      <c r="A1069" s="177">
        <v>1110235</v>
      </c>
      <c r="B1069" s="178" t="s">
        <v>3149</v>
      </c>
      <c r="C1069" s="178" t="s">
        <v>1868</v>
      </c>
      <c r="D1069" s="178" t="s">
        <v>2034</v>
      </c>
      <c r="E1069" s="178" t="s">
        <v>2193</v>
      </c>
      <c r="F1069" s="179">
        <v>75</v>
      </c>
      <c r="G1069" s="180">
        <v>3</v>
      </c>
      <c r="H1069" s="180" t="s">
        <v>2008</v>
      </c>
      <c r="I1069" s="181">
        <v>2</v>
      </c>
      <c r="J1069" s="182">
        <v>44374</v>
      </c>
      <c r="K1069" s="183">
        <f t="shared" si="16"/>
        <v>42912</v>
      </c>
    </row>
    <row r="1070" spans="1:11" x14ac:dyDescent="0.25">
      <c r="A1070" s="177">
        <v>1110237</v>
      </c>
      <c r="B1070" s="178" t="s">
        <v>3150</v>
      </c>
      <c r="C1070" s="178" t="s">
        <v>1868</v>
      </c>
      <c r="D1070" s="178" t="s">
        <v>2034</v>
      </c>
      <c r="E1070" s="178" t="s">
        <v>2193</v>
      </c>
      <c r="F1070" s="179">
        <v>20</v>
      </c>
      <c r="G1070" s="180" t="s">
        <v>2004</v>
      </c>
      <c r="H1070" s="180" t="s">
        <v>2004</v>
      </c>
      <c r="I1070" s="181" t="s">
        <v>2004</v>
      </c>
      <c r="J1070" s="182" t="s">
        <v>2004</v>
      </c>
      <c r="K1070" s="183" t="str">
        <f t="shared" si="16"/>
        <v/>
      </c>
    </row>
    <row r="1071" spans="1:11" x14ac:dyDescent="0.25">
      <c r="A1071" s="177">
        <v>1111322</v>
      </c>
      <c r="B1071" s="178" t="s">
        <v>3151</v>
      </c>
      <c r="C1071" s="178" t="s">
        <v>2001</v>
      </c>
      <c r="D1071" s="178" t="s">
        <v>2144</v>
      </c>
      <c r="E1071" s="178" t="s">
        <v>2250</v>
      </c>
      <c r="F1071" s="179">
        <v>39</v>
      </c>
      <c r="G1071" s="180" t="s">
        <v>2004</v>
      </c>
      <c r="H1071" s="180" t="s">
        <v>2004</v>
      </c>
      <c r="I1071" s="181" t="s">
        <v>2004</v>
      </c>
      <c r="J1071" s="182" t="s">
        <v>2004</v>
      </c>
      <c r="K1071" s="183" t="str">
        <f t="shared" si="16"/>
        <v/>
      </c>
    </row>
    <row r="1072" spans="1:11" x14ac:dyDescent="0.25">
      <c r="A1072" s="177">
        <v>1112028</v>
      </c>
      <c r="B1072" s="178" t="s">
        <v>3152</v>
      </c>
      <c r="C1072" s="178" t="s">
        <v>1868</v>
      </c>
      <c r="D1072" s="178" t="s">
        <v>2028</v>
      </c>
      <c r="E1072" s="178" t="s">
        <v>2079</v>
      </c>
      <c r="F1072" s="179">
        <v>22</v>
      </c>
      <c r="G1072" s="180" t="s">
        <v>2004</v>
      </c>
      <c r="H1072" s="180" t="s">
        <v>2004</v>
      </c>
      <c r="I1072" s="181" t="s">
        <v>2004</v>
      </c>
      <c r="J1072" s="182" t="s">
        <v>2004</v>
      </c>
      <c r="K1072" s="183" t="str">
        <f t="shared" si="16"/>
        <v/>
      </c>
    </row>
    <row r="1073" spans="1:11" x14ac:dyDescent="0.25">
      <c r="A1073" s="177">
        <v>1112363</v>
      </c>
      <c r="B1073" s="178" t="s">
        <v>3153</v>
      </c>
      <c r="C1073" s="178" t="s">
        <v>1868</v>
      </c>
      <c r="D1073" s="178" t="s">
        <v>2052</v>
      </c>
      <c r="E1073" s="178" t="s">
        <v>2076</v>
      </c>
      <c r="F1073" s="179">
        <v>20</v>
      </c>
      <c r="G1073" s="180" t="s">
        <v>2004</v>
      </c>
      <c r="H1073" s="180" t="s">
        <v>2004</v>
      </c>
      <c r="I1073" s="181" t="s">
        <v>2004</v>
      </c>
      <c r="J1073" s="182" t="s">
        <v>2004</v>
      </c>
      <c r="K1073" s="183" t="str">
        <f t="shared" si="16"/>
        <v/>
      </c>
    </row>
    <row r="1074" spans="1:11" x14ac:dyDescent="0.25">
      <c r="A1074" s="177">
        <v>1111465</v>
      </c>
      <c r="B1074" s="178" t="s">
        <v>3154</v>
      </c>
      <c r="C1074" s="178" t="s">
        <v>2001</v>
      </c>
      <c r="D1074" s="178" t="s">
        <v>2125</v>
      </c>
      <c r="E1074" s="178" t="s">
        <v>2177</v>
      </c>
      <c r="F1074" s="179">
        <v>44</v>
      </c>
      <c r="G1074" s="180" t="s">
        <v>2004</v>
      </c>
      <c r="H1074" s="180" t="s">
        <v>2004</v>
      </c>
      <c r="I1074" s="181" t="s">
        <v>2004</v>
      </c>
      <c r="J1074" s="182" t="s">
        <v>2004</v>
      </c>
      <c r="K1074" s="183" t="str">
        <f t="shared" si="16"/>
        <v/>
      </c>
    </row>
    <row r="1075" spans="1:11" x14ac:dyDescent="0.25">
      <c r="A1075" s="177">
        <v>1110152</v>
      </c>
      <c r="B1075" s="178" t="s">
        <v>3155</v>
      </c>
      <c r="C1075" s="178" t="s">
        <v>1868</v>
      </c>
      <c r="D1075" s="178" t="s">
        <v>2070</v>
      </c>
      <c r="E1075" s="178" t="s">
        <v>2099</v>
      </c>
      <c r="F1075" s="179">
        <v>62</v>
      </c>
      <c r="G1075" s="180">
        <v>4</v>
      </c>
      <c r="H1075" s="180" t="s">
        <v>2008</v>
      </c>
      <c r="I1075" s="181">
        <v>1</v>
      </c>
      <c r="J1075" s="182">
        <v>44423</v>
      </c>
      <c r="K1075" s="183">
        <f t="shared" si="16"/>
        <v>42961</v>
      </c>
    </row>
    <row r="1076" spans="1:11" x14ac:dyDescent="0.25">
      <c r="A1076" s="177">
        <v>1111594</v>
      </c>
      <c r="B1076" s="178" t="s">
        <v>3156</v>
      </c>
      <c r="C1076" s="178" t="s">
        <v>2001</v>
      </c>
      <c r="D1076" s="178" t="s">
        <v>2025</v>
      </c>
      <c r="E1076" s="178" t="s">
        <v>2542</v>
      </c>
      <c r="F1076" s="179">
        <v>49</v>
      </c>
      <c r="G1076" s="180">
        <v>1</v>
      </c>
      <c r="H1076" s="180" t="s">
        <v>2008</v>
      </c>
      <c r="I1076" s="181">
        <v>2</v>
      </c>
      <c r="J1076" s="182">
        <v>44311</v>
      </c>
      <c r="K1076" s="183">
        <f t="shared" si="16"/>
        <v>42849</v>
      </c>
    </row>
    <row r="1077" spans="1:11" x14ac:dyDescent="0.25">
      <c r="A1077" s="177">
        <v>1112314</v>
      </c>
      <c r="B1077" s="178" t="s">
        <v>3157</v>
      </c>
      <c r="C1077" s="178" t="s">
        <v>1868</v>
      </c>
      <c r="D1077" s="178" t="s">
        <v>2049</v>
      </c>
      <c r="E1077" s="178" t="s">
        <v>2441</v>
      </c>
      <c r="F1077" s="179">
        <v>8</v>
      </c>
      <c r="G1077" s="180" t="s">
        <v>2004</v>
      </c>
      <c r="H1077" s="180" t="s">
        <v>2004</v>
      </c>
      <c r="I1077" s="181" t="s">
        <v>2004</v>
      </c>
      <c r="J1077" s="182" t="s">
        <v>2004</v>
      </c>
      <c r="K1077" s="183" t="str">
        <f t="shared" si="16"/>
        <v/>
      </c>
    </row>
    <row r="1078" spans="1:11" x14ac:dyDescent="0.25">
      <c r="A1078" s="177">
        <v>1110189</v>
      </c>
      <c r="B1078" s="178" t="s">
        <v>3158</v>
      </c>
      <c r="C1078" s="178" t="s">
        <v>2001</v>
      </c>
      <c r="D1078" s="178" t="s">
        <v>2102</v>
      </c>
      <c r="E1078" s="178" t="s">
        <v>2347</v>
      </c>
      <c r="F1078" s="179">
        <v>73</v>
      </c>
      <c r="G1078" s="180" t="s">
        <v>2004</v>
      </c>
      <c r="H1078" s="180" t="s">
        <v>2004</v>
      </c>
      <c r="I1078" s="181" t="s">
        <v>2004</v>
      </c>
      <c r="J1078" s="182" t="s">
        <v>2004</v>
      </c>
      <c r="K1078" s="183" t="str">
        <f t="shared" si="16"/>
        <v/>
      </c>
    </row>
    <row r="1079" spans="1:11" x14ac:dyDescent="0.25">
      <c r="A1079" s="177">
        <v>1110534</v>
      </c>
      <c r="B1079" s="178" t="s">
        <v>3159</v>
      </c>
      <c r="C1079" s="178" t="s">
        <v>2001</v>
      </c>
      <c r="D1079" s="178" t="s">
        <v>2055</v>
      </c>
      <c r="E1079" s="178" t="s">
        <v>2066</v>
      </c>
      <c r="F1079" s="179">
        <v>14</v>
      </c>
      <c r="G1079" s="180" t="s">
        <v>2004</v>
      </c>
      <c r="H1079" s="180" t="s">
        <v>2004</v>
      </c>
      <c r="I1079" s="181" t="s">
        <v>2004</v>
      </c>
      <c r="J1079" s="182" t="s">
        <v>2004</v>
      </c>
      <c r="K1079" s="183" t="str">
        <f t="shared" si="16"/>
        <v/>
      </c>
    </row>
    <row r="1080" spans="1:11" x14ac:dyDescent="0.25">
      <c r="A1080" s="177">
        <v>1111112</v>
      </c>
      <c r="B1080" s="178" t="s">
        <v>3160</v>
      </c>
      <c r="C1080" s="178" t="s">
        <v>2001</v>
      </c>
      <c r="D1080" s="178" t="s">
        <v>2144</v>
      </c>
      <c r="E1080" s="178" t="s">
        <v>2250</v>
      </c>
      <c r="F1080" s="179">
        <v>48</v>
      </c>
      <c r="G1080" s="180">
        <v>4</v>
      </c>
      <c r="H1080" s="180" t="s">
        <v>2008</v>
      </c>
      <c r="I1080" s="181">
        <v>1</v>
      </c>
      <c r="J1080" s="182">
        <v>44423</v>
      </c>
      <c r="K1080" s="183">
        <f t="shared" si="16"/>
        <v>42961</v>
      </c>
    </row>
    <row r="1081" spans="1:11" x14ac:dyDescent="0.25">
      <c r="A1081" s="177">
        <v>1111829</v>
      </c>
      <c r="B1081" s="178" t="s">
        <v>3161</v>
      </c>
      <c r="C1081" s="178" t="s">
        <v>2001</v>
      </c>
      <c r="D1081" s="178" t="s">
        <v>2025</v>
      </c>
      <c r="E1081" s="178" t="s">
        <v>2094</v>
      </c>
      <c r="F1081" s="179">
        <v>19</v>
      </c>
      <c r="G1081" s="180" t="s">
        <v>2004</v>
      </c>
      <c r="H1081" s="180" t="s">
        <v>2004</v>
      </c>
      <c r="I1081" s="181" t="s">
        <v>2004</v>
      </c>
      <c r="J1081" s="182" t="s">
        <v>2004</v>
      </c>
      <c r="K1081" s="183" t="str">
        <f t="shared" si="16"/>
        <v/>
      </c>
    </row>
    <row r="1082" spans="1:11" x14ac:dyDescent="0.25">
      <c r="A1082" s="177">
        <v>1112407</v>
      </c>
      <c r="B1082" s="178" t="s">
        <v>3162</v>
      </c>
      <c r="C1082" s="178" t="s">
        <v>1868</v>
      </c>
      <c r="D1082" s="178" t="s">
        <v>2052</v>
      </c>
      <c r="E1082" s="178" t="s">
        <v>2213</v>
      </c>
      <c r="F1082" s="179">
        <v>143</v>
      </c>
      <c r="G1082" s="180">
        <v>2</v>
      </c>
      <c r="H1082" s="180" t="s">
        <v>2008</v>
      </c>
      <c r="I1082" s="181">
        <v>4</v>
      </c>
      <c r="J1082" s="182">
        <v>44318</v>
      </c>
      <c r="K1082" s="183">
        <f t="shared" si="16"/>
        <v>42856</v>
      </c>
    </row>
    <row r="1083" spans="1:11" x14ac:dyDescent="0.25">
      <c r="A1083" s="177">
        <v>1110019</v>
      </c>
      <c r="B1083" s="178" t="s">
        <v>3163</v>
      </c>
      <c r="C1083" s="178" t="s">
        <v>1868</v>
      </c>
      <c r="D1083" s="178" t="s">
        <v>2034</v>
      </c>
      <c r="E1083" s="178" t="s">
        <v>2200</v>
      </c>
      <c r="F1083" s="179">
        <v>107</v>
      </c>
      <c r="G1083" s="180">
        <v>2</v>
      </c>
      <c r="H1083" s="180" t="s">
        <v>2008</v>
      </c>
      <c r="I1083" s="181">
        <v>3</v>
      </c>
      <c r="J1083" s="182">
        <v>44318</v>
      </c>
      <c r="K1083" s="183">
        <f t="shared" si="16"/>
        <v>42856</v>
      </c>
    </row>
    <row r="1084" spans="1:11" x14ac:dyDescent="0.25">
      <c r="A1084" s="177">
        <v>1111741</v>
      </c>
      <c r="B1084" s="178" t="s">
        <v>3164</v>
      </c>
      <c r="C1084" s="178" t="s">
        <v>2001</v>
      </c>
      <c r="D1084" s="178" t="s">
        <v>2002</v>
      </c>
      <c r="E1084" s="178" t="s">
        <v>2123</v>
      </c>
      <c r="F1084" s="179">
        <v>73</v>
      </c>
      <c r="G1084" s="180">
        <v>3</v>
      </c>
      <c r="H1084" s="180" t="s">
        <v>2008</v>
      </c>
      <c r="I1084" s="181">
        <v>2</v>
      </c>
      <c r="J1084" s="182">
        <v>44374</v>
      </c>
      <c r="K1084" s="183">
        <f t="shared" si="16"/>
        <v>42912</v>
      </c>
    </row>
    <row r="1085" spans="1:11" x14ac:dyDescent="0.25">
      <c r="A1085" s="177">
        <v>1111371</v>
      </c>
      <c r="B1085" s="178" t="s">
        <v>3165</v>
      </c>
      <c r="C1085" s="178" t="s">
        <v>1868</v>
      </c>
      <c r="D1085" s="178" t="s">
        <v>2046</v>
      </c>
      <c r="E1085" s="178" t="s">
        <v>2482</v>
      </c>
      <c r="F1085" s="179">
        <v>44</v>
      </c>
      <c r="G1085" s="180" t="s">
        <v>2004</v>
      </c>
      <c r="H1085" s="180" t="s">
        <v>2004</v>
      </c>
      <c r="I1085" s="181" t="s">
        <v>2004</v>
      </c>
      <c r="J1085" s="182" t="s">
        <v>2004</v>
      </c>
      <c r="K1085" s="183" t="str">
        <f t="shared" si="16"/>
        <v/>
      </c>
    </row>
    <row r="1086" spans="1:11" x14ac:dyDescent="0.25">
      <c r="A1086" s="177">
        <v>1111159</v>
      </c>
      <c r="B1086" s="178" t="s">
        <v>3166</v>
      </c>
      <c r="C1086" s="178" t="s">
        <v>1868</v>
      </c>
      <c r="D1086" s="178" t="s">
        <v>2046</v>
      </c>
      <c r="E1086" s="178" t="s">
        <v>2047</v>
      </c>
      <c r="F1086" s="179">
        <v>52</v>
      </c>
      <c r="G1086" s="180" t="s">
        <v>2004</v>
      </c>
      <c r="H1086" s="180" t="s">
        <v>2004</v>
      </c>
      <c r="I1086" s="181" t="s">
        <v>2004</v>
      </c>
      <c r="J1086" s="182" t="s">
        <v>2004</v>
      </c>
      <c r="K1086" s="183" t="str">
        <f t="shared" si="16"/>
        <v/>
      </c>
    </row>
    <row r="1087" spans="1:11" x14ac:dyDescent="0.25">
      <c r="A1087" s="177">
        <v>1111400</v>
      </c>
      <c r="B1087" s="178" t="s">
        <v>3167</v>
      </c>
      <c r="C1087" s="178" t="s">
        <v>1868</v>
      </c>
      <c r="D1087" s="178" t="s">
        <v>2046</v>
      </c>
      <c r="E1087" s="178" t="s">
        <v>2230</v>
      </c>
      <c r="F1087" s="179">
        <v>22</v>
      </c>
      <c r="G1087" s="180" t="s">
        <v>2004</v>
      </c>
      <c r="H1087" s="180" t="s">
        <v>2004</v>
      </c>
      <c r="I1087" s="181" t="s">
        <v>2004</v>
      </c>
      <c r="J1087" s="182" t="s">
        <v>2004</v>
      </c>
      <c r="K1087" s="183" t="str">
        <f t="shared" si="16"/>
        <v/>
      </c>
    </row>
    <row r="1088" spans="1:11" x14ac:dyDescent="0.25">
      <c r="A1088" s="177" t="s">
        <v>2142</v>
      </c>
      <c r="B1088" s="178"/>
      <c r="C1088" s="178"/>
      <c r="D1088" s="178"/>
      <c r="E1088" s="178"/>
      <c r="F1088" s="179"/>
      <c r="G1088" s="180"/>
      <c r="H1088" s="180"/>
      <c r="I1088" s="181"/>
      <c r="J1088" s="182"/>
      <c r="K1088" s="183" t="str">
        <f t="shared" si="16"/>
        <v/>
      </c>
    </row>
    <row r="1089" spans="1:11" x14ac:dyDescent="0.25">
      <c r="A1089" s="177">
        <v>1110525</v>
      </c>
      <c r="B1089" s="178" t="s">
        <v>3168</v>
      </c>
      <c r="C1089" s="178" t="s">
        <v>2001</v>
      </c>
      <c r="D1089" s="178" t="s">
        <v>2055</v>
      </c>
      <c r="E1089" s="178" t="s">
        <v>2233</v>
      </c>
      <c r="F1089" s="179">
        <v>12</v>
      </c>
      <c r="G1089" s="180" t="s">
        <v>2004</v>
      </c>
      <c r="H1089" s="180" t="s">
        <v>2004</v>
      </c>
      <c r="I1089" s="181" t="s">
        <v>2004</v>
      </c>
      <c r="J1089" s="182" t="s">
        <v>2004</v>
      </c>
      <c r="K1089" s="183" t="str">
        <f t="shared" si="16"/>
        <v/>
      </c>
    </row>
    <row r="1090" spans="1:11" x14ac:dyDescent="0.25">
      <c r="A1090" s="177">
        <v>1111728</v>
      </c>
      <c r="B1090" s="178" t="s">
        <v>3169</v>
      </c>
      <c r="C1090" s="178" t="s">
        <v>2001</v>
      </c>
      <c r="D1090" s="178" t="s">
        <v>2002</v>
      </c>
      <c r="E1090" s="178" t="s">
        <v>2123</v>
      </c>
      <c r="F1090" s="179">
        <v>21</v>
      </c>
      <c r="G1090" s="180" t="s">
        <v>2004</v>
      </c>
      <c r="H1090" s="180" t="s">
        <v>2004</v>
      </c>
      <c r="I1090" s="181" t="s">
        <v>2004</v>
      </c>
      <c r="J1090" s="182" t="s">
        <v>2004</v>
      </c>
      <c r="K1090" s="183" t="str">
        <f t="shared" si="16"/>
        <v/>
      </c>
    </row>
    <row r="1091" spans="1:11" x14ac:dyDescent="0.25">
      <c r="A1091" s="177">
        <v>1111006</v>
      </c>
      <c r="B1091" s="178" t="s">
        <v>3170</v>
      </c>
      <c r="C1091" s="178" t="s">
        <v>2001</v>
      </c>
      <c r="D1091" s="178" t="s">
        <v>2006</v>
      </c>
      <c r="E1091" s="178" t="s">
        <v>2068</v>
      </c>
      <c r="F1091" s="179">
        <v>134</v>
      </c>
      <c r="G1091" s="180">
        <v>2</v>
      </c>
      <c r="H1091" s="180" t="s">
        <v>2008</v>
      </c>
      <c r="I1091" s="181">
        <v>3</v>
      </c>
      <c r="J1091" s="182">
        <v>44318</v>
      </c>
      <c r="K1091" s="183">
        <f t="shared" si="16"/>
        <v>42856</v>
      </c>
    </row>
    <row r="1092" spans="1:11" x14ac:dyDescent="0.25">
      <c r="A1092" s="177">
        <v>1118682</v>
      </c>
      <c r="B1092" s="178" t="s">
        <v>3171</v>
      </c>
      <c r="C1092" s="178" t="s">
        <v>2001</v>
      </c>
      <c r="D1092" s="178" t="s">
        <v>2017</v>
      </c>
      <c r="E1092" s="178" t="s">
        <v>2308</v>
      </c>
      <c r="F1092" s="179">
        <v>172</v>
      </c>
      <c r="G1092" s="180">
        <v>3</v>
      </c>
      <c r="H1092" s="180" t="s">
        <v>2008</v>
      </c>
      <c r="I1092" s="181">
        <v>3</v>
      </c>
      <c r="J1092" s="182">
        <v>44374</v>
      </c>
      <c r="K1092" s="183">
        <f t="shared" si="16"/>
        <v>42912</v>
      </c>
    </row>
    <row r="1093" spans="1:11" x14ac:dyDescent="0.25">
      <c r="A1093" s="177">
        <v>1110430</v>
      </c>
      <c r="B1093" s="178" t="s">
        <v>3172</v>
      </c>
      <c r="C1093" s="178" t="s">
        <v>2001</v>
      </c>
      <c r="D1093" s="178" t="s">
        <v>2017</v>
      </c>
      <c r="E1093" s="178" t="s">
        <v>2308</v>
      </c>
      <c r="F1093" s="179">
        <v>42</v>
      </c>
      <c r="G1093" s="180">
        <v>1</v>
      </c>
      <c r="H1093" s="180" t="s">
        <v>2008</v>
      </c>
      <c r="I1093" s="181">
        <v>1</v>
      </c>
      <c r="J1093" s="182">
        <v>44290</v>
      </c>
      <c r="K1093" s="183">
        <f t="shared" si="16"/>
        <v>42828</v>
      </c>
    </row>
    <row r="1094" spans="1:11" x14ac:dyDescent="0.25">
      <c r="A1094" s="177">
        <v>1111575</v>
      </c>
      <c r="B1094" s="178" t="s">
        <v>3173</v>
      </c>
      <c r="C1094" s="178" t="s">
        <v>2001</v>
      </c>
      <c r="D1094" s="178" t="s">
        <v>2002</v>
      </c>
      <c r="E1094" s="178" t="s">
        <v>2074</v>
      </c>
      <c r="F1094" s="179">
        <v>21</v>
      </c>
      <c r="G1094" s="180">
        <v>4</v>
      </c>
      <c r="H1094" s="180" t="s">
        <v>2008</v>
      </c>
      <c r="I1094" s="181">
        <v>1</v>
      </c>
      <c r="J1094" s="182">
        <v>44423</v>
      </c>
      <c r="K1094" s="183">
        <f t="shared" ref="K1094:K1157" si="17">IF(J1094="","",J1094-1462)</f>
        <v>42961</v>
      </c>
    </row>
    <row r="1095" spans="1:11" x14ac:dyDescent="0.25">
      <c r="A1095" s="177">
        <v>1112733</v>
      </c>
      <c r="B1095" s="178" t="s">
        <v>3174</v>
      </c>
      <c r="C1095" s="178" t="s">
        <v>1868</v>
      </c>
      <c r="D1095" s="178" t="s">
        <v>2031</v>
      </c>
      <c r="E1095" s="178" t="s">
        <v>2153</v>
      </c>
      <c r="F1095" s="179">
        <v>12</v>
      </c>
      <c r="G1095" s="180" t="s">
        <v>2004</v>
      </c>
      <c r="H1095" s="180" t="s">
        <v>2004</v>
      </c>
      <c r="I1095" s="181" t="s">
        <v>2004</v>
      </c>
      <c r="J1095" s="182" t="s">
        <v>2004</v>
      </c>
      <c r="K1095" s="183" t="str">
        <f t="shared" si="17"/>
        <v/>
      </c>
    </row>
    <row r="1096" spans="1:11" x14ac:dyDescent="0.25">
      <c r="A1096" s="177">
        <v>1111839</v>
      </c>
      <c r="B1096" s="178" t="s">
        <v>3175</v>
      </c>
      <c r="C1096" s="178" t="s">
        <v>2001</v>
      </c>
      <c r="D1096" s="178" t="s">
        <v>2025</v>
      </c>
      <c r="E1096" s="178" t="s">
        <v>2026</v>
      </c>
      <c r="F1096" s="179">
        <v>23</v>
      </c>
      <c r="G1096" s="180" t="s">
        <v>2004</v>
      </c>
      <c r="H1096" s="180" t="s">
        <v>2004</v>
      </c>
      <c r="I1096" s="181" t="s">
        <v>2004</v>
      </c>
      <c r="J1096" s="182" t="s">
        <v>2004</v>
      </c>
      <c r="K1096" s="183" t="str">
        <f t="shared" si="17"/>
        <v/>
      </c>
    </row>
    <row r="1097" spans="1:11" x14ac:dyDescent="0.25">
      <c r="A1097" s="177">
        <v>1112322</v>
      </c>
      <c r="B1097" s="178" t="s">
        <v>3176</v>
      </c>
      <c r="C1097" s="178" t="s">
        <v>1868</v>
      </c>
      <c r="D1097" s="178" t="s">
        <v>2049</v>
      </c>
      <c r="E1097" s="178" t="s">
        <v>2441</v>
      </c>
      <c r="F1097" s="179">
        <v>13</v>
      </c>
      <c r="G1097" s="180" t="s">
        <v>2004</v>
      </c>
      <c r="H1097" s="180" t="s">
        <v>2004</v>
      </c>
      <c r="I1097" s="181" t="s">
        <v>2004</v>
      </c>
      <c r="J1097" s="182" t="s">
        <v>2004</v>
      </c>
      <c r="K1097" s="183" t="str">
        <f t="shared" si="17"/>
        <v/>
      </c>
    </row>
    <row r="1098" spans="1:11" x14ac:dyDescent="0.25">
      <c r="A1098" s="177">
        <v>1110020</v>
      </c>
      <c r="B1098" s="178" t="s">
        <v>3177</v>
      </c>
      <c r="C1098" s="178" t="s">
        <v>1868</v>
      </c>
      <c r="D1098" s="178" t="s">
        <v>2034</v>
      </c>
      <c r="E1098" s="178" t="s">
        <v>2200</v>
      </c>
      <c r="F1098" s="179">
        <v>91</v>
      </c>
      <c r="G1098" s="180" t="s">
        <v>2004</v>
      </c>
      <c r="H1098" s="180" t="s">
        <v>2004</v>
      </c>
      <c r="I1098" s="181" t="s">
        <v>2004</v>
      </c>
      <c r="J1098" s="182" t="s">
        <v>2004</v>
      </c>
      <c r="K1098" s="183" t="str">
        <f t="shared" si="17"/>
        <v/>
      </c>
    </row>
    <row r="1099" spans="1:11" x14ac:dyDescent="0.25">
      <c r="A1099" s="177">
        <v>1112541</v>
      </c>
      <c r="B1099" s="178" t="s">
        <v>3178</v>
      </c>
      <c r="C1099" s="178" t="s">
        <v>1868</v>
      </c>
      <c r="D1099" s="178" t="s">
        <v>2014</v>
      </c>
      <c r="E1099" s="178" t="s">
        <v>2060</v>
      </c>
      <c r="F1099" s="179">
        <v>13</v>
      </c>
      <c r="G1099" s="180" t="s">
        <v>2004</v>
      </c>
      <c r="H1099" s="180" t="s">
        <v>2004</v>
      </c>
      <c r="I1099" s="181" t="s">
        <v>2004</v>
      </c>
      <c r="J1099" s="182" t="s">
        <v>2004</v>
      </c>
      <c r="K1099" s="183" t="str">
        <f t="shared" si="17"/>
        <v/>
      </c>
    </row>
    <row r="1100" spans="1:11" x14ac:dyDescent="0.25">
      <c r="A1100" s="177">
        <v>1110567</v>
      </c>
      <c r="B1100" s="178" t="s">
        <v>3179</v>
      </c>
      <c r="C1100" s="178" t="s">
        <v>2001</v>
      </c>
      <c r="D1100" s="178" t="s">
        <v>2102</v>
      </c>
      <c r="E1100" s="178" t="s">
        <v>2262</v>
      </c>
      <c r="F1100" s="179">
        <v>106</v>
      </c>
      <c r="G1100" s="180">
        <v>3</v>
      </c>
      <c r="H1100" s="180" t="s">
        <v>2008</v>
      </c>
      <c r="I1100" s="181">
        <v>3</v>
      </c>
      <c r="J1100" s="182">
        <v>44374</v>
      </c>
      <c r="K1100" s="183">
        <f t="shared" si="17"/>
        <v>42912</v>
      </c>
    </row>
    <row r="1101" spans="1:11" x14ac:dyDescent="0.25">
      <c r="A1101" s="177">
        <v>1110906</v>
      </c>
      <c r="B1101" s="178" t="s">
        <v>3180</v>
      </c>
      <c r="C1101" s="178" t="s">
        <v>2001</v>
      </c>
      <c r="D1101" s="178" t="s">
        <v>2102</v>
      </c>
      <c r="E1101" s="178" t="s">
        <v>2217</v>
      </c>
      <c r="F1101" s="179">
        <v>35</v>
      </c>
      <c r="G1101" s="180" t="s">
        <v>2004</v>
      </c>
      <c r="H1101" s="180" t="s">
        <v>2004</v>
      </c>
      <c r="I1101" s="181" t="s">
        <v>2004</v>
      </c>
      <c r="J1101" s="182" t="s">
        <v>2004</v>
      </c>
      <c r="K1101" s="183" t="str">
        <f t="shared" si="17"/>
        <v/>
      </c>
    </row>
    <row r="1102" spans="1:11" x14ac:dyDescent="0.25">
      <c r="A1102" s="177">
        <v>1111830</v>
      </c>
      <c r="B1102" s="178" t="s">
        <v>3181</v>
      </c>
      <c r="C1102" s="178" t="s">
        <v>2001</v>
      </c>
      <c r="D1102" s="178" t="s">
        <v>2025</v>
      </c>
      <c r="E1102" s="178" t="s">
        <v>2094</v>
      </c>
      <c r="F1102" s="179">
        <v>23</v>
      </c>
      <c r="G1102" s="180" t="s">
        <v>2004</v>
      </c>
      <c r="H1102" s="180" t="s">
        <v>2004</v>
      </c>
      <c r="I1102" s="181" t="s">
        <v>2004</v>
      </c>
      <c r="J1102" s="182" t="s">
        <v>2004</v>
      </c>
      <c r="K1102" s="183" t="str">
        <f t="shared" si="17"/>
        <v/>
      </c>
    </row>
    <row r="1103" spans="1:11" x14ac:dyDescent="0.25">
      <c r="A1103" s="177">
        <v>1110767</v>
      </c>
      <c r="B1103" s="178" t="s">
        <v>3182</v>
      </c>
      <c r="C1103" s="178" t="s">
        <v>2001</v>
      </c>
      <c r="D1103" s="178" t="s">
        <v>2102</v>
      </c>
      <c r="E1103" s="178" t="s">
        <v>2280</v>
      </c>
      <c r="F1103" s="179">
        <v>23</v>
      </c>
      <c r="G1103" s="180" t="s">
        <v>2004</v>
      </c>
      <c r="H1103" s="180" t="s">
        <v>2004</v>
      </c>
      <c r="I1103" s="181" t="s">
        <v>2004</v>
      </c>
      <c r="J1103" s="182" t="s">
        <v>2004</v>
      </c>
      <c r="K1103" s="183" t="str">
        <f t="shared" si="17"/>
        <v/>
      </c>
    </row>
    <row r="1104" spans="1:11" x14ac:dyDescent="0.25">
      <c r="A1104" s="177">
        <v>1111927</v>
      </c>
      <c r="B1104" s="178" t="s">
        <v>3183</v>
      </c>
      <c r="C1104" s="178" t="s">
        <v>2001</v>
      </c>
      <c r="D1104" s="178" t="s">
        <v>2091</v>
      </c>
      <c r="E1104" s="178" t="s">
        <v>2092</v>
      </c>
      <c r="F1104" s="179">
        <v>12</v>
      </c>
      <c r="G1104" s="180" t="s">
        <v>2004</v>
      </c>
      <c r="H1104" s="180" t="s">
        <v>2004</v>
      </c>
      <c r="I1104" s="181" t="s">
        <v>2004</v>
      </c>
      <c r="J1104" s="182" t="s">
        <v>2004</v>
      </c>
      <c r="K1104" s="183" t="str">
        <f t="shared" si="17"/>
        <v/>
      </c>
    </row>
    <row r="1105" spans="1:11" x14ac:dyDescent="0.25">
      <c r="A1105" s="177">
        <v>1110190</v>
      </c>
      <c r="B1105" s="178" t="s">
        <v>3184</v>
      </c>
      <c r="C1105" s="178" t="s">
        <v>2001</v>
      </c>
      <c r="D1105" s="178" t="s">
        <v>2102</v>
      </c>
      <c r="E1105" s="178" t="s">
        <v>2347</v>
      </c>
      <c r="F1105" s="179">
        <v>14</v>
      </c>
      <c r="G1105" s="180" t="s">
        <v>2004</v>
      </c>
      <c r="H1105" s="180" t="s">
        <v>2004</v>
      </c>
      <c r="I1105" s="181" t="s">
        <v>2004</v>
      </c>
      <c r="J1105" s="182" t="s">
        <v>2004</v>
      </c>
      <c r="K1105" s="183" t="str">
        <f t="shared" si="17"/>
        <v/>
      </c>
    </row>
    <row r="1106" spans="1:11" x14ac:dyDescent="0.25">
      <c r="A1106" s="177">
        <v>1110179</v>
      </c>
      <c r="B1106" s="178" t="s">
        <v>3185</v>
      </c>
      <c r="C1106" s="178" t="s">
        <v>2001</v>
      </c>
      <c r="D1106" s="178" t="s">
        <v>2102</v>
      </c>
      <c r="E1106" s="178" t="s">
        <v>2347</v>
      </c>
      <c r="F1106" s="179">
        <v>37</v>
      </c>
      <c r="G1106" s="180" t="s">
        <v>2004</v>
      </c>
      <c r="H1106" s="180" t="s">
        <v>2004</v>
      </c>
      <c r="I1106" s="181" t="s">
        <v>2004</v>
      </c>
      <c r="J1106" s="182" t="s">
        <v>2004</v>
      </c>
      <c r="K1106" s="183" t="str">
        <f t="shared" si="17"/>
        <v/>
      </c>
    </row>
    <row r="1107" spans="1:11" x14ac:dyDescent="0.25">
      <c r="A1107" s="177">
        <v>1110315</v>
      </c>
      <c r="B1107" s="178" t="s">
        <v>3186</v>
      </c>
      <c r="C1107" s="178" t="s">
        <v>2001</v>
      </c>
      <c r="D1107" s="178" t="s">
        <v>2017</v>
      </c>
      <c r="E1107" s="178" t="s">
        <v>2018</v>
      </c>
      <c r="F1107" s="179">
        <v>25</v>
      </c>
      <c r="G1107" s="180" t="s">
        <v>2004</v>
      </c>
      <c r="H1107" s="180" t="s">
        <v>2004</v>
      </c>
      <c r="I1107" s="181" t="s">
        <v>2004</v>
      </c>
      <c r="J1107" s="182" t="s">
        <v>2004</v>
      </c>
      <c r="K1107" s="183" t="str">
        <f t="shared" si="17"/>
        <v/>
      </c>
    </row>
    <row r="1108" spans="1:11" x14ac:dyDescent="0.25">
      <c r="A1108" s="177">
        <v>1111565</v>
      </c>
      <c r="B1108" s="178" t="s">
        <v>3187</v>
      </c>
      <c r="C1108" s="178" t="s">
        <v>2001</v>
      </c>
      <c r="D1108" s="178" t="s">
        <v>2002</v>
      </c>
      <c r="E1108" s="178" t="s">
        <v>2003</v>
      </c>
      <c r="F1108" s="179">
        <v>16</v>
      </c>
      <c r="G1108" s="180" t="s">
        <v>2004</v>
      </c>
      <c r="H1108" s="180" t="s">
        <v>2004</v>
      </c>
      <c r="I1108" s="181" t="s">
        <v>2004</v>
      </c>
      <c r="J1108" s="182" t="s">
        <v>2004</v>
      </c>
      <c r="K1108" s="183" t="str">
        <f t="shared" si="17"/>
        <v/>
      </c>
    </row>
    <row r="1109" spans="1:11" x14ac:dyDescent="0.25">
      <c r="A1109" s="177">
        <v>1110395</v>
      </c>
      <c r="B1109" s="178" t="s">
        <v>3188</v>
      </c>
      <c r="C1109" s="178" t="s">
        <v>2001</v>
      </c>
      <c r="D1109" s="178" t="s">
        <v>2017</v>
      </c>
      <c r="E1109" s="178" t="s">
        <v>2147</v>
      </c>
      <c r="F1109" s="179">
        <v>30</v>
      </c>
      <c r="G1109" s="180" t="s">
        <v>2004</v>
      </c>
      <c r="H1109" s="180" t="s">
        <v>2004</v>
      </c>
      <c r="I1109" s="181" t="s">
        <v>2004</v>
      </c>
      <c r="J1109" s="182" t="s">
        <v>2004</v>
      </c>
      <c r="K1109" s="183" t="str">
        <f t="shared" si="17"/>
        <v/>
      </c>
    </row>
    <row r="1110" spans="1:11" x14ac:dyDescent="0.25">
      <c r="A1110" s="177">
        <v>1111526</v>
      </c>
      <c r="B1110" s="178" t="s">
        <v>3189</v>
      </c>
      <c r="C1110" s="178" t="s">
        <v>2001</v>
      </c>
      <c r="D1110" s="178" t="s">
        <v>2017</v>
      </c>
      <c r="E1110" s="178" t="s">
        <v>2406</v>
      </c>
      <c r="F1110" s="179">
        <v>45</v>
      </c>
      <c r="G1110" s="180">
        <v>4</v>
      </c>
      <c r="H1110" s="180" t="s">
        <v>2008</v>
      </c>
      <c r="I1110" s="181">
        <v>1</v>
      </c>
      <c r="J1110" s="182">
        <v>44423</v>
      </c>
      <c r="K1110" s="183">
        <f t="shared" si="17"/>
        <v>42961</v>
      </c>
    </row>
    <row r="1111" spans="1:11" x14ac:dyDescent="0.25">
      <c r="A1111" s="177">
        <v>1110834</v>
      </c>
      <c r="B1111" s="178" t="s">
        <v>3190</v>
      </c>
      <c r="C1111" s="178" t="s">
        <v>2001</v>
      </c>
      <c r="D1111" s="178" t="s">
        <v>2017</v>
      </c>
      <c r="E1111" s="178" t="s">
        <v>2023</v>
      </c>
      <c r="F1111" s="179">
        <v>42</v>
      </c>
      <c r="G1111" s="180" t="s">
        <v>2004</v>
      </c>
      <c r="H1111" s="180" t="s">
        <v>2004</v>
      </c>
      <c r="I1111" s="181" t="s">
        <v>2004</v>
      </c>
      <c r="J1111" s="182" t="s">
        <v>2004</v>
      </c>
      <c r="K1111" s="183" t="str">
        <f t="shared" si="17"/>
        <v/>
      </c>
    </row>
    <row r="1112" spans="1:11" x14ac:dyDescent="0.25">
      <c r="A1112" s="177">
        <v>1111323</v>
      </c>
      <c r="B1112" s="178" t="s">
        <v>3191</v>
      </c>
      <c r="C1112" s="178" t="s">
        <v>2001</v>
      </c>
      <c r="D1112" s="178" t="s">
        <v>2144</v>
      </c>
      <c r="E1112" s="178" t="s">
        <v>2250</v>
      </c>
      <c r="F1112" s="179">
        <v>30</v>
      </c>
      <c r="G1112" s="180">
        <v>2</v>
      </c>
      <c r="H1112" s="180" t="s">
        <v>2008</v>
      </c>
      <c r="I1112" s="181">
        <v>1</v>
      </c>
      <c r="J1112" s="182">
        <v>44318</v>
      </c>
      <c r="K1112" s="183">
        <f t="shared" si="17"/>
        <v>42856</v>
      </c>
    </row>
    <row r="1113" spans="1:11" x14ac:dyDescent="0.25">
      <c r="A1113" s="177">
        <v>1113000</v>
      </c>
      <c r="B1113" s="178" t="s">
        <v>3192</v>
      </c>
      <c r="C1113" s="178" t="s">
        <v>1868</v>
      </c>
      <c r="D1113" s="178" t="s">
        <v>2031</v>
      </c>
      <c r="E1113" s="178" t="s">
        <v>2264</v>
      </c>
      <c r="F1113" s="179">
        <v>35</v>
      </c>
      <c r="G1113" s="180" t="s">
        <v>2004</v>
      </c>
      <c r="H1113" s="180" t="s">
        <v>2004</v>
      </c>
      <c r="I1113" s="181" t="s">
        <v>2004</v>
      </c>
      <c r="J1113" s="182" t="s">
        <v>2004</v>
      </c>
      <c r="K1113" s="183" t="str">
        <f t="shared" si="17"/>
        <v/>
      </c>
    </row>
    <row r="1114" spans="1:11" x14ac:dyDescent="0.25">
      <c r="A1114" s="177">
        <v>1110602</v>
      </c>
      <c r="B1114" s="178" t="s">
        <v>3193</v>
      </c>
      <c r="C1114" s="178" t="s">
        <v>2001</v>
      </c>
      <c r="D1114" s="178" t="s">
        <v>2102</v>
      </c>
      <c r="E1114" s="178" t="s">
        <v>2103</v>
      </c>
      <c r="F1114" s="179">
        <v>24</v>
      </c>
      <c r="G1114" s="180" t="s">
        <v>2004</v>
      </c>
      <c r="H1114" s="180" t="s">
        <v>2004</v>
      </c>
      <c r="I1114" s="181" t="s">
        <v>2004</v>
      </c>
      <c r="J1114" s="182" t="s">
        <v>2004</v>
      </c>
      <c r="K1114" s="183" t="str">
        <f t="shared" si="17"/>
        <v/>
      </c>
    </row>
    <row r="1115" spans="1:11" x14ac:dyDescent="0.25">
      <c r="A1115" s="177">
        <v>1112362</v>
      </c>
      <c r="B1115" s="178" t="s">
        <v>3194</v>
      </c>
      <c r="C1115" s="178" t="s">
        <v>1868</v>
      </c>
      <c r="D1115" s="178" t="s">
        <v>2052</v>
      </c>
      <c r="E1115" s="178" t="s">
        <v>2076</v>
      </c>
      <c r="F1115" s="179">
        <v>7</v>
      </c>
      <c r="G1115" s="180" t="s">
        <v>2004</v>
      </c>
      <c r="H1115" s="180" t="s">
        <v>2004</v>
      </c>
      <c r="I1115" s="181" t="s">
        <v>2004</v>
      </c>
      <c r="J1115" s="182" t="s">
        <v>2004</v>
      </c>
      <c r="K1115" s="183" t="str">
        <f t="shared" si="17"/>
        <v/>
      </c>
    </row>
    <row r="1116" spans="1:11" x14ac:dyDescent="0.25">
      <c r="A1116" s="177">
        <v>1111737</v>
      </c>
      <c r="B1116" s="178" t="s">
        <v>3195</v>
      </c>
      <c r="C1116" s="178" t="s">
        <v>2001</v>
      </c>
      <c r="D1116" s="178" t="s">
        <v>2002</v>
      </c>
      <c r="E1116" s="178" t="s">
        <v>2123</v>
      </c>
      <c r="F1116" s="179">
        <v>28</v>
      </c>
      <c r="G1116" s="180">
        <v>1</v>
      </c>
      <c r="H1116" s="180" t="s">
        <v>2008</v>
      </c>
      <c r="I1116" s="181">
        <v>1</v>
      </c>
      <c r="J1116" s="182">
        <v>44304</v>
      </c>
      <c r="K1116" s="183">
        <f t="shared" si="17"/>
        <v>42842</v>
      </c>
    </row>
    <row r="1117" spans="1:11" x14ac:dyDescent="0.25">
      <c r="A1117" s="185">
        <v>1112318</v>
      </c>
      <c r="B1117" s="186" t="s">
        <v>3196</v>
      </c>
      <c r="C1117" s="186" t="s">
        <v>1868</v>
      </c>
      <c r="D1117" s="186" t="s">
        <v>2049</v>
      </c>
      <c r="E1117" s="186" t="s">
        <v>2441</v>
      </c>
      <c r="F1117" s="179">
        <v>20</v>
      </c>
      <c r="G1117" s="180" t="s">
        <v>2004</v>
      </c>
      <c r="H1117" s="180" t="s">
        <v>2004</v>
      </c>
      <c r="I1117" s="181" t="s">
        <v>2004</v>
      </c>
      <c r="J1117" s="182" t="s">
        <v>2004</v>
      </c>
      <c r="K1117" s="183" t="str">
        <f t="shared" si="17"/>
        <v/>
      </c>
    </row>
    <row r="1118" spans="1:11" x14ac:dyDescent="0.25">
      <c r="A1118" s="177">
        <v>1110946</v>
      </c>
      <c r="B1118" s="178" t="s">
        <v>3197</v>
      </c>
      <c r="C1118" s="178" t="s">
        <v>2001</v>
      </c>
      <c r="D1118" s="178" t="s">
        <v>2055</v>
      </c>
      <c r="E1118" s="178" t="s">
        <v>2066</v>
      </c>
      <c r="F1118" s="179">
        <v>8</v>
      </c>
      <c r="G1118" s="180" t="s">
        <v>2004</v>
      </c>
      <c r="H1118" s="180" t="s">
        <v>2004</v>
      </c>
      <c r="I1118" s="181" t="s">
        <v>2004</v>
      </c>
      <c r="J1118" s="182" t="s">
        <v>2004</v>
      </c>
      <c r="K1118" s="183" t="str">
        <f t="shared" si="17"/>
        <v/>
      </c>
    </row>
    <row r="1119" spans="1:11" x14ac:dyDescent="0.25">
      <c r="A1119" s="177">
        <v>1110231</v>
      </c>
      <c r="B1119" s="178" t="s">
        <v>3198</v>
      </c>
      <c r="C1119" s="178" t="s">
        <v>1868</v>
      </c>
      <c r="D1119" s="178" t="s">
        <v>2034</v>
      </c>
      <c r="E1119" s="178" t="s">
        <v>2193</v>
      </c>
      <c r="F1119" s="179">
        <v>29</v>
      </c>
      <c r="G1119" s="180" t="s">
        <v>2004</v>
      </c>
      <c r="H1119" s="180" t="s">
        <v>2004</v>
      </c>
      <c r="I1119" s="181" t="s">
        <v>2004</v>
      </c>
      <c r="J1119" s="182" t="s">
        <v>2004</v>
      </c>
      <c r="K1119" s="183" t="str">
        <f t="shared" si="17"/>
        <v/>
      </c>
    </row>
    <row r="1120" spans="1:11" x14ac:dyDescent="0.25">
      <c r="A1120" s="177">
        <v>1111113</v>
      </c>
      <c r="B1120" s="178" t="s">
        <v>3199</v>
      </c>
      <c r="C1120" s="178" t="s">
        <v>2001</v>
      </c>
      <c r="D1120" s="178" t="s">
        <v>2144</v>
      </c>
      <c r="E1120" s="178" t="s">
        <v>2189</v>
      </c>
      <c r="F1120" s="179">
        <v>11</v>
      </c>
      <c r="G1120" s="180" t="s">
        <v>2004</v>
      </c>
      <c r="H1120" s="180" t="s">
        <v>2004</v>
      </c>
      <c r="I1120" s="181" t="s">
        <v>2004</v>
      </c>
      <c r="J1120" s="182" t="s">
        <v>2004</v>
      </c>
      <c r="K1120" s="183" t="str">
        <f t="shared" si="17"/>
        <v/>
      </c>
    </row>
    <row r="1121" spans="1:11" x14ac:dyDescent="0.25">
      <c r="A1121" s="177">
        <v>1110729</v>
      </c>
      <c r="B1121" s="178" t="s">
        <v>3200</v>
      </c>
      <c r="C1121" s="178" t="s">
        <v>2001</v>
      </c>
      <c r="D1121" s="178" t="s">
        <v>2102</v>
      </c>
      <c r="E1121" s="178" t="s">
        <v>2105</v>
      </c>
      <c r="F1121" s="179">
        <v>32</v>
      </c>
      <c r="G1121" s="180" t="s">
        <v>2004</v>
      </c>
      <c r="H1121" s="180" t="s">
        <v>2004</v>
      </c>
      <c r="I1121" s="181" t="s">
        <v>2004</v>
      </c>
      <c r="J1121" s="182" t="s">
        <v>2004</v>
      </c>
      <c r="K1121" s="183" t="str">
        <f t="shared" si="17"/>
        <v/>
      </c>
    </row>
    <row r="1122" spans="1:11" x14ac:dyDescent="0.25">
      <c r="A1122" s="177">
        <v>1111919</v>
      </c>
      <c r="B1122" s="178" t="s">
        <v>3201</v>
      </c>
      <c r="C1122" s="178" t="s">
        <v>2001</v>
      </c>
      <c r="D1122" s="178" t="s">
        <v>2091</v>
      </c>
      <c r="E1122" s="178" t="s">
        <v>2092</v>
      </c>
      <c r="F1122" s="179">
        <v>184</v>
      </c>
      <c r="G1122" s="180" t="s">
        <v>2004</v>
      </c>
      <c r="H1122" s="180" t="s">
        <v>2004</v>
      </c>
      <c r="I1122" s="181" t="s">
        <v>2004</v>
      </c>
      <c r="J1122" s="182" t="s">
        <v>2004</v>
      </c>
      <c r="K1122" s="183" t="str">
        <f t="shared" si="17"/>
        <v/>
      </c>
    </row>
    <row r="1123" spans="1:11" x14ac:dyDescent="0.25">
      <c r="A1123" s="177">
        <v>1112686</v>
      </c>
      <c r="B1123" s="178" t="s">
        <v>3202</v>
      </c>
      <c r="C1123" s="178" t="s">
        <v>1868</v>
      </c>
      <c r="D1123" s="178" t="s">
        <v>2031</v>
      </c>
      <c r="E1123" s="178" t="s">
        <v>2032</v>
      </c>
      <c r="F1123" s="179">
        <v>30</v>
      </c>
      <c r="G1123" s="180" t="s">
        <v>2004</v>
      </c>
      <c r="H1123" s="180" t="s">
        <v>2004</v>
      </c>
      <c r="I1123" s="181" t="s">
        <v>2004</v>
      </c>
      <c r="J1123" s="182" t="s">
        <v>2004</v>
      </c>
      <c r="K1123" s="183" t="str">
        <f t="shared" si="17"/>
        <v/>
      </c>
    </row>
    <row r="1124" spans="1:11" x14ac:dyDescent="0.25">
      <c r="A1124" s="177">
        <v>1111595</v>
      </c>
      <c r="B1124" s="178" t="s">
        <v>3203</v>
      </c>
      <c r="C1124" s="178" t="s">
        <v>2001</v>
      </c>
      <c r="D1124" s="178" t="s">
        <v>2025</v>
      </c>
      <c r="E1124" s="178" t="s">
        <v>2112</v>
      </c>
      <c r="F1124" s="179">
        <v>35</v>
      </c>
      <c r="G1124" s="180" t="s">
        <v>2004</v>
      </c>
      <c r="H1124" s="180" t="s">
        <v>2004</v>
      </c>
      <c r="I1124" s="181" t="s">
        <v>2004</v>
      </c>
      <c r="J1124" s="182" t="s">
        <v>2004</v>
      </c>
      <c r="K1124" s="183" t="str">
        <f t="shared" si="17"/>
        <v/>
      </c>
    </row>
    <row r="1125" spans="1:11" x14ac:dyDescent="0.25">
      <c r="A1125" s="177">
        <v>1110765</v>
      </c>
      <c r="B1125" s="178" t="s">
        <v>3204</v>
      </c>
      <c r="C1125" s="178" t="s">
        <v>2001</v>
      </c>
      <c r="D1125" s="178" t="s">
        <v>2102</v>
      </c>
      <c r="E1125" s="178" t="s">
        <v>2280</v>
      </c>
      <c r="F1125" s="179">
        <v>70</v>
      </c>
      <c r="G1125" s="180" t="s">
        <v>2004</v>
      </c>
      <c r="H1125" s="180" t="s">
        <v>2004</v>
      </c>
      <c r="I1125" s="181" t="s">
        <v>2004</v>
      </c>
      <c r="J1125" s="182" t="s">
        <v>2004</v>
      </c>
      <c r="K1125" s="183" t="str">
        <f t="shared" si="17"/>
        <v/>
      </c>
    </row>
    <row r="1126" spans="1:11" x14ac:dyDescent="0.25">
      <c r="A1126" s="177">
        <v>1110730</v>
      </c>
      <c r="B1126" s="178" t="s">
        <v>3205</v>
      </c>
      <c r="C1126" s="178" t="s">
        <v>2001</v>
      </c>
      <c r="D1126" s="178" t="s">
        <v>2102</v>
      </c>
      <c r="E1126" s="178" t="s">
        <v>2105</v>
      </c>
      <c r="F1126" s="179">
        <v>10</v>
      </c>
      <c r="G1126" s="180" t="s">
        <v>2004</v>
      </c>
      <c r="H1126" s="180" t="s">
        <v>2004</v>
      </c>
      <c r="I1126" s="181" t="s">
        <v>2004</v>
      </c>
      <c r="J1126" s="182" t="s">
        <v>2004</v>
      </c>
      <c r="K1126" s="183" t="str">
        <f t="shared" si="17"/>
        <v/>
      </c>
    </row>
    <row r="1127" spans="1:11" x14ac:dyDescent="0.25">
      <c r="A1127" s="177">
        <v>1110766</v>
      </c>
      <c r="B1127" s="178" t="s">
        <v>3206</v>
      </c>
      <c r="C1127" s="178" t="s">
        <v>2001</v>
      </c>
      <c r="D1127" s="178" t="s">
        <v>2102</v>
      </c>
      <c r="E1127" s="178" t="s">
        <v>2280</v>
      </c>
      <c r="F1127" s="179">
        <v>35</v>
      </c>
      <c r="G1127" s="180" t="s">
        <v>2004</v>
      </c>
      <c r="H1127" s="180" t="s">
        <v>2004</v>
      </c>
      <c r="I1127" s="181" t="s">
        <v>2004</v>
      </c>
      <c r="J1127" s="182" t="s">
        <v>2004</v>
      </c>
      <c r="K1127" s="183" t="str">
        <f t="shared" si="17"/>
        <v/>
      </c>
    </row>
    <row r="1128" spans="1:11" x14ac:dyDescent="0.25">
      <c r="A1128" s="177">
        <v>1111503</v>
      </c>
      <c r="B1128" s="178" t="s">
        <v>3207</v>
      </c>
      <c r="C1128" s="178" t="s">
        <v>2001</v>
      </c>
      <c r="D1128" s="178" t="s">
        <v>2125</v>
      </c>
      <c r="E1128" s="178" t="s">
        <v>2475</v>
      </c>
      <c r="F1128" s="179">
        <v>37</v>
      </c>
      <c r="G1128" s="180">
        <v>3</v>
      </c>
      <c r="H1128" s="180" t="s">
        <v>2008</v>
      </c>
      <c r="I1128" s="181">
        <v>1</v>
      </c>
      <c r="J1128" s="182">
        <v>44374</v>
      </c>
      <c r="K1128" s="183">
        <f t="shared" si="17"/>
        <v>42912</v>
      </c>
    </row>
    <row r="1129" spans="1:11" x14ac:dyDescent="0.25">
      <c r="A1129" s="177">
        <v>1110956</v>
      </c>
      <c r="B1129" s="178" t="s">
        <v>3208</v>
      </c>
      <c r="C1129" s="178" t="s">
        <v>2001</v>
      </c>
      <c r="D1129" s="178" t="s">
        <v>2055</v>
      </c>
      <c r="E1129" s="178" t="s">
        <v>2056</v>
      </c>
      <c r="F1129" s="179">
        <v>47</v>
      </c>
      <c r="G1129" s="180" t="s">
        <v>2004</v>
      </c>
      <c r="H1129" s="180" t="s">
        <v>2004</v>
      </c>
      <c r="I1129" s="181" t="s">
        <v>2004</v>
      </c>
      <c r="J1129" s="182" t="s">
        <v>2004</v>
      </c>
      <c r="K1129" s="183" t="str">
        <f t="shared" si="17"/>
        <v/>
      </c>
    </row>
    <row r="1130" spans="1:11" x14ac:dyDescent="0.25">
      <c r="A1130" s="177">
        <v>1112212</v>
      </c>
      <c r="B1130" s="178" t="s">
        <v>3209</v>
      </c>
      <c r="C1130" s="178" t="s">
        <v>1868</v>
      </c>
      <c r="D1130" s="178" t="s">
        <v>2049</v>
      </c>
      <c r="E1130" s="178" t="s">
        <v>2151</v>
      </c>
      <c r="F1130" s="179">
        <v>16</v>
      </c>
      <c r="G1130" s="180" t="s">
        <v>2004</v>
      </c>
      <c r="H1130" s="180" t="s">
        <v>2004</v>
      </c>
      <c r="I1130" s="181" t="s">
        <v>2004</v>
      </c>
      <c r="J1130" s="182" t="s">
        <v>2004</v>
      </c>
      <c r="K1130" s="183" t="str">
        <f t="shared" si="17"/>
        <v/>
      </c>
    </row>
    <row r="1131" spans="1:11" x14ac:dyDescent="0.25">
      <c r="A1131" s="177">
        <v>1110653</v>
      </c>
      <c r="B1131" s="178" t="s">
        <v>3210</v>
      </c>
      <c r="C1131" s="178" t="s">
        <v>2001</v>
      </c>
      <c r="D1131" s="178" t="s">
        <v>2006</v>
      </c>
      <c r="E1131" s="178" t="s">
        <v>2007</v>
      </c>
      <c r="F1131" s="179">
        <v>23</v>
      </c>
      <c r="G1131" s="180" t="s">
        <v>2004</v>
      </c>
      <c r="H1131" s="180" t="s">
        <v>2004</v>
      </c>
      <c r="I1131" s="181" t="s">
        <v>2004</v>
      </c>
      <c r="J1131" s="182" t="s">
        <v>2004</v>
      </c>
      <c r="K1131" s="183" t="str">
        <f t="shared" si="17"/>
        <v/>
      </c>
    </row>
    <row r="1132" spans="1:11" x14ac:dyDescent="0.25">
      <c r="A1132" s="177">
        <v>1110337</v>
      </c>
      <c r="B1132" s="178" t="s">
        <v>3211</v>
      </c>
      <c r="C1132" s="178" t="s">
        <v>2001</v>
      </c>
      <c r="D1132" s="178" t="s">
        <v>2063</v>
      </c>
      <c r="E1132" s="178" t="s">
        <v>2064</v>
      </c>
      <c r="F1132" s="179">
        <v>19</v>
      </c>
      <c r="G1132" s="180" t="s">
        <v>2004</v>
      </c>
      <c r="H1132" s="180" t="s">
        <v>2004</v>
      </c>
      <c r="I1132" s="181" t="s">
        <v>2004</v>
      </c>
      <c r="J1132" s="182" t="s">
        <v>2004</v>
      </c>
      <c r="K1132" s="183" t="str">
        <f t="shared" si="17"/>
        <v/>
      </c>
    </row>
    <row r="1133" spans="1:11" x14ac:dyDescent="0.25">
      <c r="A1133" s="177">
        <v>1112346</v>
      </c>
      <c r="B1133" s="178" t="s">
        <v>3212</v>
      </c>
      <c r="C1133" s="178" t="s">
        <v>1868</v>
      </c>
      <c r="D1133" s="178" t="s">
        <v>2028</v>
      </c>
      <c r="E1133" s="178" t="s">
        <v>2029</v>
      </c>
      <c r="F1133" s="179">
        <v>14</v>
      </c>
      <c r="G1133" s="180" t="s">
        <v>2004</v>
      </c>
      <c r="H1133" s="180" t="s">
        <v>2004</v>
      </c>
      <c r="I1133" s="181" t="s">
        <v>2004</v>
      </c>
      <c r="J1133" s="182" t="s">
        <v>2004</v>
      </c>
      <c r="K1133" s="183" t="str">
        <f t="shared" si="17"/>
        <v/>
      </c>
    </row>
    <row r="1134" spans="1:11" x14ac:dyDescent="0.25">
      <c r="A1134" s="177">
        <v>1110554</v>
      </c>
      <c r="B1134" s="178" t="s">
        <v>3213</v>
      </c>
      <c r="C1134" s="178" t="s">
        <v>2001</v>
      </c>
      <c r="D1134" s="178" t="s">
        <v>2102</v>
      </c>
      <c r="E1134" s="178" t="s">
        <v>2149</v>
      </c>
      <c r="F1134" s="179">
        <v>47</v>
      </c>
      <c r="G1134" s="180" t="s">
        <v>2004</v>
      </c>
      <c r="H1134" s="180" t="s">
        <v>2004</v>
      </c>
      <c r="I1134" s="181" t="s">
        <v>2004</v>
      </c>
      <c r="J1134" s="182" t="s">
        <v>2004</v>
      </c>
      <c r="K1134" s="183" t="str">
        <f t="shared" si="17"/>
        <v/>
      </c>
    </row>
    <row r="1135" spans="1:11" x14ac:dyDescent="0.25">
      <c r="A1135" s="177">
        <v>1110914</v>
      </c>
      <c r="B1135" s="178" t="s">
        <v>3214</v>
      </c>
      <c r="C1135" s="178" t="s">
        <v>2001</v>
      </c>
      <c r="D1135" s="178" t="s">
        <v>2102</v>
      </c>
      <c r="E1135" s="178" t="s">
        <v>2312</v>
      </c>
      <c r="F1135" s="179">
        <v>59</v>
      </c>
      <c r="G1135" s="180">
        <v>2</v>
      </c>
      <c r="H1135" s="180" t="s">
        <v>2008</v>
      </c>
      <c r="I1135" s="181">
        <v>2</v>
      </c>
      <c r="J1135" s="182">
        <v>44318</v>
      </c>
      <c r="K1135" s="183">
        <f t="shared" si="17"/>
        <v>42856</v>
      </c>
    </row>
    <row r="1136" spans="1:11" x14ac:dyDescent="0.25">
      <c r="A1136" s="177">
        <v>1111976</v>
      </c>
      <c r="B1136" s="178" t="s">
        <v>3215</v>
      </c>
      <c r="C1136" s="178" t="s">
        <v>1868</v>
      </c>
      <c r="D1136" s="178" t="s">
        <v>2049</v>
      </c>
      <c r="E1136" s="178" t="s">
        <v>2119</v>
      </c>
      <c r="F1136" s="179">
        <v>17</v>
      </c>
      <c r="G1136" s="180" t="s">
        <v>2004</v>
      </c>
      <c r="H1136" s="180" t="s">
        <v>2004</v>
      </c>
      <c r="I1136" s="181" t="s">
        <v>2004</v>
      </c>
      <c r="J1136" s="182" t="s">
        <v>2004</v>
      </c>
      <c r="K1136" s="183" t="str">
        <f t="shared" si="17"/>
        <v/>
      </c>
    </row>
    <row r="1137" spans="1:11" x14ac:dyDescent="0.25">
      <c r="A1137" s="177">
        <v>1110484</v>
      </c>
      <c r="B1137" s="178" t="s">
        <v>3216</v>
      </c>
      <c r="C1137" s="178" t="s">
        <v>1868</v>
      </c>
      <c r="D1137" s="178" t="s">
        <v>2034</v>
      </c>
      <c r="E1137" s="178" t="s">
        <v>2039</v>
      </c>
      <c r="F1137" s="179">
        <v>59</v>
      </c>
      <c r="G1137" s="180" t="s">
        <v>2004</v>
      </c>
      <c r="H1137" s="180" t="s">
        <v>2004</v>
      </c>
      <c r="I1137" s="181" t="s">
        <v>2004</v>
      </c>
      <c r="J1137" s="182" t="s">
        <v>2004</v>
      </c>
      <c r="K1137" s="183" t="str">
        <f t="shared" si="17"/>
        <v/>
      </c>
    </row>
    <row r="1138" spans="1:11" x14ac:dyDescent="0.25">
      <c r="A1138" s="177">
        <v>1111854</v>
      </c>
      <c r="B1138" s="178" t="s">
        <v>3217</v>
      </c>
      <c r="C1138" s="178" t="s">
        <v>2001</v>
      </c>
      <c r="D1138" s="178" t="s">
        <v>2025</v>
      </c>
      <c r="E1138" s="178" t="s">
        <v>2094</v>
      </c>
      <c r="F1138" s="179">
        <v>47</v>
      </c>
      <c r="G1138" s="180" t="s">
        <v>2004</v>
      </c>
      <c r="H1138" s="180" t="s">
        <v>2004</v>
      </c>
      <c r="I1138" s="181" t="s">
        <v>2004</v>
      </c>
      <c r="J1138" s="182" t="s">
        <v>2004</v>
      </c>
      <c r="K1138" s="183" t="str">
        <f t="shared" si="17"/>
        <v/>
      </c>
    </row>
    <row r="1139" spans="1:11" x14ac:dyDescent="0.25">
      <c r="A1139" s="177">
        <v>1112789</v>
      </c>
      <c r="B1139" s="178" t="s">
        <v>3218</v>
      </c>
      <c r="C1139" s="178" t="s">
        <v>1868</v>
      </c>
      <c r="D1139" s="178" t="s">
        <v>2020</v>
      </c>
      <c r="E1139" s="178" t="s">
        <v>2097</v>
      </c>
      <c r="F1139" s="179">
        <v>15</v>
      </c>
      <c r="G1139" s="180" t="s">
        <v>2004</v>
      </c>
      <c r="H1139" s="180" t="s">
        <v>2004</v>
      </c>
      <c r="I1139" s="181" t="s">
        <v>2004</v>
      </c>
      <c r="J1139" s="182" t="s">
        <v>2004</v>
      </c>
      <c r="K1139" s="183" t="str">
        <f t="shared" si="17"/>
        <v/>
      </c>
    </row>
    <row r="1140" spans="1:11" x14ac:dyDescent="0.25">
      <c r="A1140" s="177">
        <v>1111938</v>
      </c>
      <c r="B1140" s="178" t="s">
        <v>3219</v>
      </c>
      <c r="C1140" s="178" t="s">
        <v>2001</v>
      </c>
      <c r="D1140" s="178" t="s">
        <v>2091</v>
      </c>
      <c r="E1140" s="178" t="s">
        <v>2092</v>
      </c>
      <c r="F1140" s="179">
        <v>40</v>
      </c>
      <c r="G1140" s="180" t="s">
        <v>2004</v>
      </c>
      <c r="H1140" s="180" t="s">
        <v>2004</v>
      </c>
      <c r="I1140" s="181" t="s">
        <v>2004</v>
      </c>
      <c r="J1140" s="182" t="s">
        <v>2004</v>
      </c>
      <c r="K1140" s="183" t="str">
        <f t="shared" si="17"/>
        <v/>
      </c>
    </row>
    <row r="1141" spans="1:11" x14ac:dyDescent="0.25">
      <c r="A1141" s="177">
        <v>1112255</v>
      </c>
      <c r="B1141" s="178" t="s">
        <v>3220</v>
      </c>
      <c r="C1141" s="178" t="s">
        <v>1868</v>
      </c>
      <c r="D1141" s="178" t="s">
        <v>2028</v>
      </c>
      <c r="E1141" s="178" t="s">
        <v>2137</v>
      </c>
      <c r="F1141" s="179">
        <v>24</v>
      </c>
      <c r="G1141" s="180" t="s">
        <v>2004</v>
      </c>
      <c r="H1141" s="180" t="s">
        <v>2004</v>
      </c>
      <c r="I1141" s="181" t="s">
        <v>2004</v>
      </c>
      <c r="J1141" s="182" t="s">
        <v>2004</v>
      </c>
      <c r="K1141" s="183" t="str">
        <f t="shared" si="17"/>
        <v/>
      </c>
    </row>
    <row r="1142" spans="1:11" x14ac:dyDescent="0.25">
      <c r="A1142" s="177">
        <v>1112891</v>
      </c>
      <c r="B1142" s="178" t="s">
        <v>3221</v>
      </c>
      <c r="C1142" s="178" t="s">
        <v>1868</v>
      </c>
      <c r="D1142" s="178" t="s">
        <v>2020</v>
      </c>
      <c r="E1142" s="178" t="s">
        <v>2139</v>
      </c>
      <c r="F1142" s="179">
        <v>22</v>
      </c>
      <c r="G1142" s="180" t="s">
        <v>2004</v>
      </c>
      <c r="H1142" s="180" t="s">
        <v>2004</v>
      </c>
      <c r="I1142" s="181" t="s">
        <v>2004</v>
      </c>
      <c r="J1142" s="182" t="s">
        <v>2004</v>
      </c>
      <c r="K1142" s="183" t="str">
        <f t="shared" si="17"/>
        <v/>
      </c>
    </row>
    <row r="1143" spans="1:11" x14ac:dyDescent="0.25">
      <c r="A1143" s="177">
        <v>1111662</v>
      </c>
      <c r="B1143" s="178" t="s">
        <v>3222</v>
      </c>
      <c r="C1143" s="178" t="s">
        <v>2001</v>
      </c>
      <c r="D1143" s="178" t="s">
        <v>2125</v>
      </c>
      <c r="E1143" s="178" t="s">
        <v>2126</v>
      </c>
      <c r="F1143" s="179">
        <v>23</v>
      </c>
      <c r="G1143" s="180">
        <v>2</v>
      </c>
      <c r="H1143" s="180" t="s">
        <v>2008</v>
      </c>
      <c r="I1143" s="181">
        <v>1</v>
      </c>
      <c r="J1143" s="182">
        <v>44318</v>
      </c>
      <c r="K1143" s="183">
        <f t="shared" si="17"/>
        <v>42856</v>
      </c>
    </row>
    <row r="1144" spans="1:11" x14ac:dyDescent="0.25">
      <c r="A1144" s="177">
        <v>1111504</v>
      </c>
      <c r="B1144" s="178" t="s">
        <v>3223</v>
      </c>
      <c r="C1144" s="178" t="s">
        <v>2001</v>
      </c>
      <c r="D1144" s="178" t="s">
        <v>2125</v>
      </c>
      <c r="E1144" s="178" t="s">
        <v>2475</v>
      </c>
      <c r="F1144" s="179">
        <v>19</v>
      </c>
      <c r="G1144" s="180" t="s">
        <v>2004</v>
      </c>
      <c r="H1144" s="180" t="s">
        <v>2004</v>
      </c>
      <c r="I1144" s="181" t="s">
        <v>2004</v>
      </c>
      <c r="J1144" s="182" t="s">
        <v>2004</v>
      </c>
      <c r="K1144" s="183" t="str">
        <f t="shared" si="17"/>
        <v/>
      </c>
    </row>
    <row r="1145" spans="1:11" x14ac:dyDescent="0.25">
      <c r="A1145" s="177">
        <v>1111497</v>
      </c>
      <c r="B1145" s="178" t="s">
        <v>3224</v>
      </c>
      <c r="C1145" s="178" t="s">
        <v>2001</v>
      </c>
      <c r="D1145" s="178" t="s">
        <v>2125</v>
      </c>
      <c r="E1145" s="178" t="s">
        <v>2475</v>
      </c>
      <c r="F1145" s="179">
        <v>25</v>
      </c>
      <c r="G1145" s="180" t="s">
        <v>2004</v>
      </c>
      <c r="H1145" s="180" t="s">
        <v>2004</v>
      </c>
      <c r="I1145" s="181" t="s">
        <v>2004</v>
      </c>
      <c r="J1145" s="182" t="s">
        <v>2004</v>
      </c>
      <c r="K1145" s="183" t="str">
        <f t="shared" si="17"/>
        <v/>
      </c>
    </row>
    <row r="1146" spans="1:11" x14ac:dyDescent="0.25">
      <c r="A1146" s="177">
        <v>1110112</v>
      </c>
      <c r="B1146" s="178" t="s">
        <v>3225</v>
      </c>
      <c r="C1146" s="178" t="s">
        <v>1868</v>
      </c>
      <c r="D1146" s="178" t="s">
        <v>2014</v>
      </c>
      <c r="E1146" s="178" t="s">
        <v>2353</v>
      </c>
      <c r="F1146" s="179">
        <v>24</v>
      </c>
      <c r="G1146" s="180" t="s">
        <v>2004</v>
      </c>
      <c r="H1146" s="180" t="s">
        <v>2004</v>
      </c>
      <c r="I1146" s="181" t="s">
        <v>2004</v>
      </c>
      <c r="J1146" s="182" t="s">
        <v>2004</v>
      </c>
      <c r="K1146" s="183" t="str">
        <f t="shared" si="17"/>
        <v/>
      </c>
    </row>
    <row r="1147" spans="1:11" x14ac:dyDescent="0.25">
      <c r="A1147" s="177">
        <v>1112801</v>
      </c>
      <c r="B1147" s="178" t="s">
        <v>3226</v>
      </c>
      <c r="C1147" s="178" t="s">
        <v>1868</v>
      </c>
      <c r="D1147" s="178" t="s">
        <v>2020</v>
      </c>
      <c r="E1147" s="178" t="s">
        <v>2364</v>
      </c>
      <c r="F1147" s="179">
        <v>37</v>
      </c>
      <c r="G1147" s="180" t="s">
        <v>2004</v>
      </c>
      <c r="H1147" s="180" t="s">
        <v>2004</v>
      </c>
      <c r="I1147" s="181" t="s">
        <v>2004</v>
      </c>
      <c r="J1147" s="182" t="s">
        <v>2004</v>
      </c>
      <c r="K1147" s="183" t="str">
        <f t="shared" si="17"/>
        <v/>
      </c>
    </row>
    <row r="1148" spans="1:11" x14ac:dyDescent="0.25">
      <c r="A1148" s="177">
        <v>1110667</v>
      </c>
      <c r="B1148" s="178" t="s">
        <v>3227</v>
      </c>
      <c r="C1148" s="178" t="s">
        <v>2001</v>
      </c>
      <c r="D1148" s="178" t="s">
        <v>2006</v>
      </c>
      <c r="E1148" s="178" t="s">
        <v>2007</v>
      </c>
      <c r="F1148" s="179">
        <v>12</v>
      </c>
      <c r="G1148" s="180" t="s">
        <v>2004</v>
      </c>
      <c r="H1148" s="180" t="s">
        <v>2004</v>
      </c>
      <c r="I1148" s="181" t="s">
        <v>2004</v>
      </c>
      <c r="J1148" s="182" t="s">
        <v>2004</v>
      </c>
      <c r="K1148" s="183" t="str">
        <f t="shared" si="17"/>
        <v/>
      </c>
    </row>
    <row r="1149" spans="1:11" x14ac:dyDescent="0.25">
      <c r="A1149" s="177">
        <v>1110253</v>
      </c>
      <c r="B1149" s="178" t="s">
        <v>3228</v>
      </c>
      <c r="C1149" s="178" t="s">
        <v>1868</v>
      </c>
      <c r="D1149" s="178" t="s">
        <v>2034</v>
      </c>
      <c r="E1149" s="178" t="s">
        <v>2039</v>
      </c>
      <c r="F1149" s="179">
        <v>20</v>
      </c>
      <c r="G1149" s="180" t="s">
        <v>2004</v>
      </c>
      <c r="H1149" s="180" t="s">
        <v>2004</v>
      </c>
      <c r="I1149" s="181" t="s">
        <v>2004</v>
      </c>
      <c r="J1149" s="182" t="s">
        <v>2004</v>
      </c>
      <c r="K1149" s="183" t="str">
        <f t="shared" si="17"/>
        <v/>
      </c>
    </row>
    <row r="1150" spans="1:11" x14ac:dyDescent="0.25">
      <c r="A1150" s="177">
        <v>1110862</v>
      </c>
      <c r="B1150" s="178" t="s">
        <v>3229</v>
      </c>
      <c r="C1150" s="178" t="s">
        <v>2001</v>
      </c>
      <c r="D1150" s="178" t="s">
        <v>2017</v>
      </c>
      <c r="E1150" s="178" t="s">
        <v>2487</v>
      </c>
      <c r="F1150" s="179">
        <v>100</v>
      </c>
      <c r="G1150" s="180">
        <v>3</v>
      </c>
      <c r="H1150" s="180" t="s">
        <v>2008</v>
      </c>
      <c r="I1150" s="181">
        <v>3</v>
      </c>
      <c r="J1150" s="182">
        <v>44374</v>
      </c>
      <c r="K1150" s="183">
        <f t="shared" si="17"/>
        <v>42912</v>
      </c>
    </row>
    <row r="1151" spans="1:11" x14ac:dyDescent="0.25">
      <c r="A1151" s="177">
        <v>1116166</v>
      </c>
      <c r="B1151" s="178" t="s">
        <v>3230</v>
      </c>
      <c r="C1151" s="178" t="s">
        <v>2001</v>
      </c>
      <c r="D1151" s="178" t="s">
        <v>2006</v>
      </c>
      <c r="E1151" s="178" t="s">
        <v>2141</v>
      </c>
      <c r="F1151" s="179">
        <v>22</v>
      </c>
      <c r="G1151" s="180" t="s">
        <v>2004</v>
      </c>
      <c r="H1151" s="180" t="s">
        <v>2004</v>
      </c>
      <c r="I1151" s="181" t="s">
        <v>2004</v>
      </c>
      <c r="J1151" s="182" t="s">
        <v>2004</v>
      </c>
      <c r="K1151" s="183" t="str">
        <f t="shared" si="17"/>
        <v/>
      </c>
    </row>
    <row r="1152" spans="1:11" x14ac:dyDescent="0.25">
      <c r="A1152" s="177">
        <v>1112435</v>
      </c>
      <c r="B1152" s="178" t="s">
        <v>3231</v>
      </c>
      <c r="C1152" s="178" t="s">
        <v>1868</v>
      </c>
      <c r="D1152" s="178" t="s">
        <v>2052</v>
      </c>
      <c r="E1152" s="178" t="s">
        <v>2213</v>
      </c>
      <c r="F1152" s="179">
        <v>42</v>
      </c>
      <c r="G1152" s="180">
        <v>4</v>
      </c>
      <c r="H1152" s="180" t="s">
        <v>2008</v>
      </c>
      <c r="I1152" s="181">
        <v>1</v>
      </c>
      <c r="J1152" s="182">
        <v>44423</v>
      </c>
      <c r="K1152" s="183">
        <f t="shared" si="17"/>
        <v>42961</v>
      </c>
    </row>
    <row r="1153" spans="1:11" x14ac:dyDescent="0.25">
      <c r="A1153" s="177">
        <v>1110994</v>
      </c>
      <c r="B1153" s="178" t="s">
        <v>3232</v>
      </c>
      <c r="C1153" s="178" t="s">
        <v>2001</v>
      </c>
      <c r="D1153" s="178" t="s">
        <v>2055</v>
      </c>
      <c r="E1153" s="178" t="s">
        <v>2219</v>
      </c>
      <c r="F1153" s="179">
        <v>16</v>
      </c>
      <c r="G1153" s="180" t="s">
        <v>2004</v>
      </c>
      <c r="H1153" s="180" t="s">
        <v>2004</v>
      </c>
      <c r="I1153" s="181" t="s">
        <v>2004</v>
      </c>
      <c r="J1153" s="182" t="s">
        <v>2004</v>
      </c>
      <c r="K1153" s="183" t="str">
        <f t="shared" si="17"/>
        <v/>
      </c>
    </row>
    <row r="1154" spans="1:11" x14ac:dyDescent="0.25">
      <c r="A1154" s="177">
        <v>1110802</v>
      </c>
      <c r="B1154" s="178" t="s">
        <v>3233</v>
      </c>
      <c r="C1154" s="178" t="s">
        <v>2001</v>
      </c>
      <c r="D1154" s="178" t="s">
        <v>2025</v>
      </c>
      <c r="E1154" s="178" t="s">
        <v>2037</v>
      </c>
      <c r="F1154" s="179">
        <v>7</v>
      </c>
      <c r="G1154" s="180" t="s">
        <v>2004</v>
      </c>
      <c r="H1154" s="180" t="s">
        <v>2004</v>
      </c>
      <c r="I1154" s="181" t="s">
        <v>2004</v>
      </c>
      <c r="J1154" s="182" t="s">
        <v>2004</v>
      </c>
      <c r="K1154" s="183" t="str">
        <f t="shared" si="17"/>
        <v/>
      </c>
    </row>
    <row r="1155" spans="1:11" x14ac:dyDescent="0.25">
      <c r="A1155" s="177">
        <v>1110886</v>
      </c>
      <c r="B1155" s="178" t="s">
        <v>3234</v>
      </c>
      <c r="C1155" s="178" t="s">
        <v>2001</v>
      </c>
      <c r="D1155" s="178" t="s">
        <v>2102</v>
      </c>
      <c r="E1155" s="178" t="s">
        <v>2217</v>
      </c>
      <c r="F1155" s="179">
        <v>22</v>
      </c>
      <c r="G1155" s="180" t="s">
        <v>2004</v>
      </c>
      <c r="H1155" s="180" t="s">
        <v>2004</v>
      </c>
      <c r="I1155" s="181" t="s">
        <v>2004</v>
      </c>
      <c r="J1155" s="182" t="s">
        <v>2004</v>
      </c>
      <c r="K1155" s="183" t="str">
        <f t="shared" si="17"/>
        <v/>
      </c>
    </row>
    <row r="1156" spans="1:11" x14ac:dyDescent="0.25">
      <c r="A1156" s="177" t="s">
        <v>2142</v>
      </c>
      <c r="B1156" s="178">
        <v>1112710</v>
      </c>
      <c r="C1156" s="178">
        <v>1112165</v>
      </c>
      <c r="D1156" s="178">
        <v>1111395</v>
      </c>
      <c r="E1156" s="178">
        <v>1112863</v>
      </c>
      <c r="F1156" s="179">
        <v>1110015</v>
      </c>
      <c r="G1156" s="180">
        <v>1112139</v>
      </c>
      <c r="H1156" s="180">
        <v>1112583</v>
      </c>
      <c r="I1156" s="181">
        <v>1112884</v>
      </c>
      <c r="J1156" s="182">
        <v>1110364</v>
      </c>
      <c r="K1156" s="183">
        <f t="shared" si="17"/>
        <v>1108902</v>
      </c>
    </row>
    <row r="1157" spans="1:11" x14ac:dyDescent="0.25">
      <c r="A1157" s="177">
        <v>1110113</v>
      </c>
      <c r="B1157" s="178" t="s">
        <v>3235</v>
      </c>
      <c r="C1157" s="178" t="s">
        <v>1868</v>
      </c>
      <c r="D1157" s="178" t="s">
        <v>2014</v>
      </c>
      <c r="E1157" s="178" t="s">
        <v>2353</v>
      </c>
      <c r="F1157" s="179">
        <v>47</v>
      </c>
      <c r="G1157" s="180">
        <v>3</v>
      </c>
      <c r="H1157" s="180" t="s">
        <v>2008</v>
      </c>
      <c r="I1157" s="181">
        <v>1</v>
      </c>
      <c r="J1157" s="182">
        <v>44374</v>
      </c>
      <c r="K1157" s="183">
        <f t="shared" si="17"/>
        <v>42912</v>
      </c>
    </row>
    <row r="1158" spans="1:11" x14ac:dyDescent="0.25">
      <c r="A1158" s="177">
        <v>1110316</v>
      </c>
      <c r="B1158" s="178" t="s">
        <v>3236</v>
      </c>
      <c r="C1158" s="178" t="s">
        <v>2001</v>
      </c>
      <c r="D1158" s="178" t="s">
        <v>2017</v>
      </c>
      <c r="E1158" s="178" t="s">
        <v>2018</v>
      </c>
      <c r="F1158" s="179">
        <v>34</v>
      </c>
      <c r="G1158" s="180" t="s">
        <v>2004</v>
      </c>
      <c r="H1158" s="180" t="s">
        <v>2004</v>
      </c>
      <c r="I1158" s="181" t="s">
        <v>2004</v>
      </c>
      <c r="J1158" s="182" t="s">
        <v>2004</v>
      </c>
      <c r="K1158" s="183" t="str">
        <f t="shared" ref="K1158:K1221" si="18">IF(J1158="","",J1158-1462)</f>
        <v/>
      </c>
    </row>
    <row r="1159" spans="1:11" x14ac:dyDescent="0.25">
      <c r="A1159" s="177">
        <v>1111742</v>
      </c>
      <c r="B1159" s="178" t="s">
        <v>3237</v>
      </c>
      <c r="C1159" s="178" t="s">
        <v>2001</v>
      </c>
      <c r="D1159" s="178" t="s">
        <v>2002</v>
      </c>
      <c r="E1159" s="178" t="s">
        <v>2123</v>
      </c>
      <c r="F1159" s="179">
        <v>67</v>
      </c>
      <c r="G1159" s="180" t="s">
        <v>2004</v>
      </c>
      <c r="H1159" s="180" t="s">
        <v>2004</v>
      </c>
      <c r="I1159" s="181" t="s">
        <v>2004</v>
      </c>
      <c r="J1159" s="182" t="s">
        <v>2004</v>
      </c>
      <c r="K1159" s="183" t="str">
        <f t="shared" si="18"/>
        <v/>
      </c>
    </row>
    <row r="1160" spans="1:11" x14ac:dyDescent="0.25">
      <c r="A1160" s="177">
        <v>1110269</v>
      </c>
      <c r="B1160" s="178" t="s">
        <v>3238</v>
      </c>
      <c r="C1160" s="178" t="s">
        <v>1868</v>
      </c>
      <c r="D1160" s="178" t="s">
        <v>2034</v>
      </c>
      <c r="E1160" s="178" t="s">
        <v>2039</v>
      </c>
      <c r="F1160" s="179">
        <v>118</v>
      </c>
      <c r="G1160" s="180">
        <v>3</v>
      </c>
      <c r="H1160" s="180" t="s">
        <v>2008</v>
      </c>
      <c r="I1160" s="181">
        <v>3</v>
      </c>
      <c r="J1160" s="182">
        <v>44374</v>
      </c>
      <c r="K1160" s="183">
        <f t="shared" si="18"/>
        <v>42912</v>
      </c>
    </row>
    <row r="1161" spans="1:11" x14ac:dyDescent="0.25">
      <c r="A1161" s="177">
        <v>1111701</v>
      </c>
      <c r="B1161" s="178" t="s">
        <v>3239</v>
      </c>
      <c r="C1161" s="178" t="s">
        <v>2001</v>
      </c>
      <c r="D1161" s="178" t="s">
        <v>2063</v>
      </c>
      <c r="E1161" s="178" t="s">
        <v>2131</v>
      </c>
      <c r="F1161" s="179">
        <v>76</v>
      </c>
      <c r="G1161" s="180">
        <v>1</v>
      </c>
      <c r="H1161" s="180" t="s">
        <v>2008</v>
      </c>
      <c r="I1161" s="181">
        <v>2</v>
      </c>
      <c r="J1161" s="182">
        <v>44290</v>
      </c>
      <c r="K1161" s="183">
        <f t="shared" si="18"/>
        <v>42828</v>
      </c>
    </row>
    <row r="1162" spans="1:11" x14ac:dyDescent="0.25">
      <c r="A1162" s="177">
        <v>1111456</v>
      </c>
      <c r="B1162" s="178" t="s">
        <v>3240</v>
      </c>
      <c r="C1162" s="178" t="s">
        <v>2001</v>
      </c>
      <c r="D1162" s="178" t="s">
        <v>2125</v>
      </c>
      <c r="E1162" s="178" t="s">
        <v>2177</v>
      </c>
      <c r="F1162" s="179">
        <v>62</v>
      </c>
      <c r="G1162" s="180" t="s">
        <v>2004</v>
      </c>
      <c r="H1162" s="180" t="s">
        <v>2004</v>
      </c>
      <c r="I1162" s="181" t="s">
        <v>2004</v>
      </c>
      <c r="J1162" s="182" t="s">
        <v>2004</v>
      </c>
      <c r="K1162" s="183" t="str">
        <f t="shared" si="18"/>
        <v/>
      </c>
    </row>
    <row r="1163" spans="1:11" x14ac:dyDescent="0.25">
      <c r="A1163" s="177">
        <v>1112757</v>
      </c>
      <c r="B1163" s="178" t="s">
        <v>3241</v>
      </c>
      <c r="C1163" s="178" t="s">
        <v>1868</v>
      </c>
      <c r="D1163" s="178" t="s">
        <v>2014</v>
      </c>
      <c r="E1163" s="178" t="s">
        <v>2226</v>
      </c>
      <c r="F1163" s="179">
        <v>32</v>
      </c>
      <c r="G1163" s="180" t="s">
        <v>2004</v>
      </c>
      <c r="H1163" s="180" t="s">
        <v>2004</v>
      </c>
      <c r="I1163" s="181" t="s">
        <v>2004</v>
      </c>
      <c r="J1163" s="182" t="s">
        <v>2004</v>
      </c>
      <c r="K1163" s="183" t="str">
        <f t="shared" si="18"/>
        <v/>
      </c>
    </row>
    <row r="1164" spans="1:11" x14ac:dyDescent="0.25">
      <c r="A1164" s="177">
        <v>1111847</v>
      </c>
      <c r="B1164" s="178" t="s">
        <v>3242</v>
      </c>
      <c r="C1164" s="178" t="s">
        <v>2001</v>
      </c>
      <c r="D1164" s="178" t="s">
        <v>2025</v>
      </c>
      <c r="E1164" s="178" t="s">
        <v>2026</v>
      </c>
      <c r="F1164" s="179">
        <v>35</v>
      </c>
      <c r="G1164" s="180" t="s">
        <v>2004</v>
      </c>
      <c r="H1164" s="180" t="s">
        <v>2004</v>
      </c>
      <c r="I1164" s="181" t="s">
        <v>2004</v>
      </c>
      <c r="J1164" s="182" t="s">
        <v>2004</v>
      </c>
      <c r="K1164" s="183" t="str">
        <f t="shared" si="18"/>
        <v/>
      </c>
    </row>
    <row r="1165" spans="1:11" x14ac:dyDescent="0.25">
      <c r="A1165" s="177">
        <v>1111552</v>
      </c>
      <c r="B1165" s="178" t="s">
        <v>3243</v>
      </c>
      <c r="C1165" s="178" t="s">
        <v>2001</v>
      </c>
      <c r="D1165" s="178" t="s">
        <v>2002</v>
      </c>
      <c r="E1165" s="178" t="s">
        <v>2074</v>
      </c>
      <c r="F1165" s="179">
        <v>21</v>
      </c>
      <c r="G1165" s="180" t="s">
        <v>2004</v>
      </c>
      <c r="H1165" s="180" t="s">
        <v>2004</v>
      </c>
      <c r="I1165" s="181" t="s">
        <v>2004</v>
      </c>
      <c r="J1165" s="182" t="s">
        <v>2004</v>
      </c>
      <c r="K1165" s="183" t="str">
        <f t="shared" si="18"/>
        <v/>
      </c>
    </row>
    <row r="1166" spans="1:11" x14ac:dyDescent="0.25">
      <c r="A1166" s="177">
        <v>1111596</v>
      </c>
      <c r="B1166" s="178" t="s">
        <v>3244</v>
      </c>
      <c r="C1166" s="178" t="s">
        <v>2001</v>
      </c>
      <c r="D1166" s="178" t="s">
        <v>2025</v>
      </c>
      <c r="E1166" s="178" t="s">
        <v>2542</v>
      </c>
      <c r="F1166" s="179">
        <v>58</v>
      </c>
      <c r="G1166" s="180">
        <v>4</v>
      </c>
      <c r="H1166" s="180" t="s">
        <v>2008</v>
      </c>
      <c r="I1166" s="181">
        <v>1</v>
      </c>
      <c r="J1166" s="182">
        <v>44423</v>
      </c>
      <c r="K1166" s="183">
        <f t="shared" si="18"/>
        <v>42961</v>
      </c>
    </row>
    <row r="1167" spans="1:11" x14ac:dyDescent="0.25">
      <c r="A1167" s="177">
        <v>1110317</v>
      </c>
      <c r="B1167" s="178" t="s">
        <v>3245</v>
      </c>
      <c r="C1167" s="178" t="s">
        <v>2001</v>
      </c>
      <c r="D1167" s="178" t="s">
        <v>2017</v>
      </c>
      <c r="E1167" s="178" t="s">
        <v>2018</v>
      </c>
      <c r="F1167" s="179">
        <v>25</v>
      </c>
      <c r="G1167" s="180" t="s">
        <v>2004</v>
      </c>
      <c r="H1167" s="180" t="s">
        <v>2004</v>
      </c>
      <c r="I1167" s="181" t="s">
        <v>2004</v>
      </c>
      <c r="J1167" s="182" t="s">
        <v>2004</v>
      </c>
      <c r="K1167" s="183" t="str">
        <f t="shared" si="18"/>
        <v/>
      </c>
    </row>
    <row r="1168" spans="1:11" x14ac:dyDescent="0.25">
      <c r="A1168" s="177">
        <v>1111079</v>
      </c>
      <c r="B1168" s="178" t="s">
        <v>3246</v>
      </c>
      <c r="C1168" s="178" t="s">
        <v>2001</v>
      </c>
      <c r="D1168" s="178" t="s">
        <v>2063</v>
      </c>
      <c r="E1168" s="178" t="s">
        <v>2187</v>
      </c>
      <c r="F1168" s="179">
        <v>56</v>
      </c>
      <c r="G1168" s="180" t="s">
        <v>2004</v>
      </c>
      <c r="H1168" s="180" t="s">
        <v>2004</v>
      </c>
      <c r="I1168" s="181" t="s">
        <v>2004</v>
      </c>
      <c r="J1168" s="182" t="s">
        <v>2004</v>
      </c>
      <c r="K1168" s="183" t="str">
        <f t="shared" si="18"/>
        <v/>
      </c>
    </row>
    <row r="1169" spans="1:11" x14ac:dyDescent="0.25">
      <c r="A1169" s="177">
        <v>1110524</v>
      </c>
      <c r="B1169" s="178" t="s">
        <v>3247</v>
      </c>
      <c r="C1169" s="178" t="s">
        <v>2001</v>
      </c>
      <c r="D1169" s="178" t="s">
        <v>2055</v>
      </c>
      <c r="E1169" s="178" t="s">
        <v>2233</v>
      </c>
      <c r="F1169" s="179">
        <v>22</v>
      </c>
      <c r="G1169" s="180" t="s">
        <v>2004</v>
      </c>
      <c r="H1169" s="180" t="s">
        <v>2004</v>
      </c>
      <c r="I1169" s="181" t="s">
        <v>2004</v>
      </c>
      <c r="J1169" s="182" t="s">
        <v>2004</v>
      </c>
      <c r="K1169" s="183" t="str">
        <f t="shared" si="18"/>
        <v/>
      </c>
    </row>
    <row r="1170" spans="1:11" x14ac:dyDescent="0.25">
      <c r="A1170" s="177">
        <v>1110555</v>
      </c>
      <c r="B1170" s="178" t="s">
        <v>3248</v>
      </c>
      <c r="C1170" s="178" t="s">
        <v>2001</v>
      </c>
      <c r="D1170" s="178" t="s">
        <v>2102</v>
      </c>
      <c r="E1170" s="178" t="s">
        <v>2149</v>
      </c>
      <c r="F1170" s="179">
        <v>31</v>
      </c>
      <c r="G1170" s="180" t="s">
        <v>2004</v>
      </c>
      <c r="H1170" s="180" t="s">
        <v>2004</v>
      </c>
      <c r="I1170" s="181" t="s">
        <v>2004</v>
      </c>
      <c r="J1170" s="182" t="s">
        <v>2004</v>
      </c>
      <c r="K1170" s="183" t="str">
        <f t="shared" si="18"/>
        <v/>
      </c>
    </row>
    <row r="1171" spans="1:11" x14ac:dyDescent="0.25">
      <c r="A1171" s="177">
        <v>1112551</v>
      </c>
      <c r="B1171" s="178" t="s">
        <v>3249</v>
      </c>
      <c r="C1171" s="178" t="s">
        <v>1868</v>
      </c>
      <c r="D1171" s="178" t="s">
        <v>2014</v>
      </c>
      <c r="E1171" s="178" t="s">
        <v>2060</v>
      </c>
      <c r="F1171" s="179">
        <v>156</v>
      </c>
      <c r="G1171" s="180">
        <v>3</v>
      </c>
      <c r="H1171" s="180" t="s">
        <v>2008</v>
      </c>
      <c r="I1171" s="181">
        <v>3</v>
      </c>
      <c r="J1171" s="182">
        <v>44374</v>
      </c>
      <c r="K1171" s="183">
        <f t="shared" si="18"/>
        <v>42912</v>
      </c>
    </row>
    <row r="1172" spans="1:11" x14ac:dyDescent="0.25">
      <c r="A1172" s="177">
        <v>1110154</v>
      </c>
      <c r="B1172" s="178" t="s">
        <v>3250</v>
      </c>
      <c r="C1172" s="178" t="s">
        <v>1868</v>
      </c>
      <c r="D1172" s="178" t="s">
        <v>2070</v>
      </c>
      <c r="E1172" s="178" t="s">
        <v>2099</v>
      </c>
      <c r="F1172" s="179">
        <v>66</v>
      </c>
      <c r="G1172" s="180">
        <v>2</v>
      </c>
      <c r="H1172" s="180" t="s">
        <v>2008</v>
      </c>
      <c r="I1172" s="181">
        <v>2</v>
      </c>
      <c r="J1172" s="182">
        <v>44318</v>
      </c>
      <c r="K1172" s="183">
        <f t="shared" si="18"/>
        <v>42856</v>
      </c>
    </row>
    <row r="1173" spans="1:11" x14ac:dyDescent="0.25">
      <c r="A1173" s="177" t="s">
        <v>2142</v>
      </c>
      <c r="B1173" s="178"/>
      <c r="C1173" s="178"/>
      <c r="D1173" s="178"/>
      <c r="E1173" s="178"/>
      <c r="F1173" s="179"/>
      <c r="G1173" s="180"/>
      <c r="H1173" s="180"/>
      <c r="I1173" s="181"/>
      <c r="J1173" s="182"/>
      <c r="K1173" s="183" t="str">
        <f t="shared" si="18"/>
        <v/>
      </c>
    </row>
    <row r="1174" spans="1:11" x14ac:dyDescent="0.25">
      <c r="A1174" s="177">
        <v>1110987</v>
      </c>
      <c r="B1174" s="178" t="s">
        <v>3251</v>
      </c>
      <c r="C1174" s="178" t="s">
        <v>2001</v>
      </c>
      <c r="D1174" s="178" t="s">
        <v>2055</v>
      </c>
      <c r="E1174" s="178" t="s">
        <v>2219</v>
      </c>
      <c r="F1174" s="179">
        <v>88</v>
      </c>
      <c r="G1174" s="180">
        <v>3</v>
      </c>
      <c r="H1174" s="180" t="s">
        <v>2008</v>
      </c>
      <c r="I1174" s="181">
        <v>2</v>
      </c>
      <c r="J1174" s="182">
        <v>44374</v>
      </c>
      <c r="K1174" s="183">
        <f t="shared" si="18"/>
        <v>42912</v>
      </c>
    </row>
    <row r="1175" spans="1:11" x14ac:dyDescent="0.25">
      <c r="A1175" s="177">
        <v>1111715</v>
      </c>
      <c r="B1175" s="178" t="s">
        <v>3252</v>
      </c>
      <c r="C1175" s="178" t="s">
        <v>2001</v>
      </c>
      <c r="D1175" s="178" t="s">
        <v>2063</v>
      </c>
      <c r="E1175" s="178" t="s">
        <v>2064</v>
      </c>
      <c r="F1175" s="179">
        <v>127</v>
      </c>
      <c r="G1175" s="180">
        <v>1</v>
      </c>
      <c r="H1175" s="180" t="s">
        <v>2008</v>
      </c>
      <c r="I1175" s="181">
        <v>3</v>
      </c>
      <c r="J1175" s="182">
        <v>44297</v>
      </c>
      <c r="K1175" s="183">
        <f t="shared" si="18"/>
        <v>42835</v>
      </c>
    </row>
    <row r="1176" spans="1:11" x14ac:dyDescent="0.25">
      <c r="A1176" s="177">
        <v>1112110</v>
      </c>
      <c r="B1176" s="178" t="s">
        <v>3253</v>
      </c>
      <c r="C1176" s="178" t="s">
        <v>1868</v>
      </c>
      <c r="D1176" s="178" t="s">
        <v>2052</v>
      </c>
      <c r="E1176" s="178" t="s">
        <v>2128</v>
      </c>
      <c r="F1176" s="179">
        <v>72</v>
      </c>
      <c r="G1176" s="180">
        <v>3</v>
      </c>
      <c r="H1176" s="180" t="s">
        <v>2008</v>
      </c>
      <c r="I1176" s="181">
        <v>2</v>
      </c>
      <c r="J1176" s="182">
        <v>44374</v>
      </c>
      <c r="K1176" s="183">
        <f t="shared" si="18"/>
        <v>42912</v>
      </c>
    </row>
    <row r="1177" spans="1:11" x14ac:dyDescent="0.25">
      <c r="A1177" s="177">
        <v>1110268</v>
      </c>
      <c r="B1177" s="178" t="s">
        <v>3254</v>
      </c>
      <c r="C1177" s="178" t="s">
        <v>1868</v>
      </c>
      <c r="D1177" s="178" t="s">
        <v>2034</v>
      </c>
      <c r="E1177" s="178" t="s">
        <v>2039</v>
      </c>
      <c r="F1177" s="179">
        <v>33</v>
      </c>
      <c r="G1177" s="180" t="s">
        <v>2004</v>
      </c>
      <c r="H1177" s="180" t="s">
        <v>2004</v>
      </c>
      <c r="I1177" s="181" t="s">
        <v>2004</v>
      </c>
      <c r="J1177" s="182" t="s">
        <v>2004</v>
      </c>
      <c r="K1177" s="183" t="str">
        <f t="shared" si="18"/>
        <v/>
      </c>
    </row>
    <row r="1178" spans="1:11" x14ac:dyDescent="0.25">
      <c r="A1178" s="177">
        <v>1111257</v>
      </c>
      <c r="B1178" s="178" t="s">
        <v>3255</v>
      </c>
      <c r="C1178" s="178" t="s">
        <v>1868</v>
      </c>
      <c r="D1178" s="178" t="s">
        <v>2070</v>
      </c>
      <c r="E1178" s="178" t="s">
        <v>2237</v>
      </c>
      <c r="F1178" s="179">
        <v>90</v>
      </c>
      <c r="G1178" s="180" t="s">
        <v>2004</v>
      </c>
      <c r="H1178" s="180" t="s">
        <v>2004</v>
      </c>
      <c r="I1178" s="181" t="s">
        <v>2004</v>
      </c>
      <c r="J1178" s="182" t="s">
        <v>2004</v>
      </c>
      <c r="K1178" s="183" t="str">
        <f t="shared" si="18"/>
        <v/>
      </c>
    </row>
    <row r="1179" spans="1:11" x14ac:dyDescent="0.25">
      <c r="A1179" s="177">
        <v>1110580</v>
      </c>
      <c r="B1179" s="178" t="s">
        <v>3256</v>
      </c>
      <c r="C1179" s="178" t="s">
        <v>2001</v>
      </c>
      <c r="D1179" s="178" t="s">
        <v>2102</v>
      </c>
      <c r="E1179" s="178" t="s">
        <v>2262</v>
      </c>
      <c r="F1179" s="179">
        <v>18</v>
      </c>
      <c r="G1179" s="180" t="s">
        <v>2004</v>
      </c>
      <c r="H1179" s="180" t="s">
        <v>2004</v>
      </c>
      <c r="I1179" s="181" t="s">
        <v>2004</v>
      </c>
      <c r="J1179" s="182" t="s">
        <v>2004</v>
      </c>
      <c r="K1179" s="183" t="str">
        <f t="shared" si="18"/>
        <v/>
      </c>
    </row>
    <row r="1180" spans="1:11" x14ac:dyDescent="0.25">
      <c r="A1180" s="177">
        <v>1110485</v>
      </c>
      <c r="B1180" s="178" t="s">
        <v>3257</v>
      </c>
      <c r="C1180" s="178" t="s">
        <v>1868</v>
      </c>
      <c r="D1180" s="178" t="s">
        <v>2034</v>
      </c>
      <c r="E1180" s="178" t="s">
        <v>2039</v>
      </c>
      <c r="F1180" s="179">
        <v>49</v>
      </c>
      <c r="G1180" s="180" t="s">
        <v>2004</v>
      </c>
      <c r="H1180" s="180" t="s">
        <v>2004</v>
      </c>
      <c r="I1180" s="181" t="s">
        <v>2004</v>
      </c>
      <c r="J1180" s="182" t="s">
        <v>2004</v>
      </c>
      <c r="K1180" s="183" t="str">
        <f t="shared" si="18"/>
        <v/>
      </c>
    </row>
    <row r="1181" spans="1:11" x14ac:dyDescent="0.25">
      <c r="A1181" s="177">
        <v>1110560</v>
      </c>
      <c r="B1181" s="178" t="s">
        <v>3258</v>
      </c>
      <c r="C1181" s="178" t="s">
        <v>2001</v>
      </c>
      <c r="D1181" s="178" t="s">
        <v>2102</v>
      </c>
      <c r="E1181" s="178" t="s">
        <v>2149</v>
      </c>
      <c r="F1181" s="179">
        <v>22</v>
      </c>
      <c r="G1181" s="180" t="s">
        <v>2004</v>
      </c>
      <c r="H1181" s="180" t="s">
        <v>2004</v>
      </c>
      <c r="I1181" s="181" t="s">
        <v>2004</v>
      </c>
      <c r="J1181" s="182" t="s">
        <v>2004</v>
      </c>
      <c r="K1181" s="183" t="str">
        <f t="shared" si="18"/>
        <v/>
      </c>
    </row>
    <row r="1182" spans="1:11" x14ac:dyDescent="0.25">
      <c r="A1182" s="177">
        <v>1110501</v>
      </c>
      <c r="B1182" s="178" t="s">
        <v>3259</v>
      </c>
      <c r="C1182" s="178" t="s">
        <v>1868</v>
      </c>
      <c r="D1182" s="178" t="s">
        <v>2014</v>
      </c>
      <c r="E1182" s="178" t="s">
        <v>2015</v>
      </c>
      <c r="F1182" s="179">
        <v>26</v>
      </c>
      <c r="G1182" s="180" t="s">
        <v>2004</v>
      </c>
      <c r="H1182" s="180" t="s">
        <v>2004</v>
      </c>
      <c r="I1182" s="181" t="s">
        <v>2004</v>
      </c>
      <c r="J1182" s="182" t="s">
        <v>2004</v>
      </c>
      <c r="K1182" s="183" t="str">
        <f t="shared" si="18"/>
        <v/>
      </c>
    </row>
    <row r="1183" spans="1:11" x14ac:dyDescent="0.25">
      <c r="A1183" s="177">
        <v>1111707</v>
      </c>
      <c r="B1183" s="178" t="s">
        <v>3260</v>
      </c>
      <c r="C1183" s="178" t="s">
        <v>2001</v>
      </c>
      <c r="D1183" s="178" t="s">
        <v>2063</v>
      </c>
      <c r="E1183" s="178" t="s">
        <v>2131</v>
      </c>
      <c r="F1183" s="179">
        <v>58</v>
      </c>
      <c r="G1183" s="180" t="s">
        <v>2004</v>
      </c>
      <c r="H1183" s="180" t="s">
        <v>2004</v>
      </c>
      <c r="I1183" s="181" t="s">
        <v>2004</v>
      </c>
      <c r="J1183" s="182" t="s">
        <v>2004</v>
      </c>
      <c r="K1183" s="183" t="str">
        <f t="shared" si="18"/>
        <v/>
      </c>
    </row>
    <row r="1184" spans="1:11" x14ac:dyDescent="0.25">
      <c r="A1184" s="177">
        <v>1110848</v>
      </c>
      <c r="B1184" s="178" t="s">
        <v>3261</v>
      </c>
      <c r="C1184" s="178" t="s">
        <v>2001</v>
      </c>
      <c r="D1184" s="178" t="s">
        <v>2017</v>
      </c>
      <c r="E1184" s="178" t="s">
        <v>2487</v>
      </c>
      <c r="F1184" s="179">
        <v>58</v>
      </c>
      <c r="G1184" s="180">
        <v>2</v>
      </c>
      <c r="H1184" s="180" t="s">
        <v>2008</v>
      </c>
      <c r="I1184" s="181">
        <v>2</v>
      </c>
      <c r="J1184" s="182">
        <v>44318</v>
      </c>
      <c r="K1184" s="183">
        <f t="shared" si="18"/>
        <v>42856</v>
      </c>
    </row>
    <row r="1185" spans="1:11" x14ac:dyDescent="0.25">
      <c r="A1185" s="177">
        <v>1111586</v>
      </c>
      <c r="B1185" s="178" t="s">
        <v>3262</v>
      </c>
      <c r="C1185" s="178" t="s">
        <v>2001</v>
      </c>
      <c r="D1185" s="178" t="s">
        <v>2025</v>
      </c>
      <c r="E1185" s="178" t="s">
        <v>2112</v>
      </c>
      <c r="F1185" s="179">
        <v>19</v>
      </c>
      <c r="G1185" s="180" t="s">
        <v>2004</v>
      </c>
      <c r="H1185" s="180" t="s">
        <v>2004</v>
      </c>
      <c r="I1185" s="181" t="s">
        <v>2004</v>
      </c>
      <c r="J1185" s="182" t="s">
        <v>2004</v>
      </c>
      <c r="K1185" s="183" t="str">
        <f t="shared" si="18"/>
        <v/>
      </c>
    </row>
    <row r="1186" spans="1:11" x14ac:dyDescent="0.25">
      <c r="A1186" s="177">
        <v>1110054</v>
      </c>
      <c r="B1186" s="178" t="s">
        <v>3263</v>
      </c>
      <c r="C1186" s="178" t="s">
        <v>1868</v>
      </c>
      <c r="D1186" s="178" t="s">
        <v>2034</v>
      </c>
      <c r="E1186" s="178" t="s">
        <v>2035</v>
      </c>
      <c r="F1186" s="179">
        <v>43</v>
      </c>
      <c r="G1186" s="180" t="s">
        <v>2004</v>
      </c>
      <c r="H1186" s="180" t="s">
        <v>2004</v>
      </c>
      <c r="I1186" s="181" t="s">
        <v>2004</v>
      </c>
      <c r="J1186" s="182" t="s">
        <v>2004</v>
      </c>
      <c r="K1186" s="183" t="str">
        <f t="shared" si="18"/>
        <v/>
      </c>
    </row>
    <row r="1187" spans="1:11" x14ac:dyDescent="0.25">
      <c r="A1187" s="177">
        <v>1111848</v>
      </c>
      <c r="B1187" s="178" t="s">
        <v>3264</v>
      </c>
      <c r="C1187" s="178" t="s">
        <v>2001</v>
      </c>
      <c r="D1187" s="178" t="s">
        <v>2025</v>
      </c>
      <c r="E1187" s="178" t="s">
        <v>2026</v>
      </c>
      <c r="F1187" s="179">
        <v>13</v>
      </c>
      <c r="G1187" s="180" t="s">
        <v>2004</v>
      </c>
      <c r="H1187" s="180" t="s">
        <v>2004</v>
      </c>
      <c r="I1187" s="181" t="s">
        <v>2004</v>
      </c>
      <c r="J1187" s="182" t="s">
        <v>2004</v>
      </c>
      <c r="K1187" s="183" t="str">
        <f t="shared" si="18"/>
        <v/>
      </c>
    </row>
    <row r="1188" spans="1:11" x14ac:dyDescent="0.25">
      <c r="A1188" s="177" t="s">
        <v>2142</v>
      </c>
      <c r="B1188" s="178">
        <v>1112710</v>
      </c>
      <c r="C1188" s="178">
        <v>1112165</v>
      </c>
      <c r="D1188" s="178">
        <v>1111395</v>
      </c>
      <c r="E1188" s="178">
        <v>1112863</v>
      </c>
      <c r="F1188" s="179">
        <v>1110015</v>
      </c>
      <c r="G1188" s="180">
        <v>1112139</v>
      </c>
      <c r="H1188" s="180">
        <v>1112583</v>
      </c>
      <c r="I1188" s="181">
        <v>1112884</v>
      </c>
      <c r="J1188" s="182">
        <v>1110364</v>
      </c>
      <c r="K1188" s="183">
        <f t="shared" si="18"/>
        <v>1108902</v>
      </c>
    </row>
    <row r="1189" spans="1:11" x14ac:dyDescent="0.25">
      <c r="A1189" s="177">
        <v>1111645</v>
      </c>
      <c r="B1189" s="178" t="s">
        <v>3265</v>
      </c>
      <c r="C1189" s="178" t="s">
        <v>2001</v>
      </c>
      <c r="D1189" s="178" t="s">
        <v>2017</v>
      </c>
      <c r="E1189" s="178" t="s">
        <v>2023</v>
      </c>
      <c r="F1189" s="179">
        <v>25</v>
      </c>
      <c r="G1189" s="180" t="s">
        <v>2004</v>
      </c>
      <c r="H1189" s="180" t="s">
        <v>2004</v>
      </c>
      <c r="I1189" s="181" t="s">
        <v>2004</v>
      </c>
      <c r="J1189" s="182" t="s">
        <v>2004</v>
      </c>
      <c r="K1189" s="183" t="str">
        <f t="shared" si="18"/>
        <v/>
      </c>
    </row>
    <row r="1190" spans="1:11" x14ac:dyDescent="0.25">
      <c r="A1190" s="177">
        <v>1111637</v>
      </c>
      <c r="B1190" s="178" t="s">
        <v>3266</v>
      </c>
      <c r="C1190" s="178" t="s">
        <v>2001</v>
      </c>
      <c r="D1190" s="178" t="s">
        <v>2017</v>
      </c>
      <c r="E1190" s="178" t="s">
        <v>2023</v>
      </c>
      <c r="F1190" s="179">
        <v>23</v>
      </c>
      <c r="G1190" s="180" t="s">
        <v>2004</v>
      </c>
      <c r="H1190" s="180" t="s">
        <v>2004</v>
      </c>
      <c r="I1190" s="181" t="s">
        <v>2004</v>
      </c>
      <c r="J1190" s="182" t="s">
        <v>2004</v>
      </c>
      <c r="K1190" s="183" t="str">
        <f t="shared" si="18"/>
        <v/>
      </c>
    </row>
    <row r="1191" spans="1:11" x14ac:dyDescent="0.25">
      <c r="A1191" s="177">
        <v>1111576</v>
      </c>
      <c r="B1191" s="178" t="s">
        <v>3267</v>
      </c>
      <c r="C1191" s="178" t="s">
        <v>2001</v>
      </c>
      <c r="D1191" s="178" t="s">
        <v>2002</v>
      </c>
      <c r="E1191" s="178" t="s">
        <v>2074</v>
      </c>
      <c r="F1191" s="179">
        <v>12</v>
      </c>
      <c r="G1191" s="180" t="s">
        <v>2004</v>
      </c>
      <c r="H1191" s="180" t="s">
        <v>2004</v>
      </c>
      <c r="I1191" s="181" t="s">
        <v>2004</v>
      </c>
      <c r="J1191" s="182" t="s">
        <v>2004</v>
      </c>
      <c r="K1191" s="183" t="str">
        <f t="shared" si="18"/>
        <v/>
      </c>
    </row>
    <row r="1192" spans="1:11" x14ac:dyDescent="0.25">
      <c r="A1192" s="177">
        <v>1110908</v>
      </c>
      <c r="B1192" s="178" t="s">
        <v>3268</v>
      </c>
      <c r="C1192" s="178" t="s">
        <v>2001</v>
      </c>
      <c r="D1192" s="178" t="s">
        <v>2102</v>
      </c>
      <c r="E1192" s="178" t="s">
        <v>2217</v>
      </c>
      <c r="F1192" s="179">
        <v>65</v>
      </c>
      <c r="G1192" s="180" t="s">
        <v>2004</v>
      </c>
      <c r="H1192" s="180" t="s">
        <v>2004</v>
      </c>
      <c r="I1192" s="181" t="s">
        <v>2004</v>
      </c>
      <c r="J1192" s="182" t="s">
        <v>2004</v>
      </c>
      <c r="K1192" s="183" t="str">
        <f t="shared" si="18"/>
        <v/>
      </c>
    </row>
    <row r="1193" spans="1:11" x14ac:dyDescent="0.25">
      <c r="A1193" s="177">
        <v>1111729</v>
      </c>
      <c r="B1193" s="178" t="s">
        <v>3269</v>
      </c>
      <c r="C1193" s="178" t="s">
        <v>2001</v>
      </c>
      <c r="D1193" s="178" t="s">
        <v>2002</v>
      </c>
      <c r="E1193" s="178" t="s">
        <v>2123</v>
      </c>
      <c r="F1193" s="179">
        <v>14</v>
      </c>
      <c r="G1193" s="180" t="s">
        <v>2004</v>
      </c>
      <c r="H1193" s="180" t="s">
        <v>2004</v>
      </c>
      <c r="I1193" s="181" t="s">
        <v>2004</v>
      </c>
      <c r="J1193" s="182" t="s">
        <v>2004</v>
      </c>
      <c r="K1193" s="183" t="str">
        <f t="shared" si="18"/>
        <v/>
      </c>
    </row>
    <row r="1194" spans="1:11" x14ac:dyDescent="0.25">
      <c r="A1194" s="177">
        <v>1111598</v>
      </c>
      <c r="B1194" s="178" t="s">
        <v>3270</v>
      </c>
      <c r="C1194" s="178" t="s">
        <v>2001</v>
      </c>
      <c r="D1194" s="178" t="s">
        <v>2025</v>
      </c>
      <c r="E1194" s="178" t="s">
        <v>2542</v>
      </c>
      <c r="F1194" s="179">
        <v>26</v>
      </c>
      <c r="G1194" s="180" t="s">
        <v>2004</v>
      </c>
      <c r="H1194" s="180" t="s">
        <v>2004</v>
      </c>
      <c r="I1194" s="181" t="s">
        <v>2004</v>
      </c>
      <c r="J1194" s="182" t="s">
        <v>2004</v>
      </c>
      <c r="K1194" s="183" t="str">
        <f t="shared" si="18"/>
        <v/>
      </c>
    </row>
    <row r="1195" spans="1:11" x14ac:dyDescent="0.25">
      <c r="A1195" s="177">
        <v>1110514</v>
      </c>
      <c r="B1195" s="178" t="s">
        <v>3271</v>
      </c>
      <c r="C1195" s="178" t="s">
        <v>2001</v>
      </c>
      <c r="D1195" s="178" t="s">
        <v>2055</v>
      </c>
      <c r="E1195" s="178" t="s">
        <v>2233</v>
      </c>
      <c r="F1195" s="179">
        <v>24</v>
      </c>
      <c r="G1195" s="180" t="s">
        <v>2004</v>
      </c>
      <c r="H1195" s="180" t="s">
        <v>2004</v>
      </c>
      <c r="I1195" s="181" t="s">
        <v>2004</v>
      </c>
      <c r="J1195" s="182" t="s">
        <v>2004</v>
      </c>
      <c r="K1195" s="183" t="str">
        <f t="shared" si="18"/>
        <v/>
      </c>
    </row>
    <row r="1196" spans="1:11" x14ac:dyDescent="0.25">
      <c r="A1196" s="177">
        <v>1110556</v>
      </c>
      <c r="B1196" s="178" t="s">
        <v>3272</v>
      </c>
      <c r="C1196" s="178" t="s">
        <v>2001</v>
      </c>
      <c r="D1196" s="178" t="s">
        <v>2102</v>
      </c>
      <c r="E1196" s="178" t="s">
        <v>2149</v>
      </c>
      <c r="F1196" s="179">
        <v>19</v>
      </c>
      <c r="G1196" s="180" t="s">
        <v>2004</v>
      </c>
      <c r="H1196" s="180" t="s">
        <v>2004</v>
      </c>
      <c r="I1196" s="181" t="s">
        <v>2004</v>
      </c>
      <c r="J1196" s="182" t="s">
        <v>2004</v>
      </c>
      <c r="K1196" s="183" t="str">
        <f t="shared" si="18"/>
        <v/>
      </c>
    </row>
    <row r="1197" spans="1:11" x14ac:dyDescent="0.25">
      <c r="A1197" s="177">
        <v>1110608</v>
      </c>
      <c r="B1197" s="178" t="s">
        <v>3273</v>
      </c>
      <c r="C1197" s="178" t="s">
        <v>2001</v>
      </c>
      <c r="D1197" s="178" t="s">
        <v>2102</v>
      </c>
      <c r="E1197" s="178" t="s">
        <v>2103</v>
      </c>
      <c r="F1197" s="179">
        <v>50</v>
      </c>
      <c r="G1197" s="180" t="s">
        <v>2004</v>
      </c>
      <c r="H1197" s="180" t="s">
        <v>2004</v>
      </c>
      <c r="I1197" s="181" t="s">
        <v>2004</v>
      </c>
      <c r="J1197" s="182" t="s">
        <v>2004</v>
      </c>
      <c r="K1197" s="183" t="str">
        <f t="shared" si="18"/>
        <v/>
      </c>
    </row>
    <row r="1198" spans="1:11" x14ac:dyDescent="0.25">
      <c r="A1198" s="177">
        <v>1111779</v>
      </c>
      <c r="B1198" s="178" t="s">
        <v>3274</v>
      </c>
      <c r="C1198" s="178" t="s">
        <v>2001</v>
      </c>
      <c r="D1198" s="178" t="s">
        <v>2002</v>
      </c>
      <c r="E1198" s="178" t="s">
        <v>2085</v>
      </c>
      <c r="F1198" s="179">
        <v>35</v>
      </c>
      <c r="G1198" s="180" t="s">
        <v>2004</v>
      </c>
      <c r="H1198" s="180" t="s">
        <v>2004</v>
      </c>
      <c r="I1198" s="181" t="s">
        <v>2004</v>
      </c>
      <c r="J1198" s="182" t="s">
        <v>2004</v>
      </c>
      <c r="K1198" s="183" t="str">
        <f t="shared" si="18"/>
        <v/>
      </c>
    </row>
    <row r="1199" spans="1:11" x14ac:dyDescent="0.25">
      <c r="A1199" s="177">
        <v>1111985</v>
      </c>
      <c r="B1199" s="178" t="s">
        <v>3275</v>
      </c>
      <c r="C1199" s="178" t="s">
        <v>1868</v>
      </c>
      <c r="D1199" s="178" t="s">
        <v>2049</v>
      </c>
      <c r="E1199" s="178" t="s">
        <v>2058</v>
      </c>
      <c r="F1199" s="179">
        <v>21</v>
      </c>
      <c r="G1199" s="180">
        <v>4</v>
      </c>
      <c r="H1199" s="180" t="s">
        <v>2008</v>
      </c>
      <c r="I1199" s="181">
        <v>1</v>
      </c>
      <c r="J1199" s="182">
        <v>44423</v>
      </c>
      <c r="K1199" s="183">
        <f t="shared" si="18"/>
        <v>42961</v>
      </c>
    </row>
    <row r="1200" spans="1:11" x14ac:dyDescent="0.25">
      <c r="A1200" s="177">
        <v>1110617</v>
      </c>
      <c r="B1200" s="178" t="s">
        <v>3276</v>
      </c>
      <c r="C1200" s="178" t="s">
        <v>2001</v>
      </c>
      <c r="D1200" s="178" t="s">
        <v>2102</v>
      </c>
      <c r="E1200" s="178" t="s">
        <v>2262</v>
      </c>
      <c r="F1200" s="179">
        <v>85</v>
      </c>
      <c r="G1200" s="180" t="s">
        <v>2004</v>
      </c>
      <c r="H1200" s="180" t="s">
        <v>2004</v>
      </c>
      <c r="I1200" s="181" t="s">
        <v>2004</v>
      </c>
      <c r="J1200" s="182" t="s">
        <v>2004</v>
      </c>
      <c r="K1200" s="183" t="str">
        <f t="shared" si="18"/>
        <v/>
      </c>
    </row>
    <row r="1201" spans="1:11" x14ac:dyDescent="0.25">
      <c r="A1201" s="177">
        <v>1112732</v>
      </c>
      <c r="B1201" s="178" t="s">
        <v>3277</v>
      </c>
      <c r="C1201" s="178" t="s">
        <v>1868</v>
      </c>
      <c r="D1201" s="178" t="s">
        <v>2031</v>
      </c>
      <c r="E1201" s="178" t="s">
        <v>2264</v>
      </c>
      <c r="F1201" s="179">
        <v>28</v>
      </c>
      <c r="G1201" s="180" t="s">
        <v>2004</v>
      </c>
      <c r="H1201" s="180" t="s">
        <v>2004</v>
      </c>
      <c r="I1201" s="181" t="s">
        <v>2004</v>
      </c>
      <c r="J1201" s="182" t="s">
        <v>2004</v>
      </c>
      <c r="K1201" s="183" t="str">
        <f t="shared" si="18"/>
        <v/>
      </c>
    </row>
    <row r="1202" spans="1:11" x14ac:dyDescent="0.25">
      <c r="A1202" s="177">
        <v>1111849</v>
      </c>
      <c r="B1202" s="178" t="s">
        <v>3278</v>
      </c>
      <c r="C1202" s="178" t="s">
        <v>2001</v>
      </c>
      <c r="D1202" s="178" t="s">
        <v>2025</v>
      </c>
      <c r="E1202" s="178" t="s">
        <v>2026</v>
      </c>
      <c r="F1202" s="179">
        <v>29</v>
      </c>
      <c r="G1202" s="180" t="s">
        <v>2004</v>
      </c>
      <c r="H1202" s="180" t="s">
        <v>2004</v>
      </c>
      <c r="I1202" s="181" t="s">
        <v>2004</v>
      </c>
      <c r="J1202" s="182" t="s">
        <v>2004</v>
      </c>
      <c r="K1202" s="183" t="str">
        <f t="shared" si="18"/>
        <v/>
      </c>
    </row>
    <row r="1203" spans="1:11" x14ac:dyDescent="0.25">
      <c r="A1203" s="177">
        <v>1110530</v>
      </c>
      <c r="B1203" s="178" t="s">
        <v>3279</v>
      </c>
      <c r="C1203" s="178" t="s">
        <v>2001</v>
      </c>
      <c r="D1203" s="178" t="s">
        <v>2055</v>
      </c>
      <c r="E1203" s="178" t="s">
        <v>2066</v>
      </c>
      <c r="F1203" s="179">
        <v>54</v>
      </c>
      <c r="G1203" s="180">
        <v>2</v>
      </c>
      <c r="H1203" s="180" t="s">
        <v>2008</v>
      </c>
      <c r="I1203" s="181">
        <v>2</v>
      </c>
      <c r="J1203" s="182">
        <v>44318</v>
      </c>
      <c r="K1203" s="183">
        <f t="shared" si="18"/>
        <v>42856</v>
      </c>
    </row>
    <row r="1204" spans="1:11" x14ac:dyDescent="0.25">
      <c r="A1204" s="177">
        <v>1111516</v>
      </c>
      <c r="B1204" s="178" t="s">
        <v>3280</v>
      </c>
      <c r="C1204" s="178" t="s">
        <v>2001</v>
      </c>
      <c r="D1204" s="178" t="s">
        <v>2125</v>
      </c>
      <c r="E1204" s="178" t="s">
        <v>2475</v>
      </c>
      <c r="F1204" s="179">
        <v>18</v>
      </c>
      <c r="G1204" s="180" t="s">
        <v>2004</v>
      </c>
      <c r="H1204" s="180" t="s">
        <v>2004</v>
      </c>
      <c r="I1204" s="181" t="s">
        <v>2004</v>
      </c>
      <c r="J1204" s="182" t="s">
        <v>2004</v>
      </c>
      <c r="K1204" s="183" t="str">
        <f t="shared" si="18"/>
        <v/>
      </c>
    </row>
    <row r="1205" spans="1:11" x14ac:dyDescent="0.25">
      <c r="A1205" s="177">
        <v>1113010</v>
      </c>
      <c r="B1205" s="178" t="s">
        <v>3281</v>
      </c>
      <c r="C1205" s="178" t="s">
        <v>1868</v>
      </c>
      <c r="D1205" s="178" t="s">
        <v>2031</v>
      </c>
      <c r="E1205" s="178" t="s">
        <v>2264</v>
      </c>
      <c r="F1205" s="179">
        <v>29</v>
      </c>
      <c r="G1205" s="180" t="s">
        <v>2004</v>
      </c>
      <c r="H1205" s="180" t="s">
        <v>2004</v>
      </c>
      <c r="I1205" s="181" t="s">
        <v>2004</v>
      </c>
      <c r="J1205" s="182" t="s">
        <v>2004</v>
      </c>
      <c r="K1205" s="183" t="str">
        <f t="shared" si="18"/>
        <v/>
      </c>
    </row>
    <row r="1206" spans="1:11" x14ac:dyDescent="0.25">
      <c r="A1206" s="177">
        <v>1110498</v>
      </c>
      <c r="B1206" s="178" t="s">
        <v>3282</v>
      </c>
      <c r="C1206" s="178" t="s">
        <v>1868</v>
      </c>
      <c r="D1206" s="178" t="s">
        <v>2014</v>
      </c>
      <c r="E1206" s="178" t="s">
        <v>2015</v>
      </c>
      <c r="F1206" s="179">
        <v>25</v>
      </c>
      <c r="G1206" s="180" t="s">
        <v>2004</v>
      </c>
      <c r="H1206" s="180" t="s">
        <v>2004</v>
      </c>
      <c r="I1206" s="181" t="s">
        <v>2004</v>
      </c>
      <c r="J1206" s="182" t="s">
        <v>2004</v>
      </c>
      <c r="K1206" s="183" t="str">
        <f t="shared" si="18"/>
        <v/>
      </c>
    </row>
    <row r="1207" spans="1:11" x14ac:dyDescent="0.25">
      <c r="A1207" s="177">
        <v>1111469</v>
      </c>
      <c r="B1207" s="178" t="s">
        <v>3283</v>
      </c>
      <c r="C1207" s="178" t="s">
        <v>2001</v>
      </c>
      <c r="D1207" s="178" t="s">
        <v>2125</v>
      </c>
      <c r="E1207" s="178" t="s">
        <v>2177</v>
      </c>
      <c r="F1207" s="179">
        <v>78</v>
      </c>
      <c r="G1207" s="180">
        <v>2</v>
      </c>
      <c r="H1207" s="180" t="s">
        <v>2008</v>
      </c>
      <c r="I1207" s="181">
        <v>2</v>
      </c>
      <c r="J1207" s="182">
        <v>44318</v>
      </c>
      <c r="K1207" s="183">
        <f t="shared" si="18"/>
        <v>42856</v>
      </c>
    </row>
    <row r="1208" spans="1:11" x14ac:dyDescent="0.25">
      <c r="A1208" s="177">
        <v>1112078</v>
      </c>
      <c r="B1208" s="178" t="s">
        <v>3284</v>
      </c>
      <c r="C1208" s="178" t="s">
        <v>1868</v>
      </c>
      <c r="D1208" s="178" t="s">
        <v>2052</v>
      </c>
      <c r="E1208" s="178" t="s">
        <v>2076</v>
      </c>
      <c r="F1208" s="179">
        <v>34</v>
      </c>
      <c r="G1208" s="180" t="s">
        <v>2004</v>
      </c>
      <c r="H1208" s="180" t="s">
        <v>2004</v>
      </c>
      <c r="I1208" s="181" t="s">
        <v>2004</v>
      </c>
      <c r="J1208" s="182" t="s">
        <v>2004</v>
      </c>
      <c r="K1208" s="183" t="str">
        <f t="shared" si="18"/>
        <v/>
      </c>
    </row>
    <row r="1209" spans="1:11" x14ac:dyDescent="0.25">
      <c r="A1209" s="177">
        <v>1112711</v>
      </c>
      <c r="B1209" s="178" t="s">
        <v>3285</v>
      </c>
      <c r="C1209" s="178" t="s">
        <v>1868</v>
      </c>
      <c r="D1209" s="178" t="s">
        <v>2031</v>
      </c>
      <c r="E1209" s="178" t="s">
        <v>2153</v>
      </c>
      <c r="F1209" s="179">
        <v>52</v>
      </c>
      <c r="G1209" s="188" t="s">
        <v>2004</v>
      </c>
      <c r="H1209" s="180" t="s">
        <v>2004</v>
      </c>
      <c r="I1209" s="181" t="s">
        <v>2004</v>
      </c>
      <c r="J1209" s="182" t="s">
        <v>2004</v>
      </c>
      <c r="K1209" s="183" t="str">
        <f t="shared" si="18"/>
        <v/>
      </c>
    </row>
    <row r="1210" spans="1:11" x14ac:dyDescent="0.25">
      <c r="A1210" s="177">
        <v>1112317</v>
      </c>
      <c r="B1210" s="178" t="s">
        <v>3286</v>
      </c>
      <c r="C1210" s="178" t="s">
        <v>1868</v>
      </c>
      <c r="D1210" s="178" t="s">
        <v>2049</v>
      </c>
      <c r="E1210" s="178" t="s">
        <v>2441</v>
      </c>
      <c r="F1210" s="179">
        <v>16</v>
      </c>
      <c r="G1210" s="180" t="s">
        <v>2004</v>
      </c>
      <c r="H1210" s="180" t="s">
        <v>2004</v>
      </c>
      <c r="I1210" s="181" t="s">
        <v>2004</v>
      </c>
      <c r="J1210" s="182" t="s">
        <v>2004</v>
      </c>
      <c r="K1210" s="183" t="str">
        <f t="shared" si="18"/>
        <v/>
      </c>
    </row>
    <row r="1211" spans="1:11" x14ac:dyDescent="0.25">
      <c r="A1211" s="177">
        <v>1111679</v>
      </c>
      <c r="B1211" s="178" t="s">
        <v>3287</v>
      </c>
      <c r="C1211" s="178" t="s">
        <v>2001</v>
      </c>
      <c r="D1211" s="178" t="s">
        <v>2144</v>
      </c>
      <c r="E1211" s="178" t="s">
        <v>2145</v>
      </c>
      <c r="F1211" s="179">
        <v>34</v>
      </c>
      <c r="G1211" s="180" t="s">
        <v>2004</v>
      </c>
      <c r="H1211" s="180" t="s">
        <v>2004</v>
      </c>
      <c r="I1211" s="181" t="s">
        <v>2004</v>
      </c>
      <c r="J1211" s="182" t="s">
        <v>2004</v>
      </c>
      <c r="K1211" s="183" t="str">
        <f t="shared" si="18"/>
        <v/>
      </c>
    </row>
    <row r="1212" spans="1:11" x14ac:dyDescent="0.25">
      <c r="A1212" s="177">
        <v>1112558</v>
      </c>
      <c r="B1212" s="178" t="s">
        <v>3288</v>
      </c>
      <c r="C1212" s="178" t="s">
        <v>1868</v>
      </c>
      <c r="D1212" s="178" t="s">
        <v>2014</v>
      </c>
      <c r="E1212" s="178" t="s">
        <v>2197</v>
      </c>
      <c r="F1212" s="179">
        <v>53</v>
      </c>
      <c r="G1212" s="180" t="s">
        <v>2004</v>
      </c>
      <c r="H1212" s="180" t="s">
        <v>2004</v>
      </c>
      <c r="I1212" s="181" t="s">
        <v>2004</v>
      </c>
      <c r="J1212" s="182" t="s">
        <v>2004</v>
      </c>
      <c r="K1212" s="183" t="str">
        <f t="shared" si="18"/>
        <v/>
      </c>
    </row>
    <row r="1213" spans="1:11" x14ac:dyDescent="0.25">
      <c r="A1213" s="177">
        <v>1112471</v>
      </c>
      <c r="B1213" s="178" t="s">
        <v>3289</v>
      </c>
      <c r="C1213" s="178" t="s">
        <v>1868</v>
      </c>
      <c r="D1213" s="178" t="s">
        <v>2014</v>
      </c>
      <c r="E1213" s="178" t="s">
        <v>2197</v>
      </c>
      <c r="F1213" s="179">
        <v>172</v>
      </c>
      <c r="G1213" s="180">
        <v>2</v>
      </c>
      <c r="H1213" s="180" t="s">
        <v>2008</v>
      </c>
      <c r="I1213" s="181">
        <v>5</v>
      </c>
      <c r="J1213" s="182">
        <v>44318</v>
      </c>
      <c r="K1213" s="183">
        <f t="shared" si="18"/>
        <v>42856</v>
      </c>
    </row>
    <row r="1214" spans="1:11" x14ac:dyDescent="0.25">
      <c r="A1214" s="177">
        <v>1111185</v>
      </c>
      <c r="B1214" s="178" t="s">
        <v>3290</v>
      </c>
      <c r="C1214" s="178" t="s">
        <v>1868</v>
      </c>
      <c r="D1214" s="178" t="s">
        <v>2070</v>
      </c>
      <c r="E1214" s="178" t="s">
        <v>2089</v>
      </c>
      <c r="F1214" s="179">
        <v>32</v>
      </c>
      <c r="G1214" s="180" t="s">
        <v>2004</v>
      </c>
      <c r="H1214" s="180" t="s">
        <v>2004</v>
      </c>
      <c r="I1214" s="181" t="s">
        <v>2004</v>
      </c>
      <c r="J1214" s="182" t="s">
        <v>2004</v>
      </c>
      <c r="K1214" s="183" t="str">
        <f t="shared" si="18"/>
        <v/>
      </c>
    </row>
    <row r="1215" spans="1:11" x14ac:dyDescent="0.25">
      <c r="A1215" s="177">
        <v>1112066</v>
      </c>
      <c r="B1215" s="178" t="s">
        <v>3291</v>
      </c>
      <c r="C1215" s="178" t="s">
        <v>1868</v>
      </c>
      <c r="D1215" s="178" t="s">
        <v>2052</v>
      </c>
      <c r="E1215" s="178" t="s">
        <v>2076</v>
      </c>
      <c r="F1215" s="179">
        <v>27</v>
      </c>
      <c r="G1215" s="180" t="s">
        <v>2004</v>
      </c>
      <c r="H1215" s="180" t="s">
        <v>2004</v>
      </c>
      <c r="I1215" s="181" t="s">
        <v>2004</v>
      </c>
      <c r="J1215" s="182" t="s">
        <v>2004</v>
      </c>
      <c r="K1215" s="183" t="str">
        <f t="shared" si="18"/>
        <v/>
      </c>
    </row>
    <row r="1216" spans="1:11" x14ac:dyDescent="0.25">
      <c r="A1216" s="177">
        <v>1111527</v>
      </c>
      <c r="B1216" s="178" t="s">
        <v>3292</v>
      </c>
      <c r="C1216" s="178" t="s">
        <v>2001</v>
      </c>
      <c r="D1216" s="178" t="s">
        <v>2017</v>
      </c>
      <c r="E1216" s="178" t="s">
        <v>2406</v>
      </c>
      <c r="F1216" s="179">
        <v>65</v>
      </c>
      <c r="G1216" s="180">
        <v>2</v>
      </c>
      <c r="H1216" s="180" t="s">
        <v>2008</v>
      </c>
      <c r="I1216" s="181">
        <v>2</v>
      </c>
      <c r="J1216" s="182">
        <v>44318</v>
      </c>
      <c r="K1216" s="183">
        <f t="shared" si="18"/>
        <v>42856</v>
      </c>
    </row>
    <row r="1217" spans="1:11" x14ac:dyDescent="0.25">
      <c r="A1217" s="177">
        <v>1112985</v>
      </c>
      <c r="B1217" s="178" t="s">
        <v>3293</v>
      </c>
      <c r="C1217" s="178" t="s">
        <v>1868</v>
      </c>
      <c r="D1217" s="178" t="s">
        <v>2020</v>
      </c>
      <c r="E1217" s="178" t="s">
        <v>2246</v>
      </c>
      <c r="F1217" s="179">
        <v>40</v>
      </c>
      <c r="G1217" s="180" t="s">
        <v>2004</v>
      </c>
      <c r="H1217" s="180" t="s">
        <v>2004</v>
      </c>
      <c r="I1217" s="181" t="s">
        <v>2004</v>
      </c>
      <c r="J1217" s="182" t="s">
        <v>2004</v>
      </c>
      <c r="K1217" s="183" t="str">
        <f t="shared" si="18"/>
        <v/>
      </c>
    </row>
    <row r="1218" spans="1:11" x14ac:dyDescent="0.25">
      <c r="A1218" s="177">
        <v>1111597</v>
      </c>
      <c r="B1218" s="178" t="s">
        <v>3294</v>
      </c>
      <c r="C1218" s="178" t="s">
        <v>2001</v>
      </c>
      <c r="D1218" s="178" t="s">
        <v>2025</v>
      </c>
      <c r="E1218" s="178" t="s">
        <v>2542</v>
      </c>
      <c r="F1218" s="179">
        <v>71</v>
      </c>
      <c r="G1218" s="180">
        <v>3</v>
      </c>
      <c r="H1218" s="180" t="s">
        <v>2008</v>
      </c>
      <c r="I1218" s="181">
        <v>2</v>
      </c>
      <c r="J1218" s="182">
        <v>44374</v>
      </c>
      <c r="K1218" s="183">
        <f t="shared" si="18"/>
        <v>42912</v>
      </c>
    </row>
    <row r="1219" spans="1:11" x14ac:dyDescent="0.25">
      <c r="A1219" s="177">
        <v>1110526</v>
      </c>
      <c r="B1219" s="178" t="s">
        <v>3295</v>
      </c>
      <c r="C1219" s="178" t="s">
        <v>2001</v>
      </c>
      <c r="D1219" s="178" t="s">
        <v>2055</v>
      </c>
      <c r="E1219" s="178" t="s">
        <v>2233</v>
      </c>
      <c r="F1219" s="179">
        <v>47</v>
      </c>
      <c r="G1219" s="180" t="s">
        <v>2004</v>
      </c>
      <c r="H1219" s="180" t="s">
        <v>2004</v>
      </c>
      <c r="I1219" s="181" t="s">
        <v>2004</v>
      </c>
      <c r="J1219" s="182" t="s">
        <v>2004</v>
      </c>
      <c r="K1219" s="183" t="str">
        <f t="shared" si="18"/>
        <v/>
      </c>
    </row>
    <row r="1220" spans="1:11" x14ac:dyDescent="0.25">
      <c r="A1220" s="177">
        <v>1110558</v>
      </c>
      <c r="B1220" s="178" t="s">
        <v>3296</v>
      </c>
      <c r="C1220" s="178" t="s">
        <v>2001</v>
      </c>
      <c r="D1220" s="178" t="s">
        <v>2102</v>
      </c>
      <c r="E1220" s="178" t="s">
        <v>2149</v>
      </c>
      <c r="F1220" s="179">
        <v>21</v>
      </c>
      <c r="G1220" s="180" t="s">
        <v>2004</v>
      </c>
      <c r="H1220" s="180" t="s">
        <v>2004</v>
      </c>
      <c r="I1220" s="181" t="s">
        <v>2004</v>
      </c>
      <c r="J1220" s="182" t="s">
        <v>2004</v>
      </c>
      <c r="K1220" s="183" t="str">
        <f t="shared" si="18"/>
        <v/>
      </c>
    </row>
    <row r="1221" spans="1:11" x14ac:dyDescent="0.25">
      <c r="A1221" s="177">
        <v>1110963</v>
      </c>
      <c r="B1221" s="178" t="s">
        <v>3297</v>
      </c>
      <c r="C1221" s="178" t="s">
        <v>2001</v>
      </c>
      <c r="D1221" s="178" t="s">
        <v>2055</v>
      </c>
      <c r="E1221" s="178" t="s">
        <v>2056</v>
      </c>
      <c r="F1221" s="179">
        <v>81</v>
      </c>
      <c r="G1221" s="180">
        <v>3</v>
      </c>
      <c r="H1221" s="180" t="s">
        <v>2008</v>
      </c>
      <c r="I1221" s="181">
        <v>2</v>
      </c>
      <c r="J1221" s="182">
        <v>44374</v>
      </c>
      <c r="K1221" s="183">
        <f t="shared" si="18"/>
        <v>42912</v>
      </c>
    </row>
    <row r="1222" spans="1:11" x14ac:dyDescent="0.25">
      <c r="A1222" s="177">
        <v>1111505</v>
      </c>
      <c r="B1222" s="178" t="s">
        <v>3298</v>
      </c>
      <c r="C1222" s="178" t="s">
        <v>2001</v>
      </c>
      <c r="D1222" s="178" t="s">
        <v>2125</v>
      </c>
      <c r="E1222" s="178" t="s">
        <v>2475</v>
      </c>
      <c r="F1222" s="179">
        <v>21</v>
      </c>
      <c r="G1222" s="180" t="s">
        <v>2004</v>
      </c>
      <c r="H1222" s="180" t="s">
        <v>2004</v>
      </c>
      <c r="I1222" s="181" t="s">
        <v>2004</v>
      </c>
      <c r="J1222" s="182" t="s">
        <v>2004</v>
      </c>
      <c r="K1222" s="183" t="str">
        <f t="shared" ref="K1222:K1285" si="19">IF(J1222="","",J1222-1462)</f>
        <v/>
      </c>
    </row>
    <row r="1223" spans="1:11" x14ac:dyDescent="0.25">
      <c r="A1223" s="177">
        <v>1112892</v>
      </c>
      <c r="B1223" s="178" t="s">
        <v>3299</v>
      </c>
      <c r="C1223" s="178" t="s">
        <v>1868</v>
      </c>
      <c r="D1223" s="178" t="s">
        <v>2020</v>
      </c>
      <c r="E1223" s="178" t="s">
        <v>2139</v>
      </c>
      <c r="F1223" s="179">
        <v>21</v>
      </c>
      <c r="G1223" s="180" t="s">
        <v>2004</v>
      </c>
      <c r="H1223" s="180" t="s">
        <v>2004</v>
      </c>
      <c r="I1223" s="181" t="s">
        <v>2004</v>
      </c>
      <c r="J1223" s="182" t="s">
        <v>2004</v>
      </c>
      <c r="K1223" s="183" t="str">
        <f t="shared" si="19"/>
        <v/>
      </c>
    </row>
    <row r="1224" spans="1:11" x14ac:dyDescent="0.25">
      <c r="A1224" s="177">
        <v>1110616</v>
      </c>
      <c r="B1224" s="178" t="s">
        <v>3300</v>
      </c>
      <c r="C1224" s="178" t="s">
        <v>2001</v>
      </c>
      <c r="D1224" s="178" t="s">
        <v>2102</v>
      </c>
      <c r="E1224" s="178" t="s">
        <v>2262</v>
      </c>
      <c r="F1224" s="179">
        <v>10</v>
      </c>
      <c r="G1224" s="180" t="s">
        <v>2004</v>
      </c>
      <c r="H1224" s="180" t="s">
        <v>2004</v>
      </c>
      <c r="I1224" s="181" t="s">
        <v>2004</v>
      </c>
      <c r="J1224" s="182" t="s">
        <v>2004</v>
      </c>
      <c r="K1224" s="183" t="str">
        <f t="shared" si="19"/>
        <v/>
      </c>
    </row>
    <row r="1225" spans="1:11" x14ac:dyDescent="0.25">
      <c r="A1225" s="177">
        <v>1112543</v>
      </c>
      <c r="B1225" s="178" t="s">
        <v>3301</v>
      </c>
      <c r="C1225" s="178" t="s">
        <v>1868</v>
      </c>
      <c r="D1225" s="178" t="s">
        <v>2014</v>
      </c>
      <c r="E1225" s="178" t="s">
        <v>2060</v>
      </c>
      <c r="F1225" s="179">
        <v>43</v>
      </c>
      <c r="G1225" s="180" t="s">
        <v>2004</v>
      </c>
      <c r="H1225" s="180" t="s">
        <v>2004</v>
      </c>
      <c r="I1225" s="181" t="s">
        <v>2004</v>
      </c>
      <c r="J1225" s="182" t="s">
        <v>2004</v>
      </c>
      <c r="K1225" s="183" t="str">
        <f t="shared" si="19"/>
        <v/>
      </c>
    </row>
    <row r="1226" spans="1:11" x14ac:dyDescent="0.25">
      <c r="A1226" s="177">
        <v>1110600</v>
      </c>
      <c r="B1226" s="178" t="s">
        <v>3302</v>
      </c>
      <c r="C1226" s="178" t="s">
        <v>2001</v>
      </c>
      <c r="D1226" s="178" t="s">
        <v>2102</v>
      </c>
      <c r="E1226" s="178" t="s">
        <v>2103</v>
      </c>
      <c r="F1226" s="179">
        <v>15</v>
      </c>
      <c r="G1226" s="180" t="s">
        <v>2004</v>
      </c>
      <c r="H1226" s="180" t="s">
        <v>2004</v>
      </c>
      <c r="I1226" s="181" t="s">
        <v>2004</v>
      </c>
      <c r="J1226" s="182" t="s">
        <v>2004</v>
      </c>
      <c r="K1226" s="183" t="str">
        <f t="shared" si="19"/>
        <v/>
      </c>
    </row>
    <row r="1227" spans="1:11" x14ac:dyDescent="0.25">
      <c r="A1227" s="177">
        <v>1110513</v>
      </c>
      <c r="B1227" s="178" t="s">
        <v>3303</v>
      </c>
      <c r="C1227" s="178" t="s">
        <v>2001</v>
      </c>
      <c r="D1227" s="178" t="s">
        <v>2055</v>
      </c>
      <c r="E1227" s="178" t="s">
        <v>2233</v>
      </c>
      <c r="F1227" s="179">
        <v>70</v>
      </c>
      <c r="G1227" s="180" t="s">
        <v>2004</v>
      </c>
      <c r="H1227" s="180" t="s">
        <v>2004</v>
      </c>
      <c r="I1227" s="181" t="s">
        <v>2004</v>
      </c>
      <c r="J1227" s="182" t="s">
        <v>2004</v>
      </c>
      <c r="K1227" s="183" t="str">
        <f t="shared" si="19"/>
        <v/>
      </c>
    </row>
    <row r="1228" spans="1:11" x14ac:dyDescent="0.25">
      <c r="A1228" s="177">
        <v>1111401</v>
      </c>
      <c r="B1228" s="178" t="s">
        <v>3304</v>
      </c>
      <c r="C1228" s="178" t="s">
        <v>1868</v>
      </c>
      <c r="D1228" s="178" t="s">
        <v>2046</v>
      </c>
      <c r="E1228" s="178" t="s">
        <v>2230</v>
      </c>
      <c r="F1228" s="179">
        <v>51</v>
      </c>
      <c r="G1228" s="180" t="s">
        <v>2004</v>
      </c>
      <c r="H1228" s="180" t="s">
        <v>2004</v>
      </c>
      <c r="I1228" s="181" t="s">
        <v>2004</v>
      </c>
      <c r="J1228" s="182" t="s">
        <v>2004</v>
      </c>
      <c r="K1228" s="183" t="str">
        <f t="shared" si="19"/>
        <v/>
      </c>
    </row>
    <row r="1229" spans="1:11" x14ac:dyDescent="0.25">
      <c r="A1229" s="177">
        <v>1112374</v>
      </c>
      <c r="B1229" s="178" t="s">
        <v>3305</v>
      </c>
      <c r="C1229" s="178" t="s">
        <v>1868</v>
      </c>
      <c r="D1229" s="178" t="s">
        <v>2028</v>
      </c>
      <c r="E1229" s="178" t="s">
        <v>2029</v>
      </c>
      <c r="F1229" s="179">
        <v>44</v>
      </c>
      <c r="G1229" s="180" t="s">
        <v>2004</v>
      </c>
      <c r="H1229" s="180" t="s">
        <v>2004</v>
      </c>
      <c r="I1229" s="181" t="s">
        <v>2004</v>
      </c>
      <c r="J1229" s="182" t="s">
        <v>2004</v>
      </c>
      <c r="K1229" s="183" t="str">
        <f t="shared" si="19"/>
        <v/>
      </c>
    </row>
    <row r="1230" spans="1:11" x14ac:dyDescent="0.25">
      <c r="A1230" s="177">
        <v>1111102</v>
      </c>
      <c r="B1230" s="178" t="s">
        <v>3306</v>
      </c>
      <c r="C1230" s="178" t="s">
        <v>2001</v>
      </c>
      <c r="D1230" s="178" t="s">
        <v>2144</v>
      </c>
      <c r="E1230" s="178" t="s">
        <v>2189</v>
      </c>
      <c r="F1230" s="179">
        <v>29</v>
      </c>
      <c r="G1230" s="180" t="s">
        <v>2004</v>
      </c>
      <c r="H1230" s="180" t="s">
        <v>2004</v>
      </c>
      <c r="I1230" s="181" t="s">
        <v>2004</v>
      </c>
      <c r="J1230" s="182" t="s">
        <v>2004</v>
      </c>
      <c r="K1230" s="183" t="str">
        <f t="shared" si="19"/>
        <v/>
      </c>
    </row>
    <row r="1231" spans="1:11" x14ac:dyDescent="0.25">
      <c r="A1231" s="177">
        <v>1110308</v>
      </c>
      <c r="B1231" s="178" t="s">
        <v>3307</v>
      </c>
      <c r="C1231" s="178" t="s">
        <v>2001</v>
      </c>
      <c r="D1231" s="178" t="s">
        <v>2017</v>
      </c>
      <c r="E1231" s="178" t="s">
        <v>2018</v>
      </c>
      <c r="F1231" s="179">
        <v>56</v>
      </c>
      <c r="G1231" s="180" t="s">
        <v>2004</v>
      </c>
      <c r="H1231" s="180" t="s">
        <v>2004</v>
      </c>
      <c r="I1231" s="181" t="s">
        <v>2004</v>
      </c>
      <c r="J1231" s="182" t="s">
        <v>2004</v>
      </c>
      <c r="K1231" s="183" t="str">
        <f t="shared" si="19"/>
        <v/>
      </c>
    </row>
    <row r="1232" spans="1:11" x14ac:dyDescent="0.25">
      <c r="A1232" s="177">
        <v>1110801</v>
      </c>
      <c r="B1232" s="178" t="s">
        <v>3308</v>
      </c>
      <c r="C1232" s="178" t="s">
        <v>2001</v>
      </c>
      <c r="D1232" s="178" t="s">
        <v>2025</v>
      </c>
      <c r="E1232" s="178" t="s">
        <v>2037</v>
      </c>
      <c r="F1232" s="179">
        <v>82</v>
      </c>
      <c r="G1232" s="180">
        <v>3</v>
      </c>
      <c r="H1232" s="180" t="s">
        <v>2008</v>
      </c>
      <c r="I1232" s="181">
        <v>2</v>
      </c>
      <c r="J1232" s="182">
        <v>44374</v>
      </c>
      <c r="K1232" s="183">
        <f t="shared" si="19"/>
        <v>42912</v>
      </c>
    </row>
    <row r="1233" spans="1:11" x14ac:dyDescent="0.25">
      <c r="A1233" s="177">
        <v>1110396</v>
      </c>
      <c r="B1233" s="178" t="s">
        <v>3309</v>
      </c>
      <c r="C1233" s="178" t="s">
        <v>2001</v>
      </c>
      <c r="D1233" s="178" t="s">
        <v>2017</v>
      </c>
      <c r="E1233" s="178" t="s">
        <v>2147</v>
      </c>
      <c r="F1233" s="179">
        <v>63</v>
      </c>
      <c r="G1233" s="180" t="s">
        <v>2004</v>
      </c>
      <c r="H1233" s="180" t="s">
        <v>2004</v>
      </c>
      <c r="I1233" s="181" t="s">
        <v>2004</v>
      </c>
      <c r="J1233" s="182" t="s">
        <v>2004</v>
      </c>
      <c r="K1233" s="183" t="str">
        <f t="shared" si="19"/>
        <v/>
      </c>
    </row>
    <row r="1234" spans="1:11" x14ac:dyDescent="0.25">
      <c r="A1234" s="177">
        <v>1110273</v>
      </c>
      <c r="B1234" s="178" t="s">
        <v>3310</v>
      </c>
      <c r="C1234" s="178" t="s">
        <v>1868</v>
      </c>
      <c r="D1234" s="178" t="s">
        <v>2034</v>
      </c>
      <c r="E1234" s="178" t="s">
        <v>2193</v>
      </c>
      <c r="F1234" s="179">
        <v>136</v>
      </c>
      <c r="G1234" s="180" t="s">
        <v>2004</v>
      </c>
      <c r="H1234" s="180" t="s">
        <v>2004</v>
      </c>
      <c r="I1234" s="181" t="s">
        <v>2004</v>
      </c>
      <c r="J1234" s="182" t="s">
        <v>2004</v>
      </c>
      <c r="K1234" s="183" t="str">
        <f t="shared" si="19"/>
        <v/>
      </c>
    </row>
    <row r="1235" spans="1:11" x14ac:dyDescent="0.25">
      <c r="A1235" s="177">
        <v>1110274</v>
      </c>
      <c r="B1235" s="178" t="s">
        <v>3311</v>
      </c>
      <c r="C1235" s="178" t="s">
        <v>1868</v>
      </c>
      <c r="D1235" s="178" t="s">
        <v>2034</v>
      </c>
      <c r="E1235" s="178" t="s">
        <v>2193</v>
      </c>
      <c r="F1235" s="179">
        <v>43</v>
      </c>
      <c r="G1235" s="180">
        <v>4</v>
      </c>
      <c r="H1235" s="180" t="s">
        <v>2008</v>
      </c>
      <c r="I1235" s="181">
        <v>1</v>
      </c>
      <c r="J1235" s="182">
        <v>44423</v>
      </c>
      <c r="K1235" s="183">
        <f t="shared" si="19"/>
        <v>42961</v>
      </c>
    </row>
    <row r="1236" spans="1:11" x14ac:dyDescent="0.25">
      <c r="A1236" s="177">
        <v>1110275</v>
      </c>
      <c r="B1236" s="178" t="s">
        <v>3312</v>
      </c>
      <c r="C1236" s="178" t="s">
        <v>1868</v>
      </c>
      <c r="D1236" s="178" t="s">
        <v>2034</v>
      </c>
      <c r="E1236" s="178" t="s">
        <v>2193</v>
      </c>
      <c r="F1236" s="179">
        <v>65</v>
      </c>
      <c r="G1236" s="180" t="s">
        <v>2004</v>
      </c>
      <c r="H1236" s="180" t="s">
        <v>2004</v>
      </c>
      <c r="I1236" s="181" t="s">
        <v>2004</v>
      </c>
      <c r="J1236" s="182" t="s">
        <v>2004</v>
      </c>
      <c r="K1236" s="183" t="str">
        <f t="shared" si="19"/>
        <v/>
      </c>
    </row>
    <row r="1237" spans="1:11" x14ac:dyDescent="0.25">
      <c r="A1237" s="177">
        <v>1110276</v>
      </c>
      <c r="B1237" s="178" t="s">
        <v>3313</v>
      </c>
      <c r="C1237" s="178" t="s">
        <v>1868</v>
      </c>
      <c r="D1237" s="178" t="s">
        <v>2034</v>
      </c>
      <c r="E1237" s="178" t="s">
        <v>2193</v>
      </c>
      <c r="F1237" s="179">
        <v>16</v>
      </c>
      <c r="G1237" s="180" t="s">
        <v>2004</v>
      </c>
      <c r="H1237" s="180" t="s">
        <v>2004</v>
      </c>
      <c r="I1237" s="181" t="s">
        <v>2004</v>
      </c>
      <c r="J1237" s="182" t="s">
        <v>2004</v>
      </c>
      <c r="K1237" s="183" t="str">
        <f t="shared" si="19"/>
        <v/>
      </c>
    </row>
    <row r="1238" spans="1:11" x14ac:dyDescent="0.25">
      <c r="A1238" s="177">
        <v>1112936</v>
      </c>
      <c r="B1238" s="178" t="s">
        <v>3314</v>
      </c>
      <c r="C1238" s="178" t="s">
        <v>1868</v>
      </c>
      <c r="D1238" s="178" t="s">
        <v>2043</v>
      </c>
      <c r="E1238" s="178" t="s">
        <v>2134</v>
      </c>
      <c r="F1238" s="179">
        <v>35</v>
      </c>
      <c r="G1238" s="180" t="s">
        <v>2004</v>
      </c>
      <c r="H1238" s="180" t="s">
        <v>2004</v>
      </c>
      <c r="I1238" s="181" t="s">
        <v>2004</v>
      </c>
      <c r="J1238" s="182" t="s">
        <v>2004</v>
      </c>
      <c r="K1238" s="183" t="str">
        <f t="shared" si="19"/>
        <v/>
      </c>
    </row>
    <row r="1239" spans="1:11" x14ac:dyDescent="0.25">
      <c r="A1239" s="177">
        <v>1111506</v>
      </c>
      <c r="B1239" s="178" t="s">
        <v>3315</v>
      </c>
      <c r="C1239" s="178" t="s">
        <v>2001</v>
      </c>
      <c r="D1239" s="178" t="s">
        <v>2125</v>
      </c>
      <c r="E1239" s="178" t="s">
        <v>2475</v>
      </c>
      <c r="F1239" s="179">
        <v>24</v>
      </c>
      <c r="G1239" s="180">
        <v>4</v>
      </c>
      <c r="H1239" s="180" t="s">
        <v>2008</v>
      </c>
      <c r="I1239" s="181">
        <v>1</v>
      </c>
      <c r="J1239" s="182">
        <v>44423</v>
      </c>
      <c r="K1239" s="183">
        <f t="shared" si="19"/>
        <v>42961</v>
      </c>
    </row>
    <row r="1240" spans="1:11" x14ac:dyDescent="0.25">
      <c r="A1240" s="177">
        <v>1111330</v>
      </c>
      <c r="B1240" s="178" t="s">
        <v>3316</v>
      </c>
      <c r="C1240" s="178" t="s">
        <v>2001</v>
      </c>
      <c r="D1240" s="178" t="s">
        <v>2144</v>
      </c>
      <c r="E1240" s="178" t="s">
        <v>2250</v>
      </c>
      <c r="F1240" s="179">
        <v>39</v>
      </c>
      <c r="G1240" s="180">
        <v>4</v>
      </c>
      <c r="H1240" s="180" t="s">
        <v>2008</v>
      </c>
      <c r="I1240" s="181">
        <v>1</v>
      </c>
      <c r="J1240" s="182">
        <v>44423</v>
      </c>
      <c r="K1240" s="183">
        <f t="shared" si="19"/>
        <v>42961</v>
      </c>
    </row>
    <row r="1241" spans="1:11" x14ac:dyDescent="0.25">
      <c r="A1241" s="177">
        <v>1112774</v>
      </c>
      <c r="B1241" s="178" t="s">
        <v>3317</v>
      </c>
      <c r="C1241" s="178" t="s">
        <v>1868</v>
      </c>
      <c r="D1241" s="178" t="s">
        <v>2014</v>
      </c>
      <c r="E1241" s="178" t="s">
        <v>2226</v>
      </c>
      <c r="F1241" s="179">
        <v>50</v>
      </c>
      <c r="G1241" s="180">
        <v>3</v>
      </c>
      <c r="H1241" s="180" t="s">
        <v>2008</v>
      </c>
      <c r="I1241" s="181">
        <v>2</v>
      </c>
      <c r="J1241" s="182">
        <v>44374</v>
      </c>
      <c r="K1241" s="183">
        <f t="shared" si="19"/>
        <v>42912</v>
      </c>
    </row>
    <row r="1242" spans="1:11" x14ac:dyDescent="0.25">
      <c r="A1242" s="177">
        <v>1111564</v>
      </c>
      <c r="B1242" s="178" t="s">
        <v>3318</v>
      </c>
      <c r="C1242" s="178" t="s">
        <v>2001</v>
      </c>
      <c r="D1242" s="178" t="s">
        <v>2002</v>
      </c>
      <c r="E1242" s="178" t="s">
        <v>2003</v>
      </c>
      <c r="F1242" s="179">
        <v>53</v>
      </c>
      <c r="G1242" s="180" t="s">
        <v>2004</v>
      </c>
      <c r="H1242" s="180" t="s">
        <v>2004</v>
      </c>
      <c r="I1242" s="181" t="s">
        <v>2004</v>
      </c>
      <c r="J1242" s="182" t="s">
        <v>2004</v>
      </c>
      <c r="K1242" s="183" t="str">
        <f t="shared" si="19"/>
        <v/>
      </c>
    </row>
    <row r="1243" spans="1:11" x14ac:dyDescent="0.25">
      <c r="A1243" s="177">
        <v>1110431</v>
      </c>
      <c r="B1243" s="178" t="s">
        <v>3319</v>
      </c>
      <c r="C1243" s="178" t="s">
        <v>2001</v>
      </c>
      <c r="D1243" s="178" t="s">
        <v>2017</v>
      </c>
      <c r="E1243" s="178" t="s">
        <v>2308</v>
      </c>
      <c r="F1243" s="179">
        <v>46</v>
      </c>
      <c r="G1243" s="180" t="s">
        <v>2004</v>
      </c>
      <c r="H1243" s="180" t="s">
        <v>2004</v>
      </c>
      <c r="I1243" s="181" t="s">
        <v>2004</v>
      </c>
      <c r="J1243" s="182" t="s">
        <v>2004</v>
      </c>
      <c r="K1243" s="183" t="str">
        <f t="shared" si="19"/>
        <v/>
      </c>
    </row>
    <row r="1244" spans="1:11" x14ac:dyDescent="0.25">
      <c r="A1244" s="177">
        <v>1110209</v>
      </c>
      <c r="B1244" s="178" t="s">
        <v>3320</v>
      </c>
      <c r="C1244" s="178" t="s">
        <v>1868</v>
      </c>
      <c r="D1244" s="178" t="s">
        <v>2034</v>
      </c>
      <c r="E1244" s="178" t="s">
        <v>2454</v>
      </c>
      <c r="F1244" s="179">
        <v>139</v>
      </c>
      <c r="G1244" s="180">
        <v>2</v>
      </c>
      <c r="H1244" s="180" t="s">
        <v>2008</v>
      </c>
      <c r="I1244" s="181">
        <v>4</v>
      </c>
      <c r="J1244" s="182">
        <v>44318</v>
      </c>
      <c r="K1244" s="183">
        <f t="shared" si="19"/>
        <v>42856</v>
      </c>
    </row>
    <row r="1245" spans="1:11" x14ac:dyDescent="0.25">
      <c r="A1245" s="177">
        <v>1111855</v>
      </c>
      <c r="B1245" s="178" t="s">
        <v>3321</v>
      </c>
      <c r="C1245" s="178" t="s">
        <v>2001</v>
      </c>
      <c r="D1245" s="178" t="s">
        <v>2025</v>
      </c>
      <c r="E1245" s="178" t="s">
        <v>2026</v>
      </c>
      <c r="F1245" s="179">
        <v>24</v>
      </c>
      <c r="G1245" s="180" t="s">
        <v>2004</v>
      </c>
      <c r="H1245" s="180" t="s">
        <v>2004</v>
      </c>
      <c r="I1245" s="181" t="s">
        <v>2004</v>
      </c>
      <c r="J1245" s="182" t="s">
        <v>2004</v>
      </c>
      <c r="K1245" s="183" t="str">
        <f t="shared" si="19"/>
        <v/>
      </c>
    </row>
    <row r="1246" spans="1:11" x14ac:dyDescent="0.25">
      <c r="A1246" s="177">
        <v>1112081</v>
      </c>
      <c r="B1246" s="178" t="s">
        <v>3322</v>
      </c>
      <c r="C1246" s="178" t="s">
        <v>1868</v>
      </c>
      <c r="D1246" s="178" t="s">
        <v>2052</v>
      </c>
      <c r="E1246" s="178" t="s">
        <v>2076</v>
      </c>
      <c r="F1246" s="179">
        <v>32</v>
      </c>
      <c r="G1246" s="180">
        <v>4</v>
      </c>
      <c r="H1246" s="180" t="s">
        <v>2008</v>
      </c>
      <c r="I1246" s="181">
        <v>1</v>
      </c>
      <c r="J1246" s="182">
        <v>44423</v>
      </c>
      <c r="K1246" s="183">
        <f t="shared" si="19"/>
        <v>42961</v>
      </c>
    </row>
    <row r="1247" spans="1:11" x14ac:dyDescent="0.25">
      <c r="A1247" s="177" t="s">
        <v>2142</v>
      </c>
      <c r="B1247" s="178"/>
      <c r="C1247" s="178"/>
      <c r="D1247" s="178"/>
      <c r="E1247" s="178"/>
      <c r="F1247" s="179"/>
      <c r="G1247" s="180"/>
      <c r="H1247" s="180"/>
      <c r="I1247" s="181"/>
      <c r="J1247" s="182"/>
      <c r="K1247" s="183" t="str">
        <f t="shared" si="19"/>
        <v/>
      </c>
    </row>
    <row r="1248" spans="1:11" x14ac:dyDescent="0.25">
      <c r="A1248" s="177">
        <v>1111811</v>
      </c>
      <c r="B1248" s="178" t="s">
        <v>3323</v>
      </c>
      <c r="C1248" s="178" t="s">
        <v>2001</v>
      </c>
      <c r="D1248" s="178" t="s">
        <v>2002</v>
      </c>
      <c r="E1248" s="178" t="s">
        <v>2085</v>
      </c>
      <c r="F1248" s="179">
        <v>92</v>
      </c>
      <c r="G1248" s="180">
        <v>2</v>
      </c>
      <c r="H1248" s="180" t="s">
        <v>2008</v>
      </c>
      <c r="I1248" s="181">
        <v>2</v>
      </c>
      <c r="J1248" s="182">
        <v>44318</v>
      </c>
      <c r="K1248" s="183">
        <f t="shared" si="19"/>
        <v>42856</v>
      </c>
    </row>
    <row r="1249" spans="1:11" x14ac:dyDescent="0.25">
      <c r="A1249" s="177">
        <v>1110084</v>
      </c>
      <c r="B1249" s="178" t="s">
        <v>3324</v>
      </c>
      <c r="C1249" s="178" t="s">
        <v>1868</v>
      </c>
      <c r="D1249" s="178" t="s">
        <v>2014</v>
      </c>
      <c r="E1249" s="178" t="s">
        <v>2121</v>
      </c>
      <c r="F1249" s="179">
        <v>112</v>
      </c>
      <c r="G1249" s="180" t="s">
        <v>2004</v>
      </c>
      <c r="H1249" s="180" t="s">
        <v>2004</v>
      </c>
      <c r="I1249" s="181" t="s">
        <v>2004</v>
      </c>
      <c r="J1249" s="182" t="s">
        <v>2004</v>
      </c>
      <c r="K1249" s="183" t="str">
        <f t="shared" si="19"/>
        <v/>
      </c>
    </row>
    <row r="1250" spans="1:11" x14ac:dyDescent="0.25">
      <c r="A1250" s="177">
        <v>1111310</v>
      </c>
      <c r="B1250" s="178" t="s">
        <v>3325</v>
      </c>
      <c r="C1250" s="178" t="s">
        <v>2001</v>
      </c>
      <c r="D1250" s="178" t="s">
        <v>2144</v>
      </c>
      <c r="E1250" s="178" t="s">
        <v>2159</v>
      </c>
      <c r="F1250" s="179">
        <v>39</v>
      </c>
      <c r="G1250" s="180" t="s">
        <v>2004</v>
      </c>
      <c r="H1250" s="180" t="s">
        <v>2004</v>
      </c>
      <c r="I1250" s="181" t="s">
        <v>2004</v>
      </c>
      <c r="J1250" s="182" t="s">
        <v>2004</v>
      </c>
      <c r="K1250" s="183" t="str">
        <f t="shared" si="19"/>
        <v/>
      </c>
    </row>
    <row r="1251" spans="1:11" x14ac:dyDescent="0.25">
      <c r="A1251" s="177">
        <v>1112802</v>
      </c>
      <c r="B1251" s="178" t="s">
        <v>3326</v>
      </c>
      <c r="C1251" s="178" t="s">
        <v>1868</v>
      </c>
      <c r="D1251" s="178" t="s">
        <v>2020</v>
      </c>
      <c r="E1251" s="178" t="s">
        <v>2246</v>
      </c>
      <c r="F1251" s="179">
        <v>56</v>
      </c>
      <c r="G1251" s="180" t="s">
        <v>2004</v>
      </c>
      <c r="H1251" s="180" t="s">
        <v>2004</v>
      </c>
      <c r="I1251" s="181" t="s">
        <v>2004</v>
      </c>
      <c r="J1251" s="182" t="s">
        <v>2004</v>
      </c>
      <c r="K1251" s="183" t="str">
        <f t="shared" si="19"/>
        <v/>
      </c>
    </row>
    <row r="1252" spans="1:11" x14ac:dyDescent="0.25">
      <c r="A1252" s="177">
        <v>1110599</v>
      </c>
      <c r="B1252" s="178" t="s">
        <v>3327</v>
      </c>
      <c r="C1252" s="178" t="s">
        <v>2001</v>
      </c>
      <c r="D1252" s="178" t="s">
        <v>2102</v>
      </c>
      <c r="E1252" s="178" t="s">
        <v>2103</v>
      </c>
      <c r="F1252" s="179">
        <v>37</v>
      </c>
      <c r="G1252" s="180">
        <v>4</v>
      </c>
      <c r="H1252" s="180" t="s">
        <v>2008</v>
      </c>
      <c r="I1252" s="181">
        <v>1</v>
      </c>
      <c r="J1252" s="182">
        <v>44423</v>
      </c>
      <c r="K1252" s="183">
        <f t="shared" si="19"/>
        <v>42961</v>
      </c>
    </row>
    <row r="1253" spans="1:11" x14ac:dyDescent="0.25">
      <c r="A1253" s="177">
        <v>1110559</v>
      </c>
      <c r="B1253" s="178" t="s">
        <v>3328</v>
      </c>
      <c r="C1253" s="178" t="s">
        <v>2001</v>
      </c>
      <c r="D1253" s="178" t="s">
        <v>2102</v>
      </c>
      <c r="E1253" s="178" t="s">
        <v>2149</v>
      </c>
      <c r="F1253" s="179">
        <v>62</v>
      </c>
      <c r="G1253" s="180">
        <v>3</v>
      </c>
      <c r="H1253" s="180" t="s">
        <v>2008</v>
      </c>
      <c r="I1253" s="181">
        <v>2</v>
      </c>
      <c r="J1253" s="182">
        <v>44374</v>
      </c>
      <c r="K1253" s="183">
        <f t="shared" si="19"/>
        <v>42912</v>
      </c>
    </row>
    <row r="1254" spans="1:11" x14ac:dyDescent="0.25">
      <c r="A1254" s="177" t="s">
        <v>2142</v>
      </c>
      <c r="B1254" s="178">
        <v>1112710</v>
      </c>
      <c r="C1254" s="178">
        <v>1112165</v>
      </c>
      <c r="D1254" s="178">
        <v>1111395</v>
      </c>
      <c r="E1254" s="178">
        <v>1112863</v>
      </c>
      <c r="F1254" s="179">
        <v>1110015</v>
      </c>
      <c r="G1254" s="180">
        <v>1112139</v>
      </c>
      <c r="H1254" s="180">
        <v>1112583</v>
      </c>
      <c r="I1254" s="181">
        <v>1112884</v>
      </c>
      <c r="J1254" s="182">
        <v>1110364</v>
      </c>
      <c r="K1254" s="183">
        <f t="shared" si="19"/>
        <v>1108902</v>
      </c>
    </row>
    <row r="1255" spans="1:11" x14ac:dyDescent="0.25">
      <c r="A1255" s="177">
        <v>1112647</v>
      </c>
      <c r="B1255" s="178" t="s">
        <v>1181</v>
      </c>
      <c r="C1255" s="178" t="s">
        <v>1868</v>
      </c>
      <c r="D1255" s="178" t="s">
        <v>2043</v>
      </c>
      <c r="E1255" s="178" t="s">
        <v>2044</v>
      </c>
      <c r="F1255" s="179">
        <v>5</v>
      </c>
      <c r="G1255" s="180">
        <v>3</v>
      </c>
      <c r="H1255" s="180" t="s">
        <v>2008</v>
      </c>
      <c r="I1255" s="181">
        <v>1</v>
      </c>
      <c r="J1255" s="182">
        <v>44374</v>
      </c>
      <c r="K1255" s="183">
        <f t="shared" si="19"/>
        <v>42912</v>
      </c>
    </row>
    <row r="1256" spans="1:11" x14ac:dyDescent="0.25">
      <c r="A1256" s="177">
        <v>1111357</v>
      </c>
      <c r="B1256" s="178" t="s">
        <v>1344</v>
      </c>
      <c r="C1256" s="178" t="s">
        <v>1868</v>
      </c>
      <c r="D1256" s="178" t="s">
        <v>2046</v>
      </c>
      <c r="E1256" s="178" t="s">
        <v>3329</v>
      </c>
      <c r="F1256" s="179">
        <v>8</v>
      </c>
      <c r="G1256" s="180" t="s">
        <v>2004</v>
      </c>
      <c r="H1256" s="180" t="s">
        <v>2004</v>
      </c>
      <c r="I1256" s="181" t="s">
        <v>2004</v>
      </c>
      <c r="J1256" s="182" t="s">
        <v>2004</v>
      </c>
      <c r="K1256" s="183" t="str">
        <f t="shared" si="19"/>
        <v/>
      </c>
    </row>
    <row r="1257" spans="1:11" x14ac:dyDescent="0.25">
      <c r="A1257" s="177">
        <v>1113469</v>
      </c>
      <c r="B1257" s="178" t="s">
        <v>1684</v>
      </c>
      <c r="C1257" s="178" t="s">
        <v>2001</v>
      </c>
      <c r="D1257" s="178" t="s">
        <v>2102</v>
      </c>
      <c r="E1257" s="178" t="s">
        <v>2262</v>
      </c>
      <c r="F1257" s="179">
        <v>5</v>
      </c>
      <c r="G1257" s="180" t="s">
        <v>2004</v>
      </c>
      <c r="H1257" s="180" t="s">
        <v>2004</v>
      </c>
      <c r="I1257" s="181" t="s">
        <v>2004</v>
      </c>
      <c r="J1257" s="182" t="s">
        <v>2004</v>
      </c>
      <c r="K1257" s="183" t="str">
        <f t="shared" si="19"/>
        <v/>
      </c>
    </row>
    <row r="1258" spans="1:11" x14ac:dyDescent="0.25">
      <c r="A1258" s="177" t="s">
        <v>2142</v>
      </c>
      <c r="B1258" s="178"/>
      <c r="C1258" s="178"/>
      <c r="D1258" s="178"/>
      <c r="E1258" s="178"/>
      <c r="F1258" s="179"/>
      <c r="G1258" s="180"/>
      <c r="H1258" s="180"/>
      <c r="I1258" s="181"/>
      <c r="J1258" s="182"/>
      <c r="K1258" s="183" t="str">
        <f t="shared" si="19"/>
        <v/>
      </c>
    </row>
    <row r="1259" spans="1:11" x14ac:dyDescent="0.25">
      <c r="A1259" s="177" t="s">
        <v>1863</v>
      </c>
      <c r="B1259" s="178"/>
      <c r="C1259" s="178"/>
      <c r="D1259" s="178"/>
      <c r="E1259" s="178"/>
      <c r="F1259" s="179"/>
      <c r="G1259" s="180" t="s">
        <v>1985</v>
      </c>
      <c r="H1259" s="180"/>
      <c r="I1259" s="181"/>
      <c r="J1259" s="182">
        <v>8</v>
      </c>
      <c r="K1259" s="183">
        <f t="shared" si="19"/>
        <v>-1454</v>
      </c>
    </row>
    <row r="1260" spans="1:11" x14ac:dyDescent="0.25">
      <c r="A1260" s="177" t="s">
        <v>1866</v>
      </c>
      <c r="B1260" s="178" t="s">
        <v>1864</v>
      </c>
      <c r="C1260" s="178" t="s">
        <v>1867</v>
      </c>
      <c r="D1260" s="178" t="s">
        <v>1869</v>
      </c>
      <c r="E1260" s="178" t="s">
        <v>1987</v>
      </c>
      <c r="F1260" s="179" t="s">
        <v>1988</v>
      </c>
      <c r="G1260" s="180" t="s">
        <v>1989</v>
      </c>
      <c r="H1260" s="180" t="s">
        <v>1990</v>
      </c>
      <c r="I1260" s="181" t="s">
        <v>1991</v>
      </c>
      <c r="J1260" s="182"/>
      <c r="K1260" s="183" t="str">
        <f t="shared" si="19"/>
        <v/>
      </c>
    </row>
    <row r="1261" spans="1:11" x14ac:dyDescent="0.25">
      <c r="A1261" s="177" t="s">
        <v>1883</v>
      </c>
      <c r="B1261" s="178" t="s">
        <v>1993</v>
      </c>
      <c r="C1261" s="178" t="s">
        <v>1993</v>
      </c>
      <c r="D1261" s="178" t="s">
        <v>1993</v>
      </c>
      <c r="E1261" s="178" t="s">
        <v>1993</v>
      </c>
      <c r="F1261" s="179" t="s">
        <v>1994</v>
      </c>
      <c r="G1261" s="180" t="s">
        <v>3330</v>
      </c>
      <c r="H1261" s="180" t="s">
        <v>1996</v>
      </c>
      <c r="I1261" s="181" t="s">
        <v>1997</v>
      </c>
      <c r="J1261" s="182" t="s">
        <v>1999</v>
      </c>
      <c r="K1261" s="183" t="e">
        <f t="shared" si="19"/>
        <v>#VALUE!</v>
      </c>
    </row>
    <row r="1262" spans="1:11" x14ac:dyDescent="0.25">
      <c r="A1262" s="177">
        <v>1111556</v>
      </c>
      <c r="B1262" s="178" t="s">
        <v>2000</v>
      </c>
      <c r="C1262" s="178" t="s">
        <v>2001</v>
      </c>
      <c r="D1262" s="178" t="s">
        <v>2002</v>
      </c>
      <c r="E1262" s="178" t="s">
        <v>2003</v>
      </c>
      <c r="F1262" s="179">
        <v>17</v>
      </c>
      <c r="G1262" s="180"/>
      <c r="H1262" s="180"/>
      <c r="I1262" s="181"/>
      <c r="J1262" s="182"/>
      <c r="K1262" s="183" t="str">
        <f t="shared" si="19"/>
        <v/>
      </c>
    </row>
    <row r="1263" spans="1:11" x14ac:dyDescent="0.25">
      <c r="A1263" s="177">
        <v>1110656</v>
      </c>
      <c r="B1263" s="178" t="s">
        <v>2005</v>
      </c>
      <c r="C1263" s="178" t="s">
        <v>2001</v>
      </c>
      <c r="D1263" s="178" t="s">
        <v>2006</v>
      </c>
      <c r="E1263" s="178" t="s">
        <v>2007</v>
      </c>
      <c r="F1263" s="179">
        <v>36</v>
      </c>
      <c r="G1263" s="180">
        <v>4</v>
      </c>
      <c r="H1263" s="180" t="s">
        <v>2008</v>
      </c>
      <c r="I1263" s="181">
        <v>1</v>
      </c>
      <c r="J1263" s="182">
        <v>44423</v>
      </c>
      <c r="K1263" s="183">
        <f t="shared" si="19"/>
        <v>42961</v>
      </c>
    </row>
    <row r="1264" spans="1:11" x14ac:dyDescent="0.25">
      <c r="A1264" s="177">
        <v>1110634</v>
      </c>
      <c r="B1264" s="178" t="s">
        <v>2009</v>
      </c>
      <c r="C1264" s="178" t="s">
        <v>2001</v>
      </c>
      <c r="D1264" s="178" t="s">
        <v>2006</v>
      </c>
      <c r="E1264" s="178" t="s">
        <v>2010</v>
      </c>
      <c r="F1264" s="179">
        <v>49</v>
      </c>
      <c r="G1264" s="180"/>
      <c r="H1264" s="180"/>
      <c r="I1264" s="181"/>
      <c r="J1264" s="182"/>
      <c r="K1264" s="183" t="str">
        <f t="shared" si="19"/>
        <v/>
      </c>
    </row>
    <row r="1265" spans="1:11" x14ac:dyDescent="0.25">
      <c r="A1265" s="177">
        <v>1110657</v>
      </c>
      <c r="B1265" s="178" t="s">
        <v>2011</v>
      </c>
      <c r="C1265" s="178" t="s">
        <v>2001</v>
      </c>
      <c r="D1265" s="178" t="s">
        <v>2006</v>
      </c>
      <c r="E1265" s="178" t="s">
        <v>2007</v>
      </c>
      <c r="F1265" s="179">
        <v>41</v>
      </c>
      <c r="G1265" s="180"/>
      <c r="H1265" s="180"/>
      <c r="I1265" s="181"/>
      <c r="J1265" s="182"/>
      <c r="K1265" s="183" t="str">
        <f t="shared" si="19"/>
        <v/>
      </c>
    </row>
    <row r="1266" spans="1:11" x14ac:dyDescent="0.25">
      <c r="A1266" s="177">
        <v>1110645</v>
      </c>
      <c r="B1266" s="178" t="s">
        <v>2012</v>
      </c>
      <c r="C1266" s="178" t="s">
        <v>2001</v>
      </c>
      <c r="D1266" s="178" t="s">
        <v>2006</v>
      </c>
      <c r="E1266" s="178" t="s">
        <v>2007</v>
      </c>
      <c r="F1266" s="179">
        <v>16</v>
      </c>
      <c r="G1266" s="180"/>
      <c r="H1266" s="180"/>
      <c r="I1266" s="181"/>
      <c r="J1266" s="182"/>
      <c r="K1266" s="183" t="str">
        <f t="shared" si="19"/>
        <v/>
      </c>
    </row>
    <row r="1267" spans="1:11" x14ac:dyDescent="0.25">
      <c r="A1267" s="177">
        <v>1110488</v>
      </c>
      <c r="B1267" s="178" t="s">
        <v>2013</v>
      </c>
      <c r="C1267" s="178" t="s">
        <v>1868</v>
      </c>
      <c r="D1267" s="178" t="s">
        <v>2014</v>
      </c>
      <c r="E1267" s="178" t="s">
        <v>2015</v>
      </c>
      <c r="F1267" s="179">
        <v>49</v>
      </c>
      <c r="G1267" s="180"/>
      <c r="H1267" s="180"/>
      <c r="I1267" s="181"/>
      <c r="J1267" s="182"/>
      <c r="K1267" s="183" t="str">
        <f t="shared" si="19"/>
        <v/>
      </c>
    </row>
    <row r="1268" spans="1:11" x14ac:dyDescent="0.25">
      <c r="A1268" s="177">
        <v>1110311</v>
      </c>
      <c r="B1268" s="178" t="s">
        <v>2016</v>
      </c>
      <c r="C1268" s="178" t="s">
        <v>2001</v>
      </c>
      <c r="D1268" s="178" t="s">
        <v>2017</v>
      </c>
      <c r="E1268" s="178" t="s">
        <v>2018</v>
      </c>
      <c r="F1268" s="179">
        <v>62</v>
      </c>
      <c r="G1268" s="180"/>
      <c r="H1268" s="180"/>
      <c r="I1268" s="181"/>
      <c r="J1268" s="182"/>
      <c r="K1268" s="183" t="str">
        <f t="shared" si="19"/>
        <v/>
      </c>
    </row>
    <row r="1269" spans="1:11" x14ac:dyDescent="0.25">
      <c r="A1269" s="177">
        <v>1112857</v>
      </c>
      <c r="B1269" s="178" t="s">
        <v>2019</v>
      </c>
      <c r="C1269" s="178" t="s">
        <v>1868</v>
      </c>
      <c r="D1269" s="178" t="s">
        <v>2020</v>
      </c>
      <c r="E1269" s="178" t="s">
        <v>2021</v>
      </c>
      <c r="F1269" s="179">
        <v>46</v>
      </c>
      <c r="G1269" s="180">
        <v>4</v>
      </c>
      <c r="H1269" s="180" t="s">
        <v>2008</v>
      </c>
      <c r="I1269" s="181">
        <v>1</v>
      </c>
      <c r="J1269" s="182">
        <v>44423</v>
      </c>
      <c r="K1269" s="183">
        <f t="shared" si="19"/>
        <v>42961</v>
      </c>
    </row>
    <row r="1270" spans="1:11" x14ac:dyDescent="0.25">
      <c r="A1270" s="177">
        <v>1111640</v>
      </c>
      <c r="B1270" s="178" t="s">
        <v>2022</v>
      </c>
      <c r="C1270" s="178" t="s">
        <v>2001</v>
      </c>
      <c r="D1270" s="178" t="s">
        <v>2017</v>
      </c>
      <c r="E1270" s="178" t="s">
        <v>2023</v>
      </c>
      <c r="F1270" s="179">
        <v>38</v>
      </c>
      <c r="G1270" s="180"/>
      <c r="H1270" s="180"/>
      <c r="I1270" s="181"/>
      <c r="J1270" s="182"/>
      <c r="K1270" s="183" t="str">
        <f t="shared" si="19"/>
        <v/>
      </c>
    </row>
    <row r="1271" spans="1:11" x14ac:dyDescent="0.25">
      <c r="A1271" s="177">
        <v>1111843</v>
      </c>
      <c r="B1271" s="178" t="s">
        <v>2024</v>
      </c>
      <c r="C1271" s="178" t="s">
        <v>2001</v>
      </c>
      <c r="D1271" s="178" t="s">
        <v>2025</v>
      </c>
      <c r="E1271" s="178" t="s">
        <v>2026</v>
      </c>
      <c r="F1271" s="179">
        <v>25</v>
      </c>
      <c r="G1271" s="180"/>
      <c r="H1271" s="180"/>
      <c r="I1271" s="181"/>
      <c r="J1271" s="182"/>
      <c r="K1271" s="183" t="str">
        <f t="shared" si="19"/>
        <v/>
      </c>
    </row>
    <row r="1272" spans="1:11" x14ac:dyDescent="0.25">
      <c r="A1272" s="177">
        <v>1110801</v>
      </c>
      <c r="B1272" s="178" t="s">
        <v>3308</v>
      </c>
      <c r="C1272" s="178" t="s">
        <v>2001</v>
      </c>
      <c r="D1272" s="178" t="s">
        <v>2025</v>
      </c>
      <c r="E1272" s="178" t="s">
        <v>2037</v>
      </c>
      <c r="F1272" s="179">
        <v>81</v>
      </c>
      <c r="G1272" s="180"/>
      <c r="H1272" s="180"/>
      <c r="I1272" s="181"/>
      <c r="J1272" s="182"/>
      <c r="K1272" s="183" t="str">
        <f t="shared" si="19"/>
        <v/>
      </c>
    </row>
    <row r="1273" spans="1:11" x14ac:dyDescent="0.25">
      <c r="A1273" s="177">
        <v>1110396</v>
      </c>
      <c r="B1273" s="178" t="s">
        <v>3309</v>
      </c>
      <c r="C1273" s="178" t="s">
        <v>3331</v>
      </c>
      <c r="D1273" s="178" t="s">
        <v>3332</v>
      </c>
      <c r="E1273" s="178" t="s">
        <v>3333</v>
      </c>
      <c r="F1273" s="179">
        <v>61</v>
      </c>
      <c r="G1273" s="180"/>
      <c r="H1273" s="180"/>
      <c r="I1273" s="181"/>
      <c r="J1273" s="182"/>
      <c r="K1273" s="183" t="str">
        <f t="shared" si="19"/>
        <v/>
      </c>
    </row>
    <row r="1274" spans="1:11" x14ac:dyDescent="0.25">
      <c r="A1274" s="177">
        <v>1110273</v>
      </c>
      <c r="B1274" s="178" t="s">
        <v>3310</v>
      </c>
      <c r="C1274" s="178" t="s">
        <v>3331</v>
      </c>
      <c r="D1274" s="178" t="s">
        <v>3334</v>
      </c>
      <c r="E1274" s="178" t="s">
        <v>2193</v>
      </c>
      <c r="F1274" s="179">
        <v>133</v>
      </c>
      <c r="G1274" s="180"/>
      <c r="H1274" s="180"/>
      <c r="I1274" s="181"/>
      <c r="J1274" s="182"/>
      <c r="K1274" s="183" t="str">
        <f t="shared" si="19"/>
        <v/>
      </c>
    </row>
    <row r="1275" spans="1:11" x14ac:dyDescent="0.25">
      <c r="A1275" s="177">
        <v>1110274</v>
      </c>
      <c r="B1275" s="178" t="s">
        <v>3311</v>
      </c>
      <c r="C1275" s="178" t="s">
        <v>3331</v>
      </c>
      <c r="D1275" s="178" t="s">
        <v>3334</v>
      </c>
      <c r="E1275" s="178" t="s">
        <v>2193</v>
      </c>
      <c r="F1275" s="179">
        <v>43</v>
      </c>
      <c r="G1275" s="180"/>
      <c r="H1275" s="180"/>
      <c r="I1275" s="181"/>
      <c r="J1275" s="182"/>
      <c r="K1275" s="183" t="str">
        <f t="shared" si="19"/>
        <v/>
      </c>
    </row>
    <row r="1276" spans="1:11" x14ac:dyDescent="0.25">
      <c r="A1276" s="177">
        <v>1110275</v>
      </c>
      <c r="B1276" s="178" t="s">
        <v>3312</v>
      </c>
      <c r="C1276" s="178" t="s">
        <v>3331</v>
      </c>
      <c r="D1276" s="178" t="s">
        <v>3334</v>
      </c>
      <c r="E1276" s="178" t="s">
        <v>2193</v>
      </c>
      <c r="F1276" s="179">
        <v>64</v>
      </c>
      <c r="G1276" s="180">
        <v>1</v>
      </c>
      <c r="H1276" s="180" t="s">
        <v>2008</v>
      </c>
      <c r="I1276" s="181">
        <v>2</v>
      </c>
      <c r="J1276" s="182">
        <v>43864</v>
      </c>
      <c r="K1276" s="183">
        <f t="shared" si="19"/>
        <v>42402</v>
      </c>
    </row>
    <row r="1277" spans="1:11" x14ac:dyDescent="0.25">
      <c r="A1277" s="177">
        <v>1110276</v>
      </c>
      <c r="B1277" s="178" t="s">
        <v>3313</v>
      </c>
      <c r="C1277" s="178" t="s">
        <v>3331</v>
      </c>
      <c r="D1277" s="178" t="s">
        <v>3334</v>
      </c>
      <c r="E1277" s="178" t="s">
        <v>2193</v>
      </c>
      <c r="F1277" s="179">
        <v>14</v>
      </c>
      <c r="G1277" s="180"/>
      <c r="H1277" s="180"/>
      <c r="I1277" s="181"/>
      <c r="J1277" s="182"/>
      <c r="K1277" s="183" t="str">
        <f t="shared" si="19"/>
        <v/>
      </c>
    </row>
    <row r="1278" spans="1:11" x14ac:dyDescent="0.25">
      <c r="A1278" s="177">
        <v>1112936</v>
      </c>
      <c r="B1278" s="178" t="s">
        <v>3314</v>
      </c>
      <c r="C1278" s="178" t="s">
        <v>3331</v>
      </c>
      <c r="D1278" s="178" t="s">
        <v>3335</v>
      </c>
      <c r="E1278" s="178" t="s">
        <v>2134</v>
      </c>
      <c r="F1278" s="179">
        <v>35</v>
      </c>
      <c r="G1278" s="180"/>
      <c r="H1278" s="180"/>
      <c r="I1278" s="181"/>
      <c r="J1278" s="182"/>
      <c r="K1278" s="183" t="str">
        <f t="shared" si="19"/>
        <v/>
      </c>
    </row>
    <row r="1279" spans="1:11" x14ac:dyDescent="0.25">
      <c r="A1279" s="177">
        <v>1111506</v>
      </c>
      <c r="B1279" s="178" t="s">
        <v>3315</v>
      </c>
      <c r="C1279" s="178" t="s">
        <v>2001</v>
      </c>
      <c r="D1279" s="178" t="s">
        <v>3336</v>
      </c>
      <c r="E1279" s="178" t="s">
        <v>2475</v>
      </c>
      <c r="F1279" s="179">
        <v>24</v>
      </c>
      <c r="G1279" s="180">
        <v>3</v>
      </c>
      <c r="H1279" s="180" t="s">
        <v>2008</v>
      </c>
      <c r="I1279" s="181">
        <v>1</v>
      </c>
      <c r="J1279" s="182">
        <v>44102</v>
      </c>
      <c r="K1279" s="183">
        <f t="shared" si="19"/>
        <v>42640</v>
      </c>
    </row>
    <row r="1280" spans="1:11" x14ac:dyDescent="0.25">
      <c r="A1280" s="177">
        <v>1111330</v>
      </c>
      <c r="B1280" s="178" t="s">
        <v>3316</v>
      </c>
      <c r="C1280" s="178" t="s">
        <v>2001</v>
      </c>
      <c r="D1280" s="178" t="s">
        <v>3337</v>
      </c>
      <c r="E1280" s="178" t="s">
        <v>2250</v>
      </c>
      <c r="F1280" s="179">
        <v>48</v>
      </c>
      <c r="G1280" s="180"/>
      <c r="H1280" s="180"/>
      <c r="I1280" s="181"/>
      <c r="J1280" s="182"/>
      <c r="K1280" s="183" t="str">
        <f t="shared" si="19"/>
        <v/>
      </c>
    </row>
    <row r="1281" spans="1:11" x14ac:dyDescent="0.25">
      <c r="A1281" s="177">
        <v>1112658</v>
      </c>
      <c r="B1281" s="178" t="s">
        <v>3338</v>
      </c>
      <c r="C1281" s="178" t="s">
        <v>3331</v>
      </c>
      <c r="D1281" s="178" t="s">
        <v>3335</v>
      </c>
      <c r="E1281" s="178" t="s">
        <v>2044</v>
      </c>
      <c r="F1281" s="179">
        <v>7</v>
      </c>
      <c r="G1281" s="180"/>
      <c r="H1281" s="180"/>
      <c r="I1281" s="181"/>
      <c r="J1281" s="182"/>
      <c r="K1281" s="183" t="str">
        <f t="shared" si="19"/>
        <v/>
      </c>
    </row>
    <row r="1282" spans="1:11" x14ac:dyDescent="0.25">
      <c r="A1282" s="177">
        <v>1112774</v>
      </c>
      <c r="B1282" s="178" t="s">
        <v>3317</v>
      </c>
      <c r="C1282" s="178" t="s">
        <v>1868</v>
      </c>
      <c r="D1282" s="178" t="s">
        <v>3339</v>
      </c>
      <c r="E1282" s="178" t="s">
        <v>2226</v>
      </c>
      <c r="F1282" s="179">
        <v>50</v>
      </c>
      <c r="G1282" s="180">
        <v>10</v>
      </c>
      <c r="H1282" s="180" t="s">
        <v>2008</v>
      </c>
      <c r="I1282" s="181">
        <v>2</v>
      </c>
      <c r="J1282" s="182">
        <v>43920</v>
      </c>
      <c r="K1282" s="183">
        <f t="shared" si="19"/>
        <v>42458</v>
      </c>
    </row>
    <row r="1283" spans="1:11" x14ac:dyDescent="0.25">
      <c r="A1283" s="177">
        <v>1111564</v>
      </c>
      <c r="B1283" s="178" t="s">
        <v>3318</v>
      </c>
      <c r="C1283" s="178" t="s">
        <v>2001</v>
      </c>
      <c r="D1283" s="178" t="s">
        <v>3340</v>
      </c>
      <c r="E1283" s="178" t="s">
        <v>2003</v>
      </c>
      <c r="F1283" s="179">
        <v>52</v>
      </c>
      <c r="G1283" s="180">
        <v>1</v>
      </c>
      <c r="H1283" s="180" t="s">
        <v>2008</v>
      </c>
      <c r="I1283" s="181">
        <v>2</v>
      </c>
      <c r="J1283" s="182">
        <v>43864</v>
      </c>
      <c r="K1283" s="183">
        <f t="shared" si="19"/>
        <v>42402</v>
      </c>
    </row>
    <row r="1284" spans="1:11" x14ac:dyDescent="0.25">
      <c r="A1284" s="177">
        <v>1110431</v>
      </c>
      <c r="B1284" s="178" t="s">
        <v>3319</v>
      </c>
      <c r="C1284" s="178" t="s">
        <v>3331</v>
      </c>
      <c r="D1284" s="178" t="s">
        <v>3332</v>
      </c>
      <c r="E1284" s="178" t="s">
        <v>3341</v>
      </c>
      <c r="F1284" s="179">
        <v>45</v>
      </c>
      <c r="G1284" s="180"/>
      <c r="H1284" s="180"/>
      <c r="I1284" s="181"/>
      <c r="J1284" s="182"/>
      <c r="K1284" s="183" t="str">
        <f t="shared" si="19"/>
        <v/>
      </c>
    </row>
    <row r="1285" spans="1:11" x14ac:dyDescent="0.25">
      <c r="A1285" s="177">
        <v>1110209</v>
      </c>
      <c r="B1285" s="178" t="s">
        <v>3320</v>
      </c>
      <c r="C1285" s="178" t="s">
        <v>3331</v>
      </c>
      <c r="D1285" s="178" t="s">
        <v>3342</v>
      </c>
      <c r="E1285" s="178" t="s">
        <v>2454</v>
      </c>
      <c r="F1285" s="179">
        <v>145</v>
      </c>
      <c r="G1285" s="180">
        <v>2</v>
      </c>
      <c r="H1285" s="180" t="s">
        <v>2008</v>
      </c>
      <c r="I1285" s="181">
        <v>5</v>
      </c>
      <c r="J1285" s="182">
        <v>43983</v>
      </c>
      <c r="K1285" s="183">
        <f t="shared" si="19"/>
        <v>42521</v>
      </c>
    </row>
    <row r="1286" spans="1:11" x14ac:dyDescent="0.25">
      <c r="A1286" s="177">
        <v>1111855</v>
      </c>
      <c r="B1286" s="178" t="s">
        <v>3321</v>
      </c>
      <c r="C1286" s="178" t="s">
        <v>2001</v>
      </c>
      <c r="D1286" s="178" t="s">
        <v>2025</v>
      </c>
      <c r="E1286" s="178" t="s">
        <v>2026</v>
      </c>
      <c r="F1286" s="179">
        <v>22</v>
      </c>
      <c r="G1286" s="180"/>
      <c r="H1286" s="180"/>
      <c r="I1286" s="181"/>
      <c r="J1286" s="182"/>
      <c r="K1286" s="183" t="str">
        <f t="shared" ref="K1286:K1304" si="20">IF(J1286="","",J1286-1462)</f>
        <v/>
      </c>
    </row>
    <row r="1287" spans="1:11" x14ac:dyDescent="0.25">
      <c r="A1287" s="177">
        <v>1112081</v>
      </c>
      <c r="B1287" s="178" t="s">
        <v>3322</v>
      </c>
      <c r="C1287" s="178" t="s">
        <v>1868</v>
      </c>
      <c r="D1287" s="178" t="s">
        <v>3343</v>
      </c>
      <c r="E1287" s="178" t="s">
        <v>2076</v>
      </c>
      <c r="F1287" s="179">
        <v>32</v>
      </c>
      <c r="G1287" s="180">
        <v>20</v>
      </c>
      <c r="H1287" s="180" t="s">
        <v>2008</v>
      </c>
      <c r="I1287" s="181">
        <v>1</v>
      </c>
      <c r="J1287" s="182">
        <v>44039</v>
      </c>
      <c r="K1287" s="183">
        <f t="shared" si="20"/>
        <v>42577</v>
      </c>
    </row>
    <row r="1288" spans="1:11" x14ac:dyDescent="0.25">
      <c r="A1288" s="177">
        <v>1112927</v>
      </c>
      <c r="B1288" s="178" t="s">
        <v>3344</v>
      </c>
      <c r="C1288" s="178" t="s">
        <v>3331</v>
      </c>
      <c r="D1288" s="178" t="s">
        <v>3335</v>
      </c>
      <c r="E1288" s="178" t="s">
        <v>2221</v>
      </c>
      <c r="F1288" s="179">
        <v>55</v>
      </c>
      <c r="G1288" s="180">
        <v>1</v>
      </c>
      <c r="H1288" s="180" t="s">
        <v>2008</v>
      </c>
      <c r="I1288" s="181">
        <v>2</v>
      </c>
      <c r="J1288" s="182">
        <v>43864</v>
      </c>
      <c r="K1288" s="183">
        <f t="shared" si="20"/>
        <v>42402</v>
      </c>
    </row>
    <row r="1289" spans="1:11" x14ac:dyDescent="0.25">
      <c r="A1289" s="177">
        <v>1111811</v>
      </c>
      <c r="B1289" s="178" t="s">
        <v>3323</v>
      </c>
      <c r="C1289" s="178" t="s">
        <v>2001</v>
      </c>
      <c r="D1289" s="178" t="s">
        <v>3345</v>
      </c>
      <c r="E1289" s="178" t="s">
        <v>2085</v>
      </c>
      <c r="F1289" s="179">
        <v>93</v>
      </c>
      <c r="G1289" s="180">
        <v>3</v>
      </c>
      <c r="H1289" s="180" t="s">
        <v>2008</v>
      </c>
      <c r="I1289" s="181">
        <v>3</v>
      </c>
      <c r="J1289" s="182">
        <v>44102</v>
      </c>
      <c r="K1289" s="183">
        <f t="shared" si="20"/>
        <v>42640</v>
      </c>
    </row>
    <row r="1290" spans="1:11" x14ac:dyDescent="0.25">
      <c r="A1290" s="177">
        <v>1110084</v>
      </c>
      <c r="B1290" s="178" t="s">
        <v>3324</v>
      </c>
      <c r="C1290" s="178" t="s">
        <v>1868</v>
      </c>
      <c r="D1290" s="178" t="s">
        <v>3346</v>
      </c>
      <c r="E1290" s="178" t="s">
        <v>2121</v>
      </c>
      <c r="F1290" s="179">
        <v>111</v>
      </c>
      <c r="G1290" s="180"/>
      <c r="H1290" s="180"/>
      <c r="I1290" s="181"/>
      <c r="J1290" s="182"/>
      <c r="K1290" s="183" t="str">
        <f t="shared" si="20"/>
        <v/>
      </c>
    </row>
    <row r="1291" spans="1:11" x14ac:dyDescent="0.25">
      <c r="A1291" s="177">
        <v>1113661</v>
      </c>
      <c r="B1291" s="178" t="s">
        <v>3347</v>
      </c>
      <c r="C1291" s="178" t="s">
        <v>3331</v>
      </c>
      <c r="D1291" s="178" t="s">
        <v>3348</v>
      </c>
      <c r="E1291" s="178" t="s">
        <v>2262</v>
      </c>
      <c r="F1291" s="179">
        <v>6</v>
      </c>
      <c r="G1291" s="180"/>
      <c r="H1291" s="180"/>
      <c r="I1291" s="181"/>
      <c r="J1291" s="182"/>
      <c r="K1291" s="183" t="str">
        <f t="shared" si="20"/>
        <v/>
      </c>
    </row>
    <row r="1292" spans="1:11" x14ac:dyDescent="0.25">
      <c r="A1292" s="177">
        <v>1111310</v>
      </c>
      <c r="B1292" s="178" t="s">
        <v>3325</v>
      </c>
      <c r="C1292" s="178" t="s">
        <v>3331</v>
      </c>
      <c r="D1292" s="178" t="s">
        <v>3349</v>
      </c>
      <c r="E1292" s="178" t="s">
        <v>2159</v>
      </c>
      <c r="F1292" s="179">
        <v>39</v>
      </c>
      <c r="G1292" s="180"/>
      <c r="H1292" s="180"/>
      <c r="I1292" s="181"/>
      <c r="J1292" s="182"/>
      <c r="K1292" s="183" t="str">
        <f t="shared" si="20"/>
        <v/>
      </c>
    </row>
    <row r="1293" spans="1:11" x14ac:dyDescent="0.25">
      <c r="A1293" s="177">
        <v>1111291</v>
      </c>
      <c r="B1293" s="178" t="s">
        <v>3350</v>
      </c>
      <c r="C1293" s="178" t="s">
        <v>3331</v>
      </c>
      <c r="D1293" s="178" t="s">
        <v>3349</v>
      </c>
      <c r="E1293" s="178" t="s">
        <v>2159</v>
      </c>
      <c r="F1293" s="179">
        <v>18</v>
      </c>
      <c r="G1293" s="180"/>
      <c r="H1293" s="180"/>
      <c r="I1293" s="181"/>
      <c r="J1293" s="182"/>
      <c r="K1293" s="183" t="str">
        <f t="shared" si="20"/>
        <v/>
      </c>
    </row>
    <row r="1294" spans="1:11" x14ac:dyDescent="0.25">
      <c r="A1294" s="177">
        <v>1112802</v>
      </c>
      <c r="B1294" s="178" t="s">
        <v>3326</v>
      </c>
      <c r="C1294" s="178" t="s">
        <v>1868</v>
      </c>
      <c r="D1294" s="178" t="s">
        <v>3351</v>
      </c>
      <c r="E1294" s="178" t="s">
        <v>2246</v>
      </c>
      <c r="F1294" s="179">
        <v>55</v>
      </c>
      <c r="G1294" s="180"/>
      <c r="H1294" s="180"/>
      <c r="I1294" s="181"/>
      <c r="J1294" s="182"/>
      <c r="K1294" s="183" t="str">
        <f t="shared" si="20"/>
        <v/>
      </c>
    </row>
    <row r="1295" spans="1:11" x14ac:dyDescent="0.25">
      <c r="A1295" s="177">
        <v>1110599</v>
      </c>
      <c r="B1295" s="178" t="s">
        <v>3327</v>
      </c>
      <c r="C1295" s="178" t="s">
        <v>3331</v>
      </c>
      <c r="D1295" s="178" t="s">
        <v>3348</v>
      </c>
      <c r="E1295" s="178" t="s">
        <v>2103</v>
      </c>
      <c r="F1295" s="179">
        <v>37</v>
      </c>
      <c r="G1295" s="180">
        <v>3</v>
      </c>
      <c r="H1295" s="180" t="s">
        <v>2008</v>
      </c>
      <c r="I1295" s="181">
        <v>1</v>
      </c>
      <c r="J1295" s="182">
        <v>44102</v>
      </c>
      <c r="K1295" s="183">
        <f t="shared" si="20"/>
        <v>42640</v>
      </c>
    </row>
    <row r="1296" spans="1:11" x14ac:dyDescent="0.25">
      <c r="A1296" s="177">
        <v>1110618</v>
      </c>
      <c r="B1296" s="178" t="s">
        <v>3352</v>
      </c>
      <c r="C1296" s="178" t="s">
        <v>3331</v>
      </c>
      <c r="D1296" s="178" t="s">
        <v>3348</v>
      </c>
      <c r="E1296" s="178" t="s">
        <v>2262</v>
      </c>
      <c r="F1296" s="179">
        <v>11</v>
      </c>
      <c r="G1296" s="180"/>
      <c r="H1296" s="180"/>
      <c r="I1296" s="181"/>
      <c r="J1296" s="182"/>
      <c r="K1296" s="183" t="str">
        <f t="shared" si="20"/>
        <v/>
      </c>
    </row>
    <row r="1297" spans="1:11" x14ac:dyDescent="0.25">
      <c r="A1297" s="177">
        <v>1110559</v>
      </c>
      <c r="B1297" s="178" t="s">
        <v>3328</v>
      </c>
      <c r="C1297" s="178" t="s">
        <v>3331</v>
      </c>
      <c r="D1297" s="178" t="s">
        <v>3348</v>
      </c>
      <c r="E1297" s="178" t="s">
        <v>2149</v>
      </c>
      <c r="F1297" s="179">
        <v>61</v>
      </c>
      <c r="G1297" s="180"/>
      <c r="H1297" s="180"/>
      <c r="I1297" s="181"/>
      <c r="J1297" s="182"/>
      <c r="K1297" s="183" t="str">
        <f t="shared" si="20"/>
        <v/>
      </c>
    </row>
    <row r="1298" spans="1:11" x14ac:dyDescent="0.25">
      <c r="A1298" s="177">
        <v>1112997</v>
      </c>
      <c r="B1298" s="189" t="s">
        <v>3353</v>
      </c>
      <c r="C1298" s="178" t="s">
        <v>1868</v>
      </c>
      <c r="D1298" s="178" t="s">
        <v>2031</v>
      </c>
      <c r="E1298" s="178" t="s">
        <v>2153</v>
      </c>
      <c r="F1298" s="179">
        <v>109</v>
      </c>
      <c r="G1298" s="180">
        <v>0</v>
      </c>
      <c r="H1298" s="180" t="s">
        <v>2008</v>
      </c>
      <c r="I1298" s="181">
        <v>4</v>
      </c>
      <c r="J1298" s="182">
        <v>43808</v>
      </c>
      <c r="K1298" s="183">
        <f t="shared" si="20"/>
        <v>42346</v>
      </c>
    </row>
    <row r="1299" spans="1:11" x14ac:dyDescent="0.25">
      <c r="A1299" s="177">
        <v>1110545</v>
      </c>
      <c r="B1299" s="189" t="s">
        <v>3354</v>
      </c>
      <c r="C1299" s="178" t="s">
        <v>3331</v>
      </c>
      <c r="D1299" s="178" t="s">
        <v>3348</v>
      </c>
      <c r="E1299" s="178" t="s">
        <v>2149</v>
      </c>
      <c r="F1299" s="179">
        <v>118</v>
      </c>
      <c r="G1299" s="180">
        <v>0</v>
      </c>
      <c r="H1299" s="180" t="s">
        <v>3355</v>
      </c>
      <c r="I1299" s="181">
        <v>2</v>
      </c>
      <c r="J1299" s="182">
        <v>43605</v>
      </c>
      <c r="K1299" s="183">
        <f t="shared" si="20"/>
        <v>42143</v>
      </c>
    </row>
    <row r="1300" spans="1:11" x14ac:dyDescent="0.25">
      <c r="A1300" s="177">
        <v>1110278</v>
      </c>
      <c r="B1300" s="189" t="s">
        <v>3356</v>
      </c>
      <c r="C1300" s="178" t="s">
        <v>3331</v>
      </c>
      <c r="D1300" s="178" t="s">
        <v>3334</v>
      </c>
      <c r="E1300" s="178" t="s">
        <v>3357</v>
      </c>
      <c r="F1300" s="179">
        <v>26</v>
      </c>
      <c r="G1300" s="180">
        <v>0</v>
      </c>
      <c r="H1300" s="180" t="s">
        <v>3355</v>
      </c>
      <c r="I1300" s="181">
        <v>1</v>
      </c>
      <c r="J1300" s="190">
        <v>43794</v>
      </c>
      <c r="K1300" s="183">
        <f t="shared" si="20"/>
        <v>42332</v>
      </c>
    </row>
    <row r="1301" spans="1:11" x14ac:dyDescent="0.25">
      <c r="A1301" s="177">
        <v>1110174</v>
      </c>
      <c r="B1301" s="189" t="s">
        <v>3358</v>
      </c>
      <c r="C1301" s="178" t="s">
        <v>3331</v>
      </c>
      <c r="D1301" s="178" t="s">
        <v>3348</v>
      </c>
      <c r="E1301" s="178" t="s">
        <v>2347</v>
      </c>
      <c r="F1301" s="179">
        <v>144</v>
      </c>
      <c r="G1301" s="180">
        <v>0</v>
      </c>
      <c r="H1301" s="180" t="s">
        <v>3355</v>
      </c>
      <c r="I1301" s="181">
        <v>1</v>
      </c>
      <c r="J1301" s="182">
        <v>42884</v>
      </c>
      <c r="K1301" s="183">
        <f t="shared" si="20"/>
        <v>41422</v>
      </c>
    </row>
    <row r="1302" spans="1:11" x14ac:dyDescent="0.25">
      <c r="A1302" s="177">
        <v>1110515</v>
      </c>
      <c r="B1302" s="189" t="s">
        <v>3359</v>
      </c>
      <c r="C1302" s="178" t="s">
        <v>2001</v>
      </c>
      <c r="D1302" s="178" t="s">
        <v>2055</v>
      </c>
      <c r="E1302" s="178" t="s">
        <v>2233</v>
      </c>
      <c r="F1302" s="179">
        <v>54</v>
      </c>
      <c r="G1302" s="180">
        <v>0</v>
      </c>
      <c r="H1302" s="180" t="s">
        <v>3355</v>
      </c>
      <c r="I1302" s="181">
        <v>1</v>
      </c>
      <c r="J1302" s="182">
        <v>43913</v>
      </c>
      <c r="K1302" s="183">
        <f t="shared" si="20"/>
        <v>42451</v>
      </c>
    </row>
    <row r="1303" spans="1:11" x14ac:dyDescent="0.25">
      <c r="A1303" s="177">
        <v>1110045</v>
      </c>
      <c r="B1303" s="189" t="s">
        <v>3360</v>
      </c>
      <c r="C1303" s="178" t="s">
        <v>3331</v>
      </c>
      <c r="D1303" s="178" t="s">
        <v>3342</v>
      </c>
      <c r="E1303" s="178" t="s">
        <v>2035</v>
      </c>
      <c r="F1303" s="179">
        <v>82</v>
      </c>
      <c r="G1303" s="180">
        <v>0</v>
      </c>
      <c r="H1303" s="180" t="s">
        <v>3355</v>
      </c>
      <c r="I1303" s="181">
        <v>2</v>
      </c>
      <c r="J1303" s="182">
        <v>43724</v>
      </c>
      <c r="K1303" s="183">
        <f t="shared" si="20"/>
        <v>42262</v>
      </c>
    </row>
    <row r="1304" spans="1:11" x14ac:dyDescent="0.25">
      <c r="A1304" s="177">
        <v>1111727</v>
      </c>
      <c r="B1304" s="189" t="s">
        <v>3361</v>
      </c>
      <c r="C1304" s="178" t="s">
        <v>2001</v>
      </c>
      <c r="D1304" s="178" t="s">
        <v>3340</v>
      </c>
      <c r="E1304" s="178" t="s">
        <v>2123</v>
      </c>
      <c r="F1304" s="179">
        <v>81</v>
      </c>
      <c r="G1304" s="180">
        <v>0</v>
      </c>
      <c r="H1304" s="180" t="s">
        <v>3355</v>
      </c>
      <c r="I1304" s="181">
        <v>1</v>
      </c>
      <c r="J1304" s="182">
        <v>43731</v>
      </c>
      <c r="K1304" s="183">
        <f t="shared" si="20"/>
        <v>42269</v>
      </c>
    </row>
  </sheetData>
  <mergeCells count="3">
    <mergeCell ref="A1:F1"/>
    <mergeCell ref="G1:I1"/>
    <mergeCell ref="J2:K2"/>
  </mergeCells>
  <conditionalFormatting sqref="K1 J3:K3">
    <cfRule type="cellIs" dxfId="15" priority="6" operator="equal">
      <formula>"Y"</formula>
    </cfRule>
  </conditionalFormatting>
  <conditionalFormatting sqref="H4:H1297">
    <cfRule type="cellIs" dxfId="14" priority="3" operator="equal">
      <formula>0</formula>
    </cfRule>
  </conditionalFormatting>
  <conditionalFormatting sqref="H1298:H1303">
    <cfRule type="cellIs" dxfId="13" priority="2" operator="equal">
      <formula>0</formula>
    </cfRule>
  </conditionalFormatting>
  <conditionalFormatting sqref="H1304">
    <cfRule type="cellIs" dxfId="12" priority="1" operator="equal">
      <formula>0</formula>
    </cfRule>
  </conditionalFormatting>
  <pageMargins left="0.7" right="0.7" top="0.75" bottom="0.75" header="0.3" footer="0.3"/>
  <pageSetup paperSize="9" orientation="portrait" r:id="rId1"/>
  <headerFooter>
    <oddFooter>&amp;L&amp;1#&amp;"Calibri"&amp;10&amp;K000000Classified: RMG – Internal</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DB6090-8B55-4334-A4D3-6369CE09ADD2}">
  <sheetPr codeName="Sheet23"/>
  <dimension ref="A1:K655"/>
  <sheetViews>
    <sheetView workbookViewId="0">
      <selection activeCell="B2" sqref="B2:E2"/>
    </sheetView>
  </sheetViews>
  <sheetFormatPr defaultColWidth="9.140625" defaultRowHeight="14.25" x14ac:dyDescent="0.25"/>
  <cols>
    <col min="1" max="1" width="3.140625" style="371" customWidth="1"/>
    <col min="2" max="2" width="19.140625" style="378" customWidth="1"/>
    <col min="3" max="3" width="30.5703125" style="379" customWidth="1"/>
    <col min="4" max="4" width="38.140625" style="379" customWidth="1"/>
    <col min="5" max="5" width="16.140625" style="379" customWidth="1"/>
    <col min="6" max="246" width="14.140625" style="371" customWidth="1"/>
    <col min="247" max="16384" width="9.140625" style="371"/>
  </cols>
  <sheetData>
    <row r="1" spans="1:11" ht="27" customHeight="1" x14ac:dyDescent="0.25">
      <c r="A1" s="370"/>
      <c r="B1" s="539" t="s">
        <v>3362</v>
      </c>
      <c r="C1" s="539"/>
      <c r="D1" s="539"/>
      <c r="E1" s="539"/>
      <c r="F1" s="370"/>
      <c r="G1" s="370"/>
      <c r="H1" s="370"/>
      <c r="I1" s="370"/>
      <c r="J1" s="370"/>
      <c r="K1" s="370"/>
    </row>
    <row r="2" spans="1:11" ht="27" customHeight="1" x14ac:dyDescent="0.25">
      <c r="A2" s="370"/>
      <c r="B2" s="539" t="str">
        <f>'Unit Setup'!E4</f>
        <v>Cardiff North DO</v>
      </c>
      <c r="C2" s="539"/>
      <c r="D2" s="539"/>
      <c r="E2" s="539"/>
      <c r="F2" s="370"/>
      <c r="G2" s="370"/>
      <c r="H2" s="370"/>
      <c r="I2" s="370"/>
      <c r="J2" s="370"/>
      <c r="K2" s="370"/>
    </row>
    <row r="3" spans="1:11" ht="15" customHeight="1" thickBot="1" x14ac:dyDescent="0.3">
      <c r="A3" s="370"/>
      <c r="B3" s="372"/>
      <c r="C3" s="372"/>
      <c r="D3" s="372"/>
      <c r="E3" s="372"/>
      <c r="F3" s="370"/>
      <c r="G3" s="370"/>
      <c r="H3" s="370"/>
      <c r="I3" s="370"/>
      <c r="J3" s="370"/>
      <c r="K3" s="370"/>
    </row>
    <row r="4" spans="1:11" s="365" customFormat="1" ht="24" customHeight="1" x14ac:dyDescent="0.25">
      <c r="A4" s="364"/>
      <c r="B4" s="540" t="s">
        <v>3363</v>
      </c>
      <c r="C4" s="540"/>
      <c r="D4" s="540"/>
      <c r="E4" s="540"/>
      <c r="F4" s="364"/>
      <c r="G4" s="364"/>
      <c r="H4" s="364"/>
      <c r="I4" s="364"/>
      <c r="J4" s="364"/>
      <c r="K4" s="364"/>
    </row>
    <row r="5" spans="1:11" x14ac:dyDescent="0.25">
      <c r="A5" s="370"/>
      <c r="B5" s="541" t="s">
        <v>3364</v>
      </c>
      <c r="C5" s="541" t="s">
        <v>3365</v>
      </c>
      <c r="D5" s="541" t="s">
        <v>3366</v>
      </c>
      <c r="E5" s="541" t="s">
        <v>3367</v>
      </c>
      <c r="F5" s="370"/>
      <c r="G5" s="370"/>
      <c r="H5" s="370"/>
      <c r="I5" s="370"/>
      <c r="J5" s="370"/>
      <c r="K5" s="370"/>
    </row>
    <row r="6" spans="1:11" s="374" customFormat="1" ht="21.6" customHeight="1" x14ac:dyDescent="0.25">
      <c r="A6" s="373"/>
      <c r="B6" s="542"/>
      <c r="C6" s="542"/>
      <c r="D6" s="542"/>
      <c r="E6" s="542"/>
      <c r="F6" s="373"/>
      <c r="G6" s="373"/>
      <c r="H6" s="373"/>
      <c r="I6" s="373"/>
      <c r="J6" s="373"/>
      <c r="K6" s="373"/>
    </row>
    <row r="7" spans="1:11" x14ac:dyDescent="0.25">
      <c r="A7" s="370"/>
      <c r="B7" s="375"/>
      <c r="C7" s="375"/>
      <c r="D7" s="375"/>
      <c r="E7" s="375"/>
      <c r="F7" s="370"/>
      <c r="G7" s="370"/>
      <c r="H7" s="370"/>
      <c r="I7" s="370"/>
      <c r="J7" s="370"/>
      <c r="K7" s="370"/>
    </row>
    <row r="8" spans="1:11" x14ac:dyDescent="0.25">
      <c r="A8" s="370"/>
      <c r="B8" s="375"/>
      <c r="C8" s="375"/>
      <c r="D8" s="375"/>
      <c r="E8" s="375"/>
      <c r="F8" s="370"/>
      <c r="G8" s="370"/>
      <c r="H8" s="370"/>
      <c r="I8" s="370"/>
      <c r="J8" s="370"/>
      <c r="K8" s="370"/>
    </row>
    <row r="9" spans="1:11" x14ac:dyDescent="0.25">
      <c r="A9" s="370"/>
      <c r="B9" s="375"/>
      <c r="C9" s="375"/>
      <c r="D9" s="375"/>
      <c r="E9" s="375"/>
      <c r="F9" s="370"/>
      <c r="G9" s="370"/>
      <c r="H9" s="370"/>
      <c r="I9" s="370"/>
      <c r="J9" s="370"/>
      <c r="K9" s="370"/>
    </row>
    <row r="10" spans="1:11" x14ac:dyDescent="0.25">
      <c r="A10" s="370"/>
      <c r="B10" s="375"/>
      <c r="C10" s="375"/>
      <c r="D10" s="375"/>
      <c r="E10" s="375"/>
      <c r="F10" s="370"/>
      <c r="G10" s="370"/>
      <c r="H10" s="370"/>
      <c r="I10" s="370"/>
      <c r="J10" s="370"/>
      <c r="K10" s="370"/>
    </row>
    <row r="11" spans="1:11" x14ac:dyDescent="0.25">
      <c r="A11" s="370"/>
      <c r="B11" s="375"/>
      <c r="C11" s="375"/>
      <c r="D11" s="375"/>
      <c r="E11" s="375"/>
      <c r="F11" s="370"/>
      <c r="G11" s="370"/>
      <c r="H11" s="370"/>
      <c r="I11" s="370"/>
      <c r="J11" s="370"/>
      <c r="K11" s="370"/>
    </row>
    <row r="12" spans="1:11" x14ac:dyDescent="0.25">
      <c r="A12" s="370"/>
      <c r="B12" s="375"/>
      <c r="C12" s="375"/>
      <c r="D12" s="375"/>
      <c r="E12" s="375"/>
      <c r="F12" s="370"/>
      <c r="G12" s="370"/>
      <c r="H12" s="370"/>
      <c r="I12" s="370"/>
      <c r="J12" s="370"/>
      <c r="K12" s="370"/>
    </row>
    <row r="13" spans="1:11" x14ac:dyDescent="0.25">
      <c r="A13" s="370"/>
      <c r="B13" s="375"/>
      <c r="C13" s="375"/>
      <c r="D13" s="375"/>
      <c r="E13" s="375"/>
      <c r="F13" s="370"/>
      <c r="G13" s="370"/>
      <c r="H13" s="370"/>
      <c r="I13" s="370"/>
      <c r="J13" s="370"/>
      <c r="K13" s="370"/>
    </row>
    <row r="14" spans="1:11" x14ac:dyDescent="0.25">
      <c r="A14" s="370"/>
      <c r="B14" s="375"/>
      <c r="C14" s="375"/>
      <c r="D14" s="375"/>
      <c r="E14" s="375"/>
      <c r="F14" s="370"/>
      <c r="G14" s="370"/>
      <c r="H14" s="370"/>
      <c r="I14" s="370"/>
      <c r="J14" s="370"/>
      <c r="K14" s="370"/>
    </row>
    <row r="15" spans="1:11" x14ac:dyDescent="0.25">
      <c r="A15" s="370"/>
      <c r="B15" s="375"/>
      <c r="C15" s="375"/>
      <c r="D15" s="375"/>
      <c r="E15" s="375"/>
      <c r="F15" s="370"/>
      <c r="G15" s="370"/>
      <c r="H15" s="370"/>
      <c r="I15" s="370"/>
      <c r="J15" s="370"/>
      <c r="K15" s="370"/>
    </row>
    <row r="16" spans="1:11" x14ac:dyDescent="0.25">
      <c r="A16" s="370"/>
      <c r="B16" s="375"/>
      <c r="C16" s="375"/>
      <c r="D16" s="375"/>
      <c r="E16" s="375"/>
      <c r="F16" s="370"/>
      <c r="G16" s="370"/>
      <c r="H16" s="370"/>
      <c r="I16" s="370"/>
      <c r="J16" s="370"/>
      <c r="K16" s="370"/>
    </row>
    <row r="17" spans="1:11" x14ac:dyDescent="0.25">
      <c r="A17" s="370"/>
      <c r="B17" s="375"/>
      <c r="C17" s="375"/>
      <c r="D17" s="375"/>
      <c r="E17" s="375"/>
      <c r="F17" s="370"/>
      <c r="G17" s="370"/>
      <c r="H17" s="370"/>
      <c r="I17" s="370"/>
      <c r="J17" s="370"/>
      <c r="K17" s="370"/>
    </row>
    <row r="18" spans="1:11" x14ac:dyDescent="0.25">
      <c r="A18" s="370"/>
      <c r="B18" s="375"/>
      <c r="C18" s="375"/>
      <c r="D18" s="375"/>
      <c r="E18" s="375"/>
      <c r="F18" s="370"/>
      <c r="G18" s="370"/>
      <c r="H18" s="370"/>
      <c r="I18" s="370"/>
      <c r="J18" s="370"/>
      <c r="K18" s="370"/>
    </row>
    <row r="19" spans="1:11" x14ac:dyDescent="0.25">
      <c r="A19" s="370"/>
      <c r="B19" s="375"/>
      <c r="C19" s="375"/>
      <c r="D19" s="375"/>
      <c r="E19" s="375"/>
      <c r="F19" s="370"/>
      <c r="G19" s="370"/>
      <c r="H19" s="370"/>
      <c r="I19" s="370"/>
      <c r="J19" s="370"/>
      <c r="K19" s="370"/>
    </row>
    <row r="20" spans="1:11" x14ac:dyDescent="0.25">
      <c r="A20" s="370"/>
      <c r="B20" s="375"/>
      <c r="C20" s="375"/>
      <c r="D20" s="375"/>
      <c r="E20" s="375"/>
      <c r="F20" s="370"/>
      <c r="G20" s="370"/>
      <c r="H20" s="370"/>
      <c r="I20" s="370"/>
      <c r="J20" s="370"/>
      <c r="K20" s="370"/>
    </row>
    <row r="21" spans="1:11" x14ac:dyDescent="0.25">
      <c r="A21" s="370"/>
      <c r="B21" s="375"/>
      <c r="C21" s="375"/>
      <c r="D21" s="375"/>
      <c r="E21" s="375"/>
      <c r="F21" s="370"/>
      <c r="G21" s="370"/>
      <c r="H21" s="370"/>
      <c r="I21" s="370"/>
      <c r="J21" s="370"/>
      <c r="K21" s="370"/>
    </row>
    <row r="22" spans="1:11" x14ac:dyDescent="0.25">
      <c r="A22" s="370"/>
      <c r="B22" s="375"/>
      <c r="C22" s="375"/>
      <c r="D22" s="375"/>
      <c r="E22" s="375"/>
      <c r="F22" s="370"/>
      <c r="G22" s="370"/>
      <c r="H22" s="370"/>
      <c r="I22" s="370"/>
      <c r="J22" s="370"/>
      <c r="K22" s="370"/>
    </row>
    <row r="23" spans="1:11" x14ac:dyDescent="0.25">
      <c r="A23" s="370"/>
      <c r="B23" s="375"/>
      <c r="C23" s="375"/>
      <c r="D23" s="375"/>
      <c r="E23" s="375"/>
      <c r="F23" s="370"/>
      <c r="G23" s="370"/>
      <c r="H23" s="370"/>
      <c r="I23" s="370"/>
      <c r="J23" s="370"/>
      <c r="K23" s="370"/>
    </row>
    <row r="24" spans="1:11" x14ac:dyDescent="0.25">
      <c r="A24" s="370"/>
      <c r="B24" s="375"/>
      <c r="C24" s="375"/>
      <c r="D24" s="375"/>
      <c r="E24" s="375"/>
      <c r="F24" s="370"/>
      <c r="G24" s="370"/>
      <c r="H24" s="370"/>
      <c r="I24" s="370"/>
      <c r="J24" s="370"/>
      <c r="K24" s="370"/>
    </row>
    <row r="25" spans="1:11" x14ac:dyDescent="0.25">
      <c r="A25" s="370"/>
      <c r="B25" s="375"/>
      <c r="C25" s="375"/>
      <c r="D25" s="375"/>
      <c r="E25" s="375"/>
      <c r="F25" s="370"/>
      <c r="G25" s="370"/>
      <c r="H25" s="370"/>
      <c r="I25" s="370"/>
      <c r="J25" s="370"/>
      <c r="K25" s="370"/>
    </row>
    <row r="26" spans="1:11" x14ac:dyDescent="0.25">
      <c r="A26" s="370"/>
      <c r="B26" s="375"/>
      <c r="C26" s="375"/>
      <c r="D26" s="375"/>
      <c r="E26" s="375"/>
      <c r="F26" s="370"/>
      <c r="G26" s="370"/>
      <c r="H26" s="370"/>
      <c r="I26" s="370"/>
      <c r="J26" s="370"/>
      <c r="K26" s="370"/>
    </row>
    <row r="27" spans="1:11" x14ac:dyDescent="0.25">
      <c r="A27" s="370"/>
      <c r="B27" s="375"/>
      <c r="C27" s="375"/>
      <c r="D27" s="375"/>
      <c r="E27" s="375"/>
      <c r="F27" s="370"/>
      <c r="G27" s="370"/>
      <c r="H27" s="370"/>
      <c r="I27" s="370"/>
      <c r="J27" s="370"/>
      <c r="K27" s="370"/>
    </row>
    <row r="28" spans="1:11" x14ac:dyDescent="0.25">
      <c r="A28" s="370"/>
      <c r="B28" s="375"/>
      <c r="C28" s="375"/>
      <c r="D28" s="375"/>
      <c r="E28" s="375"/>
      <c r="F28" s="370"/>
      <c r="G28" s="370"/>
      <c r="H28" s="370"/>
      <c r="I28" s="370"/>
      <c r="J28" s="370"/>
      <c r="K28" s="370"/>
    </row>
    <row r="29" spans="1:11" x14ac:dyDescent="0.25">
      <c r="A29" s="370"/>
      <c r="B29" s="375"/>
      <c r="C29" s="375"/>
      <c r="D29" s="375"/>
      <c r="E29" s="375"/>
      <c r="F29" s="370"/>
      <c r="G29" s="370"/>
      <c r="H29" s="370"/>
      <c r="I29" s="370"/>
      <c r="J29" s="370"/>
      <c r="K29" s="370"/>
    </row>
    <row r="30" spans="1:11" x14ac:dyDescent="0.25">
      <c r="A30" s="370"/>
      <c r="B30" s="375"/>
      <c r="C30" s="375"/>
      <c r="D30" s="375"/>
      <c r="E30" s="375"/>
      <c r="F30" s="370"/>
      <c r="G30" s="370"/>
      <c r="H30" s="370"/>
      <c r="I30" s="370"/>
      <c r="J30" s="370"/>
      <c r="K30" s="370"/>
    </row>
    <row r="31" spans="1:11" x14ac:dyDescent="0.25">
      <c r="A31" s="370"/>
      <c r="B31" s="375"/>
      <c r="C31" s="375"/>
      <c r="D31" s="375"/>
      <c r="E31" s="375"/>
      <c r="F31" s="370"/>
      <c r="G31" s="370"/>
      <c r="H31" s="370"/>
      <c r="I31" s="370"/>
      <c r="J31" s="370"/>
      <c r="K31" s="370"/>
    </row>
    <row r="32" spans="1:11" x14ac:dyDescent="0.25">
      <c r="A32" s="370"/>
      <c r="B32" s="375"/>
      <c r="C32" s="375"/>
      <c r="D32" s="375"/>
      <c r="E32" s="375"/>
      <c r="F32" s="370"/>
      <c r="G32" s="370"/>
      <c r="H32" s="370"/>
      <c r="I32" s="370"/>
      <c r="J32" s="370"/>
      <c r="K32" s="370"/>
    </row>
    <row r="33" spans="1:11" x14ac:dyDescent="0.25">
      <c r="A33" s="370"/>
      <c r="B33" s="375"/>
      <c r="C33" s="375"/>
      <c r="D33" s="375"/>
      <c r="E33" s="375"/>
      <c r="F33" s="370"/>
      <c r="G33" s="370"/>
      <c r="H33" s="370"/>
      <c r="I33" s="370"/>
      <c r="J33" s="370"/>
      <c r="K33" s="370"/>
    </row>
    <row r="34" spans="1:11" x14ac:dyDescent="0.25">
      <c r="A34" s="370"/>
      <c r="B34" s="375"/>
      <c r="C34" s="375"/>
      <c r="D34" s="375"/>
      <c r="E34" s="375"/>
      <c r="F34" s="370"/>
      <c r="G34" s="370"/>
      <c r="H34" s="370"/>
      <c r="I34" s="370"/>
      <c r="J34" s="370"/>
      <c r="K34" s="370"/>
    </row>
    <row r="35" spans="1:11" x14ac:dyDescent="0.25">
      <c r="A35" s="370"/>
      <c r="B35" s="375"/>
      <c r="C35" s="375"/>
      <c r="D35" s="375"/>
      <c r="E35" s="375"/>
      <c r="F35" s="370"/>
      <c r="G35" s="370"/>
      <c r="H35" s="370"/>
      <c r="I35" s="370"/>
      <c r="J35" s="370"/>
      <c r="K35" s="370"/>
    </row>
    <row r="36" spans="1:11" x14ac:dyDescent="0.25">
      <c r="A36" s="370"/>
      <c r="B36" s="375"/>
      <c r="C36" s="375"/>
      <c r="D36" s="375"/>
      <c r="E36" s="375"/>
      <c r="F36" s="370"/>
      <c r="G36" s="370"/>
      <c r="H36" s="370"/>
      <c r="I36" s="370"/>
      <c r="J36" s="370"/>
      <c r="K36" s="370"/>
    </row>
    <row r="37" spans="1:11" x14ac:dyDescent="0.25">
      <c r="A37" s="370"/>
      <c r="B37" s="375"/>
      <c r="C37" s="375"/>
      <c r="D37" s="375"/>
      <c r="E37" s="375"/>
      <c r="F37" s="370"/>
      <c r="G37" s="370"/>
      <c r="H37" s="370"/>
      <c r="I37" s="370"/>
      <c r="J37" s="370"/>
      <c r="K37" s="370"/>
    </row>
    <row r="38" spans="1:11" x14ac:dyDescent="0.25">
      <c r="A38" s="370"/>
      <c r="B38" s="375"/>
      <c r="C38" s="375"/>
      <c r="D38" s="375"/>
      <c r="E38" s="375"/>
      <c r="F38" s="370"/>
      <c r="G38" s="370"/>
      <c r="H38" s="370"/>
      <c r="I38" s="370"/>
      <c r="J38" s="370"/>
      <c r="K38" s="370"/>
    </row>
    <row r="39" spans="1:11" x14ac:dyDescent="0.25">
      <c r="A39" s="370"/>
      <c r="B39" s="375"/>
      <c r="C39" s="375"/>
      <c r="D39" s="375"/>
      <c r="E39" s="375"/>
      <c r="F39" s="370"/>
      <c r="G39" s="370"/>
      <c r="H39" s="370"/>
      <c r="I39" s="370"/>
      <c r="J39" s="370"/>
      <c r="K39" s="370"/>
    </row>
    <row r="40" spans="1:11" x14ac:dyDescent="0.25">
      <c r="A40" s="370"/>
      <c r="B40" s="375"/>
      <c r="C40" s="375"/>
      <c r="D40" s="375"/>
      <c r="E40" s="375"/>
      <c r="F40" s="370"/>
      <c r="G40" s="370"/>
      <c r="H40" s="370"/>
      <c r="I40" s="370"/>
      <c r="J40" s="370"/>
      <c r="K40" s="370"/>
    </row>
    <row r="41" spans="1:11" x14ac:dyDescent="0.25">
      <c r="A41" s="370"/>
      <c r="B41" s="375"/>
      <c r="C41" s="375"/>
      <c r="D41" s="375"/>
      <c r="E41" s="375"/>
      <c r="F41" s="370"/>
      <c r="G41" s="370"/>
      <c r="H41" s="370"/>
      <c r="I41" s="370"/>
      <c r="J41" s="370"/>
      <c r="K41" s="370"/>
    </row>
    <row r="42" spans="1:11" x14ac:dyDescent="0.25">
      <c r="A42" s="370"/>
      <c r="B42" s="375"/>
      <c r="C42" s="375"/>
      <c r="D42" s="375"/>
      <c r="E42" s="375"/>
      <c r="F42" s="370"/>
      <c r="G42" s="370"/>
      <c r="H42" s="370"/>
      <c r="I42" s="370"/>
      <c r="J42" s="370"/>
      <c r="K42" s="370"/>
    </row>
    <row r="43" spans="1:11" x14ac:dyDescent="0.25">
      <c r="A43" s="370"/>
      <c r="B43" s="375"/>
      <c r="C43" s="375"/>
      <c r="D43" s="375"/>
      <c r="E43" s="375"/>
      <c r="F43" s="370"/>
      <c r="G43" s="370"/>
      <c r="H43" s="370"/>
      <c r="I43" s="370"/>
      <c r="J43" s="370"/>
      <c r="K43" s="370"/>
    </row>
    <row r="44" spans="1:11" x14ac:dyDescent="0.25">
      <c r="A44" s="370"/>
      <c r="B44" s="375"/>
      <c r="C44" s="375"/>
      <c r="D44" s="375"/>
      <c r="E44" s="375"/>
      <c r="F44" s="370"/>
      <c r="G44" s="370"/>
      <c r="H44" s="370"/>
      <c r="I44" s="370"/>
      <c r="J44" s="370"/>
      <c r="K44" s="370"/>
    </row>
    <row r="45" spans="1:11" x14ac:dyDescent="0.25">
      <c r="A45" s="370"/>
      <c r="B45" s="375"/>
      <c r="C45" s="375"/>
      <c r="D45" s="375"/>
      <c r="E45" s="375"/>
      <c r="F45" s="370"/>
      <c r="G45" s="370"/>
      <c r="H45" s="370"/>
      <c r="I45" s="370"/>
      <c r="J45" s="370"/>
      <c r="K45" s="370"/>
    </row>
    <row r="46" spans="1:11" x14ac:dyDescent="0.25">
      <c r="A46" s="370"/>
      <c r="B46" s="375"/>
      <c r="C46" s="375"/>
      <c r="D46" s="375"/>
      <c r="E46" s="375"/>
      <c r="F46" s="370"/>
      <c r="G46" s="370"/>
      <c r="H46" s="370"/>
      <c r="I46" s="370"/>
      <c r="J46" s="370"/>
      <c r="K46" s="370"/>
    </row>
    <row r="47" spans="1:11" x14ac:dyDescent="0.25">
      <c r="A47" s="370"/>
      <c r="B47" s="375"/>
      <c r="C47" s="375"/>
      <c r="D47" s="375"/>
      <c r="E47" s="375"/>
      <c r="F47" s="370"/>
      <c r="G47" s="370"/>
      <c r="H47" s="370"/>
      <c r="I47" s="370"/>
      <c r="J47" s="370"/>
      <c r="K47" s="370"/>
    </row>
    <row r="48" spans="1:11" x14ac:dyDescent="0.25">
      <c r="A48" s="370"/>
      <c r="B48" s="375"/>
      <c r="C48" s="375"/>
      <c r="D48" s="375"/>
      <c r="E48" s="375"/>
      <c r="F48" s="370"/>
      <c r="G48" s="370"/>
      <c r="H48" s="370"/>
      <c r="I48" s="370"/>
      <c r="J48" s="370"/>
      <c r="K48" s="370"/>
    </row>
    <row r="49" spans="1:11" x14ac:dyDescent="0.25">
      <c r="A49" s="370"/>
      <c r="B49" s="375"/>
      <c r="C49" s="375"/>
      <c r="D49" s="375"/>
      <c r="E49" s="375"/>
      <c r="F49" s="370"/>
      <c r="G49" s="370"/>
      <c r="H49" s="370"/>
      <c r="I49" s="370"/>
      <c r="J49" s="370"/>
      <c r="K49" s="370"/>
    </row>
    <row r="50" spans="1:11" x14ac:dyDescent="0.25">
      <c r="A50" s="370"/>
      <c r="B50" s="375"/>
      <c r="C50" s="375"/>
      <c r="D50" s="375"/>
      <c r="E50" s="375"/>
      <c r="F50" s="370"/>
      <c r="G50" s="370"/>
      <c r="H50" s="370"/>
      <c r="I50" s="370"/>
      <c r="J50" s="370"/>
      <c r="K50" s="370"/>
    </row>
    <row r="51" spans="1:11" x14ac:dyDescent="0.25">
      <c r="A51" s="370"/>
      <c r="B51" s="375"/>
      <c r="C51" s="375"/>
      <c r="D51" s="375"/>
      <c r="E51" s="375"/>
      <c r="F51" s="370"/>
      <c r="G51" s="370"/>
      <c r="H51" s="370"/>
      <c r="I51" s="370"/>
      <c r="J51" s="370"/>
      <c r="K51" s="370"/>
    </row>
    <row r="52" spans="1:11" x14ac:dyDescent="0.25">
      <c r="A52" s="370"/>
      <c r="B52" s="375"/>
      <c r="C52" s="375"/>
      <c r="D52" s="375"/>
      <c r="E52" s="375"/>
      <c r="F52" s="370"/>
      <c r="G52" s="370"/>
      <c r="H52" s="370"/>
      <c r="I52" s="370"/>
      <c r="J52" s="370"/>
      <c r="K52" s="370"/>
    </row>
    <row r="53" spans="1:11" x14ac:dyDescent="0.25">
      <c r="A53" s="370"/>
      <c r="B53" s="375"/>
      <c r="C53" s="375"/>
      <c r="D53" s="375"/>
      <c r="E53" s="375"/>
      <c r="F53" s="370"/>
      <c r="G53" s="370"/>
      <c r="H53" s="370"/>
      <c r="I53" s="370"/>
      <c r="J53" s="370"/>
      <c r="K53" s="370"/>
    </row>
    <row r="54" spans="1:11" x14ac:dyDescent="0.25">
      <c r="A54" s="370"/>
      <c r="B54" s="375"/>
      <c r="C54" s="375"/>
      <c r="D54" s="375"/>
      <c r="E54" s="375"/>
      <c r="F54" s="370"/>
      <c r="G54" s="370"/>
      <c r="H54" s="370"/>
      <c r="I54" s="370"/>
      <c r="J54" s="370"/>
      <c r="K54" s="370"/>
    </row>
    <row r="55" spans="1:11" x14ac:dyDescent="0.25">
      <c r="A55" s="370"/>
      <c r="B55" s="375"/>
      <c r="C55" s="375"/>
      <c r="D55" s="375"/>
      <c r="E55" s="375"/>
      <c r="F55" s="370"/>
      <c r="G55" s="370"/>
      <c r="H55" s="370"/>
      <c r="I55" s="370"/>
      <c r="J55" s="370"/>
      <c r="K55" s="370"/>
    </row>
    <row r="56" spans="1:11" x14ac:dyDescent="0.25">
      <c r="A56" s="370"/>
      <c r="B56" s="375"/>
      <c r="C56" s="375"/>
      <c r="D56" s="375"/>
      <c r="E56" s="375"/>
      <c r="F56" s="370"/>
      <c r="G56" s="370"/>
      <c r="H56" s="370"/>
      <c r="I56" s="370"/>
      <c r="J56" s="370"/>
      <c r="K56" s="370"/>
    </row>
    <row r="57" spans="1:11" x14ac:dyDescent="0.25">
      <c r="A57" s="370"/>
      <c r="B57" s="375"/>
      <c r="C57" s="375"/>
      <c r="D57" s="375"/>
      <c r="E57" s="375"/>
      <c r="F57" s="370"/>
      <c r="G57" s="370"/>
      <c r="H57" s="370"/>
      <c r="I57" s="370"/>
      <c r="J57" s="370"/>
      <c r="K57" s="370"/>
    </row>
    <row r="58" spans="1:11" x14ac:dyDescent="0.25">
      <c r="A58" s="370"/>
      <c r="B58" s="375"/>
      <c r="C58" s="375"/>
      <c r="D58" s="375"/>
      <c r="E58" s="375"/>
      <c r="F58" s="370"/>
      <c r="G58" s="370"/>
      <c r="H58" s="370"/>
      <c r="I58" s="370"/>
      <c r="J58" s="370"/>
      <c r="K58" s="370"/>
    </row>
    <row r="59" spans="1:11" x14ac:dyDescent="0.25">
      <c r="A59" s="370"/>
      <c r="B59" s="375"/>
      <c r="C59" s="375"/>
      <c r="D59" s="375"/>
      <c r="E59" s="375"/>
      <c r="F59" s="370"/>
      <c r="G59" s="370"/>
      <c r="H59" s="370"/>
      <c r="I59" s="370"/>
      <c r="J59" s="370"/>
      <c r="K59" s="370"/>
    </row>
    <row r="60" spans="1:11" x14ac:dyDescent="0.25">
      <c r="A60" s="370"/>
      <c r="B60" s="375"/>
      <c r="C60" s="375"/>
      <c r="D60" s="375"/>
      <c r="E60" s="375"/>
      <c r="F60" s="370"/>
      <c r="G60" s="370"/>
      <c r="H60" s="370"/>
      <c r="I60" s="370"/>
      <c r="J60" s="370"/>
      <c r="K60" s="370"/>
    </row>
    <row r="61" spans="1:11" x14ac:dyDescent="0.25">
      <c r="A61" s="370"/>
      <c r="B61" s="375"/>
      <c r="C61" s="375"/>
      <c r="D61" s="375"/>
      <c r="E61" s="375"/>
      <c r="F61" s="370"/>
      <c r="G61" s="370"/>
      <c r="H61" s="370"/>
      <c r="I61" s="370"/>
      <c r="J61" s="370"/>
      <c r="K61" s="370"/>
    </row>
    <row r="62" spans="1:11" x14ac:dyDescent="0.25">
      <c r="A62" s="370"/>
      <c r="B62" s="375"/>
      <c r="C62" s="375"/>
      <c r="D62" s="375"/>
      <c r="E62" s="375"/>
      <c r="F62" s="370"/>
      <c r="G62" s="370"/>
      <c r="H62" s="370"/>
      <c r="I62" s="370"/>
      <c r="J62" s="370"/>
      <c r="K62" s="370"/>
    </row>
    <row r="63" spans="1:11" x14ac:dyDescent="0.25">
      <c r="A63" s="370"/>
      <c r="B63" s="375"/>
      <c r="C63" s="375"/>
      <c r="D63" s="375"/>
      <c r="E63" s="375"/>
      <c r="F63" s="370"/>
      <c r="G63" s="370"/>
      <c r="H63" s="370"/>
      <c r="I63" s="370"/>
      <c r="J63" s="370"/>
      <c r="K63" s="370"/>
    </row>
    <row r="64" spans="1:11" x14ac:dyDescent="0.25">
      <c r="A64" s="370"/>
      <c r="B64" s="375"/>
      <c r="C64" s="375"/>
      <c r="D64" s="375"/>
      <c r="E64" s="375"/>
      <c r="F64" s="370"/>
      <c r="G64" s="370"/>
      <c r="H64" s="370"/>
      <c r="I64" s="370"/>
      <c r="J64" s="370"/>
      <c r="K64" s="370"/>
    </row>
    <row r="65" spans="1:11" x14ac:dyDescent="0.25">
      <c r="A65" s="370"/>
      <c r="B65" s="375"/>
      <c r="C65" s="375"/>
      <c r="D65" s="375"/>
      <c r="E65" s="375"/>
      <c r="F65" s="370"/>
      <c r="G65" s="370"/>
      <c r="H65" s="370"/>
      <c r="I65" s="370"/>
      <c r="J65" s="370"/>
      <c r="K65" s="370"/>
    </row>
    <row r="66" spans="1:11" x14ac:dyDescent="0.25">
      <c r="A66" s="370"/>
      <c r="B66" s="375"/>
      <c r="C66" s="375"/>
      <c r="D66" s="375"/>
      <c r="E66" s="375"/>
      <c r="F66" s="370"/>
      <c r="G66" s="370"/>
      <c r="H66" s="370"/>
      <c r="I66" s="370"/>
      <c r="J66" s="370"/>
      <c r="K66" s="370"/>
    </row>
    <row r="67" spans="1:11" x14ac:dyDescent="0.25">
      <c r="A67" s="370"/>
      <c r="B67" s="375"/>
      <c r="C67" s="375"/>
      <c r="D67" s="375"/>
      <c r="E67" s="375"/>
      <c r="F67" s="370"/>
      <c r="G67" s="370"/>
      <c r="H67" s="370"/>
      <c r="I67" s="370"/>
      <c r="J67" s="370"/>
      <c r="K67" s="370"/>
    </row>
    <row r="68" spans="1:11" x14ac:dyDescent="0.25">
      <c r="A68" s="370"/>
      <c r="B68" s="375"/>
      <c r="C68" s="375"/>
      <c r="D68" s="375"/>
      <c r="E68" s="375"/>
      <c r="F68" s="370"/>
      <c r="G68" s="370"/>
      <c r="H68" s="370"/>
      <c r="I68" s="370"/>
      <c r="J68" s="370"/>
      <c r="K68" s="370"/>
    </row>
    <row r="69" spans="1:11" x14ac:dyDescent="0.25">
      <c r="A69" s="370"/>
      <c r="B69" s="375"/>
      <c r="C69" s="375"/>
      <c r="D69" s="375"/>
      <c r="E69" s="375"/>
      <c r="F69" s="370"/>
      <c r="G69" s="370"/>
      <c r="H69" s="370"/>
      <c r="I69" s="370"/>
      <c r="J69" s="370"/>
      <c r="K69" s="370"/>
    </row>
    <row r="70" spans="1:11" x14ac:dyDescent="0.25">
      <c r="A70" s="370"/>
      <c r="B70" s="375"/>
      <c r="C70" s="375"/>
      <c r="D70" s="375"/>
      <c r="E70" s="375"/>
      <c r="F70" s="370"/>
      <c r="G70" s="370"/>
      <c r="H70" s="370"/>
      <c r="I70" s="370"/>
      <c r="J70" s="370"/>
      <c r="K70" s="370"/>
    </row>
    <row r="71" spans="1:11" x14ac:dyDescent="0.25">
      <c r="A71" s="370"/>
      <c r="B71" s="375"/>
      <c r="C71" s="375"/>
      <c r="D71" s="375"/>
      <c r="E71" s="375"/>
      <c r="F71" s="370"/>
      <c r="G71" s="370"/>
      <c r="H71" s="370"/>
      <c r="I71" s="370"/>
      <c r="J71" s="370"/>
      <c r="K71" s="370"/>
    </row>
    <row r="72" spans="1:11" x14ac:dyDescent="0.25">
      <c r="A72" s="370"/>
      <c r="B72" s="375"/>
      <c r="C72" s="375"/>
      <c r="D72" s="375"/>
      <c r="E72" s="375"/>
      <c r="F72" s="370"/>
      <c r="G72" s="370"/>
      <c r="H72" s="370"/>
      <c r="I72" s="370"/>
      <c r="J72" s="370"/>
      <c r="K72" s="370"/>
    </row>
    <row r="73" spans="1:11" x14ac:dyDescent="0.25">
      <c r="A73" s="370"/>
      <c r="B73" s="375"/>
      <c r="C73" s="375"/>
      <c r="D73" s="375"/>
      <c r="E73" s="375"/>
      <c r="F73" s="370"/>
      <c r="G73" s="370"/>
      <c r="H73" s="370"/>
      <c r="I73" s="370"/>
      <c r="J73" s="370"/>
      <c r="K73" s="370"/>
    </row>
    <row r="74" spans="1:11" x14ac:dyDescent="0.25">
      <c r="A74" s="370"/>
      <c r="B74" s="375"/>
      <c r="C74" s="375"/>
      <c r="D74" s="375"/>
      <c r="E74" s="375"/>
      <c r="F74" s="370"/>
      <c r="G74" s="370"/>
      <c r="H74" s="370"/>
      <c r="I74" s="370"/>
      <c r="J74" s="370"/>
      <c r="K74" s="370"/>
    </row>
    <row r="75" spans="1:11" x14ac:dyDescent="0.25">
      <c r="A75" s="370"/>
      <c r="B75" s="375"/>
      <c r="C75" s="375"/>
      <c r="D75" s="375"/>
      <c r="E75" s="375"/>
      <c r="F75" s="370"/>
      <c r="G75" s="370"/>
      <c r="H75" s="370"/>
      <c r="I75" s="370"/>
      <c r="J75" s="370"/>
      <c r="K75" s="370"/>
    </row>
    <row r="76" spans="1:11" x14ac:dyDescent="0.25">
      <c r="A76" s="370"/>
      <c r="B76" s="375"/>
      <c r="C76" s="375"/>
      <c r="D76" s="375"/>
      <c r="E76" s="375"/>
      <c r="F76" s="370"/>
      <c r="G76" s="370"/>
      <c r="H76" s="370"/>
      <c r="I76" s="370"/>
      <c r="J76" s="370"/>
      <c r="K76" s="370"/>
    </row>
    <row r="77" spans="1:11" x14ac:dyDescent="0.25">
      <c r="A77" s="370"/>
      <c r="B77" s="375"/>
      <c r="C77" s="375"/>
      <c r="D77" s="375"/>
      <c r="E77" s="375"/>
      <c r="F77" s="370"/>
      <c r="G77" s="370"/>
      <c r="H77" s="370"/>
      <c r="I77" s="370"/>
      <c r="J77" s="370"/>
      <c r="K77" s="370"/>
    </row>
    <row r="78" spans="1:11" x14ac:dyDescent="0.25">
      <c r="A78" s="370"/>
      <c r="B78" s="375"/>
      <c r="C78" s="375"/>
      <c r="D78" s="375"/>
      <c r="E78" s="375"/>
      <c r="F78" s="370"/>
      <c r="G78" s="370"/>
      <c r="H78" s="370"/>
      <c r="I78" s="370"/>
      <c r="J78" s="370"/>
      <c r="K78" s="370"/>
    </row>
    <row r="79" spans="1:11" x14ac:dyDescent="0.25">
      <c r="A79" s="370"/>
      <c r="B79" s="375"/>
      <c r="C79" s="375"/>
      <c r="D79" s="375"/>
      <c r="E79" s="375"/>
      <c r="F79" s="370"/>
      <c r="G79" s="370"/>
      <c r="H79" s="370"/>
      <c r="I79" s="370"/>
      <c r="J79" s="370"/>
      <c r="K79" s="370"/>
    </row>
    <row r="80" spans="1:11" x14ac:dyDescent="0.25">
      <c r="A80" s="370"/>
      <c r="B80" s="375"/>
      <c r="C80" s="375"/>
      <c r="D80" s="375"/>
      <c r="E80" s="375"/>
      <c r="F80" s="370"/>
      <c r="G80" s="370"/>
      <c r="H80" s="370"/>
      <c r="I80" s="370"/>
      <c r="J80" s="370"/>
      <c r="K80" s="370"/>
    </row>
    <row r="81" spans="1:11" x14ac:dyDescent="0.25">
      <c r="A81" s="370"/>
      <c r="B81" s="375"/>
      <c r="C81" s="375"/>
      <c r="D81" s="375"/>
      <c r="E81" s="375"/>
      <c r="F81" s="370"/>
      <c r="G81" s="370"/>
      <c r="H81" s="370"/>
      <c r="I81" s="370"/>
      <c r="J81" s="370"/>
      <c r="K81" s="370"/>
    </row>
    <row r="82" spans="1:11" x14ac:dyDescent="0.25">
      <c r="A82" s="370"/>
      <c r="B82" s="375"/>
      <c r="C82" s="375"/>
      <c r="D82" s="375"/>
      <c r="E82" s="375"/>
      <c r="F82" s="370"/>
      <c r="G82" s="370"/>
      <c r="H82" s="370"/>
      <c r="I82" s="370"/>
      <c r="J82" s="370"/>
      <c r="K82" s="370"/>
    </row>
    <row r="83" spans="1:11" x14ac:dyDescent="0.25">
      <c r="A83" s="370"/>
      <c r="B83" s="375"/>
      <c r="C83" s="375"/>
      <c r="D83" s="375"/>
      <c r="E83" s="375"/>
      <c r="F83" s="370"/>
      <c r="G83" s="370"/>
      <c r="H83" s="370"/>
      <c r="I83" s="370"/>
      <c r="J83" s="370"/>
      <c r="K83" s="370"/>
    </row>
    <row r="84" spans="1:11" x14ac:dyDescent="0.25">
      <c r="A84" s="370"/>
      <c r="B84" s="375"/>
      <c r="C84" s="375"/>
      <c r="D84" s="375"/>
      <c r="E84" s="375"/>
      <c r="F84" s="370"/>
      <c r="G84" s="370"/>
      <c r="H84" s="370"/>
      <c r="I84" s="370"/>
      <c r="J84" s="370"/>
      <c r="K84" s="370"/>
    </row>
    <row r="85" spans="1:11" x14ac:dyDescent="0.25">
      <c r="A85" s="370"/>
      <c r="B85" s="375"/>
      <c r="C85" s="375"/>
      <c r="D85" s="375"/>
      <c r="E85" s="375"/>
      <c r="F85" s="370"/>
      <c r="G85" s="370"/>
      <c r="H85" s="370"/>
      <c r="I85" s="370"/>
      <c r="J85" s="370"/>
      <c r="K85" s="370"/>
    </row>
    <row r="86" spans="1:11" x14ac:dyDescent="0.25">
      <c r="A86" s="370"/>
      <c r="B86" s="375"/>
      <c r="C86" s="375"/>
      <c r="D86" s="375"/>
      <c r="E86" s="375"/>
      <c r="F86" s="370"/>
      <c r="G86" s="370"/>
      <c r="H86" s="370"/>
      <c r="I86" s="370"/>
      <c r="J86" s="370"/>
      <c r="K86" s="370"/>
    </row>
    <row r="87" spans="1:11" x14ac:dyDescent="0.25">
      <c r="A87" s="370"/>
      <c r="B87" s="375"/>
      <c r="C87" s="375"/>
      <c r="D87" s="375"/>
      <c r="E87" s="375"/>
      <c r="F87" s="370"/>
      <c r="G87" s="370"/>
      <c r="H87" s="370"/>
      <c r="I87" s="370"/>
      <c r="J87" s="370"/>
      <c r="K87" s="370"/>
    </row>
    <row r="88" spans="1:11" x14ac:dyDescent="0.25">
      <c r="A88" s="370"/>
      <c r="B88" s="375"/>
      <c r="C88" s="375"/>
      <c r="D88" s="375"/>
      <c r="E88" s="375"/>
      <c r="F88" s="370"/>
      <c r="G88" s="370"/>
      <c r="H88" s="370"/>
      <c r="I88" s="370"/>
      <c r="J88" s="370"/>
      <c r="K88" s="370"/>
    </row>
    <row r="89" spans="1:11" x14ac:dyDescent="0.25">
      <c r="A89" s="370"/>
      <c r="B89" s="375"/>
      <c r="C89" s="375"/>
      <c r="D89" s="375"/>
      <c r="E89" s="375"/>
      <c r="F89" s="370"/>
      <c r="G89" s="370"/>
      <c r="H89" s="370"/>
      <c r="I89" s="370"/>
      <c r="J89" s="370"/>
      <c r="K89" s="370"/>
    </row>
    <row r="90" spans="1:11" x14ac:dyDescent="0.25">
      <c r="A90" s="370"/>
      <c r="B90" s="375"/>
      <c r="C90" s="375"/>
      <c r="D90" s="375"/>
      <c r="E90" s="375"/>
      <c r="F90" s="370"/>
      <c r="G90" s="370"/>
      <c r="H90" s="370"/>
      <c r="I90" s="370"/>
      <c r="J90" s="370"/>
      <c r="K90" s="370"/>
    </row>
    <row r="91" spans="1:11" x14ac:dyDescent="0.25">
      <c r="A91" s="370"/>
      <c r="B91" s="375"/>
      <c r="C91" s="375"/>
      <c r="D91" s="375"/>
      <c r="E91" s="375"/>
      <c r="F91" s="370"/>
      <c r="G91" s="370"/>
      <c r="H91" s="370"/>
      <c r="I91" s="370"/>
      <c r="J91" s="370"/>
      <c r="K91" s="370"/>
    </row>
    <row r="92" spans="1:11" x14ac:dyDescent="0.25">
      <c r="A92" s="370"/>
      <c r="B92" s="375"/>
      <c r="C92" s="375"/>
      <c r="D92" s="375"/>
      <c r="E92" s="375"/>
      <c r="F92" s="370"/>
      <c r="G92" s="370"/>
      <c r="H92" s="370"/>
      <c r="I92" s="370"/>
      <c r="J92" s="370"/>
      <c r="K92" s="370"/>
    </row>
    <row r="93" spans="1:11" x14ac:dyDescent="0.25">
      <c r="A93" s="370"/>
      <c r="B93" s="375"/>
      <c r="C93" s="375"/>
      <c r="D93" s="375"/>
      <c r="E93" s="375"/>
      <c r="F93" s="370"/>
      <c r="G93" s="370"/>
      <c r="H93" s="370"/>
      <c r="I93" s="370"/>
      <c r="J93" s="370"/>
      <c r="K93" s="370"/>
    </row>
    <row r="94" spans="1:11" x14ac:dyDescent="0.25">
      <c r="A94" s="370"/>
      <c r="B94" s="375"/>
      <c r="C94" s="375"/>
      <c r="D94" s="375"/>
      <c r="E94" s="375"/>
      <c r="F94" s="370"/>
      <c r="G94" s="370"/>
      <c r="H94" s="370"/>
      <c r="I94" s="370"/>
      <c r="J94" s="370"/>
      <c r="K94" s="370"/>
    </row>
    <row r="95" spans="1:11" x14ac:dyDescent="0.25">
      <c r="A95" s="370"/>
      <c r="B95" s="375"/>
      <c r="C95" s="375"/>
      <c r="D95" s="375"/>
      <c r="E95" s="375"/>
      <c r="F95" s="370"/>
      <c r="G95" s="370"/>
      <c r="H95" s="370"/>
      <c r="I95" s="370"/>
      <c r="J95" s="370"/>
      <c r="K95" s="370"/>
    </row>
    <row r="96" spans="1:11" x14ac:dyDescent="0.25">
      <c r="A96" s="370"/>
      <c r="B96" s="375"/>
      <c r="C96" s="375"/>
      <c r="D96" s="375"/>
      <c r="E96" s="375"/>
      <c r="F96" s="370"/>
      <c r="G96" s="370"/>
      <c r="H96" s="370"/>
      <c r="I96" s="370"/>
      <c r="J96" s="370"/>
      <c r="K96" s="370"/>
    </row>
    <row r="97" spans="1:11" x14ac:dyDescent="0.25">
      <c r="A97" s="370"/>
      <c r="B97" s="375"/>
      <c r="C97" s="375"/>
      <c r="D97" s="375"/>
      <c r="E97" s="375"/>
      <c r="F97" s="370"/>
      <c r="G97" s="370"/>
      <c r="H97" s="370"/>
      <c r="I97" s="370"/>
      <c r="J97" s="370"/>
      <c r="K97" s="370"/>
    </row>
    <row r="98" spans="1:11" x14ac:dyDescent="0.25">
      <c r="A98" s="370"/>
      <c r="B98" s="375"/>
      <c r="C98" s="375"/>
      <c r="D98" s="375"/>
      <c r="E98" s="375"/>
      <c r="F98" s="370"/>
      <c r="G98" s="370"/>
      <c r="H98" s="370"/>
      <c r="I98" s="370"/>
      <c r="J98" s="370"/>
      <c r="K98" s="370"/>
    </row>
    <row r="99" spans="1:11" x14ac:dyDescent="0.25">
      <c r="A99" s="370"/>
      <c r="B99" s="375"/>
      <c r="C99" s="375"/>
      <c r="D99" s="375"/>
      <c r="E99" s="375"/>
      <c r="F99" s="370"/>
      <c r="G99" s="370"/>
      <c r="H99" s="370"/>
      <c r="I99" s="370"/>
      <c r="J99" s="370"/>
      <c r="K99" s="370"/>
    </row>
    <row r="100" spans="1:11" x14ac:dyDescent="0.25">
      <c r="A100" s="370"/>
      <c r="B100" s="375"/>
      <c r="C100" s="375"/>
      <c r="D100" s="375"/>
      <c r="E100" s="375"/>
      <c r="F100" s="370"/>
      <c r="G100" s="370"/>
      <c r="H100" s="370"/>
      <c r="I100" s="370"/>
      <c r="J100" s="370"/>
      <c r="K100" s="370"/>
    </row>
    <row r="101" spans="1:11" x14ac:dyDescent="0.25">
      <c r="A101" s="370"/>
      <c r="B101" s="375"/>
      <c r="C101" s="375"/>
      <c r="D101" s="375"/>
      <c r="E101" s="375"/>
      <c r="F101" s="370"/>
      <c r="G101" s="370"/>
      <c r="H101" s="370"/>
      <c r="I101" s="370"/>
      <c r="J101" s="370"/>
      <c r="K101" s="370"/>
    </row>
    <row r="102" spans="1:11" x14ac:dyDescent="0.25">
      <c r="A102" s="370"/>
      <c r="B102" s="375"/>
      <c r="C102" s="375"/>
      <c r="D102" s="375"/>
      <c r="E102" s="375"/>
      <c r="F102" s="370"/>
      <c r="G102" s="370"/>
      <c r="H102" s="370"/>
      <c r="I102" s="370"/>
      <c r="J102" s="370"/>
      <c r="K102" s="370"/>
    </row>
    <row r="103" spans="1:11" x14ac:dyDescent="0.25">
      <c r="A103" s="370"/>
      <c r="B103" s="375"/>
      <c r="C103" s="375"/>
      <c r="D103" s="375"/>
      <c r="E103" s="375"/>
      <c r="F103" s="370"/>
      <c r="G103" s="370"/>
      <c r="H103" s="370"/>
      <c r="I103" s="370"/>
      <c r="J103" s="370"/>
      <c r="K103" s="370"/>
    </row>
    <row r="104" spans="1:11" x14ac:dyDescent="0.25">
      <c r="A104" s="370"/>
      <c r="B104" s="375"/>
      <c r="C104" s="375"/>
      <c r="D104" s="375"/>
      <c r="E104" s="375"/>
      <c r="F104" s="370"/>
      <c r="G104" s="370"/>
      <c r="H104" s="370"/>
      <c r="I104" s="370"/>
      <c r="J104" s="370"/>
      <c r="K104" s="370"/>
    </row>
    <row r="105" spans="1:11" x14ac:dyDescent="0.25">
      <c r="A105" s="370"/>
      <c r="B105" s="375"/>
      <c r="C105" s="375"/>
      <c r="D105" s="375"/>
      <c r="E105" s="375"/>
      <c r="F105" s="370"/>
      <c r="G105" s="370"/>
      <c r="H105" s="370"/>
      <c r="I105" s="370"/>
      <c r="J105" s="370"/>
      <c r="K105" s="370"/>
    </row>
    <row r="106" spans="1:11" x14ac:dyDescent="0.25">
      <c r="A106" s="370"/>
      <c r="B106" s="375"/>
      <c r="C106" s="375"/>
      <c r="D106" s="375"/>
      <c r="E106" s="375"/>
      <c r="F106" s="370"/>
      <c r="G106" s="370"/>
      <c r="H106" s="370"/>
      <c r="I106" s="370"/>
      <c r="J106" s="370"/>
      <c r="K106" s="370"/>
    </row>
    <row r="107" spans="1:11" x14ac:dyDescent="0.25">
      <c r="A107" s="370"/>
      <c r="B107" s="375"/>
      <c r="C107" s="375"/>
      <c r="D107" s="375"/>
      <c r="E107" s="375"/>
      <c r="F107" s="370"/>
      <c r="G107" s="370"/>
      <c r="H107" s="370"/>
      <c r="I107" s="370"/>
      <c r="J107" s="370"/>
      <c r="K107" s="370"/>
    </row>
    <row r="108" spans="1:11" x14ac:dyDescent="0.25">
      <c r="A108" s="370"/>
      <c r="B108" s="375"/>
      <c r="C108" s="375"/>
      <c r="D108" s="375"/>
      <c r="E108" s="375"/>
      <c r="F108" s="370"/>
      <c r="G108" s="370"/>
      <c r="H108" s="370"/>
      <c r="I108" s="370"/>
      <c r="J108" s="370"/>
      <c r="K108" s="370"/>
    </row>
    <row r="109" spans="1:11" x14ac:dyDescent="0.25">
      <c r="A109" s="370"/>
      <c r="B109" s="375"/>
      <c r="C109" s="375"/>
      <c r="D109" s="375"/>
      <c r="E109" s="375"/>
      <c r="F109" s="370"/>
      <c r="G109" s="370"/>
      <c r="H109" s="370"/>
      <c r="I109" s="370"/>
      <c r="J109" s="370"/>
      <c r="K109" s="370"/>
    </row>
    <row r="110" spans="1:11" x14ac:dyDescent="0.25">
      <c r="A110" s="370"/>
      <c r="B110" s="375"/>
      <c r="C110" s="375"/>
      <c r="D110" s="375"/>
      <c r="E110" s="375"/>
      <c r="F110" s="370"/>
      <c r="G110" s="370"/>
      <c r="H110" s="370"/>
      <c r="I110" s="370"/>
      <c r="J110" s="370"/>
      <c r="K110" s="370"/>
    </row>
    <row r="111" spans="1:11" x14ac:dyDescent="0.25">
      <c r="A111" s="370"/>
      <c r="B111" s="375"/>
      <c r="C111" s="375"/>
      <c r="D111" s="375"/>
      <c r="E111" s="375"/>
      <c r="F111" s="370"/>
      <c r="G111" s="370"/>
      <c r="H111" s="370"/>
      <c r="I111" s="370"/>
      <c r="J111" s="370"/>
      <c r="K111" s="370"/>
    </row>
    <row r="112" spans="1:11" x14ac:dyDescent="0.25">
      <c r="A112" s="370"/>
      <c r="B112" s="375"/>
      <c r="C112" s="375"/>
      <c r="D112" s="375"/>
      <c r="E112" s="375"/>
      <c r="F112" s="370"/>
      <c r="G112" s="370"/>
      <c r="H112" s="370"/>
      <c r="I112" s="370"/>
      <c r="J112" s="370"/>
      <c r="K112" s="370"/>
    </row>
    <row r="113" spans="1:11" x14ac:dyDescent="0.25">
      <c r="A113" s="370"/>
      <c r="B113" s="375"/>
      <c r="C113" s="375"/>
      <c r="D113" s="375"/>
      <c r="E113" s="375"/>
      <c r="F113" s="370"/>
      <c r="G113" s="370"/>
      <c r="H113" s="370"/>
      <c r="I113" s="370"/>
      <c r="J113" s="370"/>
      <c r="K113" s="370"/>
    </row>
    <row r="114" spans="1:11" x14ac:dyDescent="0.25">
      <c r="A114" s="370"/>
      <c r="B114" s="375"/>
      <c r="C114" s="375"/>
      <c r="D114" s="375"/>
      <c r="E114" s="375"/>
      <c r="F114" s="370"/>
      <c r="G114" s="370"/>
      <c r="H114" s="370"/>
      <c r="I114" s="370"/>
      <c r="J114" s="370"/>
      <c r="K114" s="370"/>
    </row>
    <row r="115" spans="1:11" x14ac:dyDescent="0.25">
      <c r="A115" s="370"/>
      <c r="B115" s="375"/>
      <c r="C115" s="375"/>
      <c r="D115" s="375"/>
      <c r="E115" s="375"/>
      <c r="F115" s="370"/>
      <c r="G115" s="370"/>
      <c r="H115" s="370"/>
      <c r="I115" s="370"/>
      <c r="J115" s="370"/>
      <c r="K115" s="370"/>
    </row>
    <row r="116" spans="1:11" x14ac:dyDescent="0.25">
      <c r="A116" s="370"/>
      <c r="B116" s="375"/>
      <c r="C116" s="375"/>
      <c r="D116" s="375"/>
      <c r="E116" s="375"/>
      <c r="F116" s="370"/>
      <c r="G116" s="370"/>
      <c r="H116" s="370"/>
      <c r="I116" s="370"/>
      <c r="J116" s="370"/>
      <c r="K116" s="370"/>
    </row>
    <row r="117" spans="1:11" x14ac:dyDescent="0.25">
      <c r="A117" s="370"/>
      <c r="B117" s="375"/>
      <c r="C117" s="375"/>
      <c r="D117" s="375"/>
      <c r="E117" s="375"/>
      <c r="F117" s="370"/>
      <c r="G117" s="370"/>
      <c r="H117" s="370"/>
      <c r="I117" s="370"/>
      <c r="J117" s="370"/>
      <c r="K117" s="370"/>
    </row>
    <row r="118" spans="1:11" x14ac:dyDescent="0.25">
      <c r="A118" s="370"/>
      <c r="B118" s="375"/>
      <c r="C118" s="375"/>
      <c r="D118" s="375"/>
      <c r="E118" s="375"/>
      <c r="F118" s="370"/>
      <c r="G118" s="370"/>
      <c r="H118" s="370"/>
      <c r="I118" s="370"/>
      <c r="J118" s="370"/>
      <c r="K118" s="370"/>
    </row>
    <row r="119" spans="1:11" x14ac:dyDescent="0.25">
      <c r="A119" s="370"/>
      <c r="B119" s="375"/>
      <c r="C119" s="375"/>
      <c r="D119" s="375"/>
      <c r="E119" s="375"/>
      <c r="F119" s="370"/>
      <c r="G119" s="370"/>
      <c r="H119" s="370"/>
      <c r="I119" s="370"/>
      <c r="J119" s="370"/>
      <c r="K119" s="370"/>
    </row>
    <row r="120" spans="1:11" x14ac:dyDescent="0.25">
      <c r="A120" s="370"/>
      <c r="B120" s="375"/>
      <c r="C120" s="375"/>
      <c r="D120" s="375"/>
      <c r="E120" s="375"/>
      <c r="F120" s="370"/>
      <c r="G120" s="370"/>
      <c r="H120" s="370"/>
      <c r="I120" s="370"/>
      <c r="J120" s="370"/>
      <c r="K120" s="370"/>
    </row>
    <row r="121" spans="1:11" x14ac:dyDescent="0.25">
      <c r="A121" s="370"/>
      <c r="B121" s="375"/>
      <c r="C121" s="375"/>
      <c r="D121" s="375"/>
      <c r="E121" s="375"/>
      <c r="F121" s="370"/>
      <c r="G121" s="370"/>
      <c r="H121" s="370"/>
      <c r="I121" s="370"/>
      <c r="J121" s="370"/>
      <c r="K121" s="370"/>
    </row>
    <row r="122" spans="1:11" x14ac:dyDescent="0.25">
      <c r="A122" s="370"/>
      <c r="B122" s="375"/>
      <c r="C122" s="375"/>
      <c r="D122" s="375"/>
      <c r="E122" s="375"/>
      <c r="F122" s="370"/>
      <c r="G122" s="370"/>
      <c r="H122" s="370"/>
      <c r="I122" s="370"/>
      <c r="J122" s="370"/>
      <c r="K122" s="370"/>
    </row>
    <row r="123" spans="1:11" x14ac:dyDescent="0.25">
      <c r="A123" s="370"/>
      <c r="B123" s="375"/>
      <c r="C123" s="375"/>
      <c r="D123" s="375"/>
      <c r="E123" s="375"/>
      <c r="F123" s="370"/>
      <c r="G123" s="370"/>
      <c r="H123" s="370"/>
      <c r="I123" s="370"/>
      <c r="J123" s="370"/>
      <c r="K123" s="370"/>
    </row>
    <row r="124" spans="1:11" x14ac:dyDescent="0.25">
      <c r="A124" s="370"/>
      <c r="B124" s="375"/>
      <c r="C124" s="375"/>
      <c r="D124" s="375"/>
      <c r="E124" s="375"/>
      <c r="F124" s="370"/>
      <c r="G124" s="370"/>
      <c r="H124" s="370"/>
      <c r="I124" s="370"/>
      <c r="J124" s="370"/>
      <c r="K124" s="370"/>
    </row>
    <row r="125" spans="1:11" x14ac:dyDescent="0.25">
      <c r="A125" s="370"/>
      <c r="B125" s="375"/>
      <c r="C125" s="375"/>
      <c r="D125" s="375"/>
      <c r="E125" s="375"/>
      <c r="F125" s="370"/>
      <c r="G125" s="370"/>
      <c r="H125" s="370"/>
      <c r="I125" s="370"/>
      <c r="J125" s="370"/>
      <c r="K125" s="370"/>
    </row>
    <row r="126" spans="1:11" x14ac:dyDescent="0.25">
      <c r="A126" s="370"/>
      <c r="B126" s="375"/>
      <c r="C126" s="375"/>
      <c r="D126" s="375"/>
      <c r="E126" s="375"/>
      <c r="F126" s="370"/>
      <c r="G126" s="370"/>
      <c r="H126" s="370"/>
      <c r="I126" s="370"/>
      <c r="J126" s="370"/>
      <c r="K126" s="370"/>
    </row>
    <row r="127" spans="1:11" x14ac:dyDescent="0.25">
      <c r="A127" s="370"/>
      <c r="B127" s="375"/>
      <c r="C127" s="375"/>
      <c r="D127" s="375"/>
      <c r="E127" s="375"/>
      <c r="F127" s="370"/>
      <c r="G127" s="370"/>
      <c r="H127" s="370"/>
      <c r="I127" s="370"/>
      <c r="J127" s="370"/>
      <c r="K127" s="370"/>
    </row>
    <row r="128" spans="1:11" x14ac:dyDescent="0.25">
      <c r="A128" s="370"/>
      <c r="B128" s="375"/>
      <c r="C128" s="375"/>
      <c r="D128" s="375"/>
      <c r="E128" s="375"/>
      <c r="F128" s="370"/>
      <c r="G128" s="370"/>
      <c r="H128" s="370"/>
      <c r="I128" s="370"/>
      <c r="J128" s="370"/>
      <c r="K128" s="370"/>
    </row>
    <row r="129" spans="1:11" x14ac:dyDescent="0.25">
      <c r="A129" s="370"/>
      <c r="B129" s="375"/>
      <c r="C129" s="375"/>
      <c r="D129" s="375"/>
      <c r="E129" s="375"/>
      <c r="F129" s="370"/>
      <c r="G129" s="370"/>
      <c r="H129" s="370"/>
      <c r="I129" s="370"/>
      <c r="J129" s="370"/>
      <c r="K129" s="370"/>
    </row>
    <row r="130" spans="1:11" x14ac:dyDescent="0.25">
      <c r="A130" s="370"/>
      <c r="B130" s="375"/>
      <c r="C130" s="375"/>
      <c r="D130" s="375"/>
      <c r="E130" s="375"/>
      <c r="F130" s="370"/>
      <c r="G130" s="370"/>
      <c r="H130" s="370"/>
      <c r="I130" s="370"/>
      <c r="J130" s="370"/>
      <c r="K130" s="370"/>
    </row>
    <row r="131" spans="1:11" x14ac:dyDescent="0.25">
      <c r="A131" s="370"/>
      <c r="B131" s="375"/>
      <c r="C131" s="375"/>
      <c r="D131" s="375"/>
      <c r="E131" s="375"/>
      <c r="F131" s="370"/>
      <c r="G131" s="370"/>
      <c r="H131" s="370"/>
      <c r="I131" s="370"/>
      <c r="J131" s="370"/>
      <c r="K131" s="370"/>
    </row>
    <row r="132" spans="1:11" x14ac:dyDescent="0.25">
      <c r="A132" s="370"/>
      <c r="B132" s="375"/>
      <c r="C132" s="375"/>
      <c r="D132" s="375"/>
      <c r="E132" s="375"/>
      <c r="F132" s="370"/>
      <c r="G132" s="370"/>
      <c r="H132" s="370"/>
      <c r="I132" s="370"/>
      <c r="J132" s="370"/>
      <c r="K132" s="370"/>
    </row>
    <row r="133" spans="1:11" x14ac:dyDescent="0.25">
      <c r="A133" s="370"/>
      <c r="B133" s="375"/>
      <c r="C133" s="375"/>
      <c r="D133" s="375"/>
      <c r="E133" s="375"/>
      <c r="F133" s="370"/>
      <c r="G133" s="370"/>
      <c r="H133" s="370"/>
      <c r="I133" s="370"/>
      <c r="J133" s="370"/>
      <c r="K133" s="370"/>
    </row>
    <row r="134" spans="1:11" x14ac:dyDescent="0.25">
      <c r="A134" s="370"/>
      <c r="B134" s="375"/>
      <c r="C134" s="375"/>
      <c r="D134" s="375"/>
      <c r="E134" s="375"/>
      <c r="F134" s="370"/>
      <c r="G134" s="370"/>
      <c r="H134" s="370"/>
      <c r="I134" s="370"/>
      <c r="J134" s="370"/>
      <c r="K134" s="370"/>
    </row>
    <row r="135" spans="1:11" x14ac:dyDescent="0.25">
      <c r="A135" s="370"/>
      <c r="B135" s="375"/>
      <c r="C135" s="375"/>
      <c r="D135" s="375"/>
      <c r="E135" s="375"/>
      <c r="F135" s="370"/>
      <c r="G135" s="370"/>
      <c r="H135" s="370"/>
      <c r="I135" s="370"/>
      <c r="J135" s="370"/>
      <c r="K135" s="370"/>
    </row>
    <row r="136" spans="1:11" x14ac:dyDescent="0.25">
      <c r="A136" s="370"/>
      <c r="B136" s="375"/>
      <c r="C136" s="375"/>
      <c r="D136" s="375"/>
      <c r="E136" s="375"/>
      <c r="F136" s="370"/>
      <c r="G136" s="370"/>
      <c r="H136" s="370"/>
      <c r="I136" s="370"/>
      <c r="J136" s="370"/>
      <c r="K136" s="370"/>
    </row>
    <row r="137" spans="1:11" x14ac:dyDescent="0.25">
      <c r="A137" s="370"/>
      <c r="B137" s="375"/>
      <c r="C137" s="375"/>
      <c r="D137" s="375"/>
      <c r="E137" s="375"/>
      <c r="F137" s="370"/>
      <c r="G137" s="370"/>
      <c r="H137" s="370"/>
      <c r="I137" s="370"/>
      <c r="J137" s="370"/>
      <c r="K137" s="370"/>
    </row>
    <row r="138" spans="1:11" x14ac:dyDescent="0.25">
      <c r="A138" s="370"/>
      <c r="B138" s="375"/>
      <c r="C138" s="375"/>
      <c r="D138" s="375"/>
      <c r="E138" s="375"/>
      <c r="F138" s="370"/>
      <c r="G138" s="370"/>
      <c r="H138" s="370"/>
      <c r="I138" s="370"/>
      <c r="J138" s="370"/>
      <c r="K138" s="370"/>
    </row>
    <row r="139" spans="1:11" x14ac:dyDescent="0.25">
      <c r="A139" s="370"/>
      <c r="B139" s="375"/>
      <c r="C139" s="375"/>
      <c r="D139" s="375"/>
      <c r="E139" s="375"/>
      <c r="F139" s="370"/>
      <c r="G139" s="370"/>
      <c r="H139" s="370"/>
      <c r="I139" s="370"/>
      <c r="J139" s="370"/>
      <c r="K139" s="370"/>
    </row>
    <row r="140" spans="1:11" x14ac:dyDescent="0.25">
      <c r="A140" s="370"/>
      <c r="B140" s="375"/>
      <c r="C140" s="375"/>
      <c r="D140" s="375"/>
      <c r="E140" s="375"/>
      <c r="F140" s="370"/>
      <c r="G140" s="370"/>
      <c r="H140" s="370"/>
      <c r="I140" s="370"/>
      <c r="J140" s="370"/>
      <c r="K140" s="370"/>
    </row>
    <row r="141" spans="1:11" x14ac:dyDescent="0.25">
      <c r="A141" s="370"/>
      <c r="B141" s="375"/>
      <c r="C141" s="375"/>
      <c r="D141" s="375"/>
      <c r="E141" s="375"/>
      <c r="F141" s="370"/>
      <c r="G141" s="370"/>
      <c r="H141" s="370"/>
      <c r="I141" s="370"/>
      <c r="J141" s="370"/>
      <c r="K141" s="370"/>
    </row>
    <row r="142" spans="1:11" x14ac:dyDescent="0.25">
      <c r="A142" s="370"/>
      <c r="B142" s="375"/>
      <c r="C142" s="375"/>
      <c r="D142" s="375"/>
      <c r="E142" s="375"/>
      <c r="F142" s="370"/>
      <c r="G142" s="370"/>
      <c r="H142" s="370"/>
      <c r="I142" s="370"/>
      <c r="J142" s="370"/>
      <c r="K142" s="370"/>
    </row>
    <row r="143" spans="1:11" x14ac:dyDescent="0.25">
      <c r="A143" s="370"/>
      <c r="B143" s="375"/>
      <c r="C143" s="375"/>
      <c r="D143" s="375"/>
      <c r="E143" s="375"/>
      <c r="F143" s="370"/>
      <c r="G143" s="370"/>
      <c r="H143" s="370"/>
      <c r="I143" s="370"/>
      <c r="J143" s="370"/>
      <c r="K143" s="370"/>
    </row>
    <row r="144" spans="1:11" x14ac:dyDescent="0.25">
      <c r="A144" s="370"/>
      <c r="B144" s="375"/>
      <c r="C144" s="375"/>
      <c r="D144" s="375"/>
      <c r="E144" s="375"/>
      <c r="F144" s="370"/>
      <c r="G144" s="370"/>
      <c r="H144" s="370"/>
      <c r="I144" s="370"/>
      <c r="J144" s="370"/>
      <c r="K144" s="370"/>
    </row>
    <row r="145" spans="1:11" x14ac:dyDescent="0.25">
      <c r="A145" s="370"/>
      <c r="B145" s="375"/>
      <c r="C145" s="375"/>
      <c r="D145" s="375"/>
      <c r="E145" s="375"/>
      <c r="F145" s="370"/>
      <c r="G145" s="370"/>
      <c r="H145" s="370"/>
      <c r="I145" s="370"/>
      <c r="J145" s="370"/>
      <c r="K145" s="370"/>
    </row>
    <row r="146" spans="1:11" x14ac:dyDescent="0.25">
      <c r="A146" s="370"/>
      <c r="B146" s="375"/>
      <c r="C146" s="375"/>
      <c r="D146" s="375"/>
      <c r="E146" s="375"/>
      <c r="F146" s="370"/>
      <c r="G146" s="370"/>
      <c r="H146" s="370"/>
      <c r="I146" s="370"/>
      <c r="J146" s="370"/>
      <c r="K146" s="370"/>
    </row>
    <row r="147" spans="1:11" x14ac:dyDescent="0.25">
      <c r="A147" s="370"/>
      <c r="B147" s="375"/>
      <c r="C147" s="375"/>
      <c r="D147" s="375"/>
      <c r="E147" s="375"/>
      <c r="F147" s="370"/>
      <c r="G147" s="370"/>
      <c r="H147" s="370"/>
      <c r="I147" s="370"/>
      <c r="J147" s="370"/>
      <c r="K147" s="370"/>
    </row>
    <row r="148" spans="1:11" x14ac:dyDescent="0.25">
      <c r="A148" s="370"/>
      <c r="B148" s="375"/>
      <c r="C148" s="375"/>
      <c r="D148" s="375"/>
      <c r="E148" s="375"/>
      <c r="F148" s="370"/>
      <c r="G148" s="370"/>
      <c r="H148" s="370"/>
      <c r="I148" s="370"/>
      <c r="J148" s="370"/>
      <c r="K148" s="370"/>
    </row>
    <row r="149" spans="1:11" x14ac:dyDescent="0.25">
      <c r="A149" s="370"/>
      <c r="B149" s="375"/>
      <c r="C149" s="375"/>
      <c r="D149" s="375"/>
      <c r="E149" s="375"/>
      <c r="F149" s="370"/>
      <c r="G149" s="370"/>
      <c r="H149" s="370"/>
      <c r="I149" s="370"/>
      <c r="J149" s="370"/>
      <c r="K149" s="370"/>
    </row>
    <row r="150" spans="1:11" x14ac:dyDescent="0.25">
      <c r="A150" s="370"/>
      <c r="B150" s="375"/>
      <c r="C150" s="375"/>
      <c r="D150" s="375"/>
      <c r="E150" s="375"/>
      <c r="F150" s="370"/>
      <c r="G150" s="370"/>
      <c r="H150" s="370"/>
      <c r="I150" s="370"/>
      <c r="J150" s="370"/>
      <c r="K150" s="370"/>
    </row>
    <row r="151" spans="1:11" x14ac:dyDescent="0.25">
      <c r="A151" s="370"/>
      <c r="B151" s="375"/>
      <c r="C151" s="375"/>
      <c r="D151" s="375"/>
      <c r="E151" s="375"/>
      <c r="F151" s="370"/>
      <c r="G151" s="370"/>
      <c r="H151" s="370"/>
      <c r="I151" s="370"/>
      <c r="J151" s="370"/>
      <c r="K151" s="370"/>
    </row>
    <row r="152" spans="1:11" x14ac:dyDescent="0.25">
      <c r="A152" s="370"/>
      <c r="B152" s="375"/>
      <c r="C152" s="375"/>
      <c r="D152" s="375"/>
      <c r="E152" s="375"/>
      <c r="F152" s="370"/>
      <c r="G152" s="370"/>
      <c r="H152" s="370"/>
      <c r="I152" s="370"/>
      <c r="J152" s="370"/>
      <c r="K152" s="370"/>
    </row>
    <row r="153" spans="1:11" x14ac:dyDescent="0.25">
      <c r="A153" s="370"/>
      <c r="B153" s="375"/>
      <c r="C153" s="375"/>
      <c r="D153" s="375"/>
      <c r="E153" s="375"/>
      <c r="F153" s="370"/>
      <c r="G153" s="370"/>
      <c r="H153" s="370"/>
      <c r="I153" s="370"/>
      <c r="J153" s="370"/>
      <c r="K153" s="370"/>
    </row>
    <row r="154" spans="1:11" x14ac:dyDescent="0.25">
      <c r="A154" s="370"/>
      <c r="B154" s="375"/>
      <c r="C154" s="375"/>
      <c r="D154" s="375"/>
      <c r="E154" s="375"/>
      <c r="F154" s="370"/>
      <c r="G154" s="370"/>
      <c r="H154" s="370"/>
      <c r="I154" s="370"/>
      <c r="J154" s="370"/>
      <c r="K154" s="370"/>
    </row>
    <row r="155" spans="1:11" x14ac:dyDescent="0.25">
      <c r="A155" s="370"/>
      <c r="B155" s="375"/>
      <c r="C155" s="375"/>
      <c r="D155" s="375"/>
      <c r="E155" s="375"/>
      <c r="F155" s="370"/>
      <c r="G155" s="370"/>
      <c r="H155" s="370"/>
      <c r="I155" s="370"/>
      <c r="J155" s="370"/>
      <c r="K155" s="370"/>
    </row>
    <row r="156" spans="1:11" x14ac:dyDescent="0.25">
      <c r="A156" s="370"/>
      <c r="B156" s="375"/>
      <c r="C156" s="375"/>
      <c r="D156" s="375"/>
      <c r="E156" s="375"/>
      <c r="F156" s="370"/>
      <c r="G156" s="370"/>
      <c r="H156" s="370"/>
      <c r="I156" s="370"/>
      <c r="J156" s="370"/>
      <c r="K156" s="370"/>
    </row>
    <row r="157" spans="1:11" x14ac:dyDescent="0.25">
      <c r="A157" s="370"/>
      <c r="B157" s="375"/>
      <c r="C157" s="375"/>
      <c r="D157" s="375"/>
      <c r="E157" s="375"/>
      <c r="F157" s="370"/>
      <c r="G157" s="370"/>
      <c r="H157" s="370"/>
      <c r="I157" s="370"/>
      <c r="J157" s="370"/>
      <c r="K157" s="370"/>
    </row>
    <row r="158" spans="1:11" x14ac:dyDescent="0.25">
      <c r="A158" s="370"/>
      <c r="B158" s="375"/>
      <c r="C158" s="375"/>
      <c r="D158" s="375"/>
      <c r="E158" s="375"/>
      <c r="F158" s="370"/>
      <c r="G158" s="370"/>
      <c r="H158" s="370"/>
      <c r="I158" s="370"/>
      <c r="J158" s="370"/>
      <c r="K158" s="370"/>
    </row>
    <row r="159" spans="1:11" x14ac:dyDescent="0.25">
      <c r="A159" s="370"/>
      <c r="B159" s="375"/>
      <c r="C159" s="375"/>
      <c r="D159" s="375"/>
      <c r="E159" s="375"/>
      <c r="F159" s="370"/>
      <c r="G159" s="370"/>
      <c r="H159" s="370"/>
      <c r="I159" s="370"/>
      <c r="J159" s="370"/>
      <c r="K159" s="370"/>
    </row>
    <row r="160" spans="1:11" x14ac:dyDescent="0.25">
      <c r="A160" s="370"/>
      <c r="B160" s="375"/>
      <c r="C160" s="375"/>
      <c r="D160" s="375"/>
      <c r="E160" s="375"/>
      <c r="F160" s="370"/>
      <c r="G160" s="370"/>
      <c r="H160" s="370"/>
      <c r="I160" s="370"/>
      <c r="J160" s="370"/>
      <c r="K160" s="370"/>
    </row>
    <row r="161" spans="1:11" x14ac:dyDescent="0.25">
      <c r="A161" s="370"/>
      <c r="B161" s="375"/>
      <c r="C161" s="375"/>
      <c r="D161" s="375"/>
      <c r="E161" s="375"/>
      <c r="F161" s="370"/>
      <c r="G161" s="370"/>
      <c r="H161" s="370"/>
      <c r="I161" s="370"/>
      <c r="J161" s="370"/>
      <c r="K161" s="370"/>
    </row>
    <row r="162" spans="1:11" x14ac:dyDescent="0.25">
      <c r="A162" s="370"/>
      <c r="B162" s="375"/>
      <c r="C162" s="375"/>
      <c r="D162" s="375"/>
      <c r="E162" s="375"/>
      <c r="F162" s="370"/>
      <c r="G162" s="370"/>
      <c r="H162" s="370"/>
      <c r="I162" s="370"/>
      <c r="J162" s="370"/>
      <c r="K162" s="370"/>
    </row>
    <row r="163" spans="1:11" x14ac:dyDescent="0.25">
      <c r="A163" s="370"/>
      <c r="B163" s="375"/>
      <c r="C163" s="375"/>
      <c r="D163" s="375"/>
      <c r="E163" s="375"/>
      <c r="F163" s="370"/>
      <c r="G163" s="370"/>
      <c r="H163" s="370"/>
      <c r="I163" s="370"/>
      <c r="J163" s="370"/>
      <c r="K163" s="370"/>
    </row>
    <row r="164" spans="1:11" x14ac:dyDescent="0.25">
      <c r="A164" s="370"/>
      <c r="B164" s="375"/>
      <c r="C164" s="375"/>
      <c r="D164" s="375"/>
      <c r="E164" s="375"/>
      <c r="F164" s="370"/>
      <c r="G164" s="370"/>
      <c r="H164" s="370"/>
      <c r="I164" s="370"/>
      <c r="J164" s="370"/>
      <c r="K164" s="370"/>
    </row>
    <row r="165" spans="1:11" x14ac:dyDescent="0.25">
      <c r="A165" s="370"/>
      <c r="B165" s="375"/>
      <c r="C165" s="375"/>
      <c r="D165" s="375"/>
      <c r="E165" s="375"/>
      <c r="F165" s="370"/>
      <c r="G165" s="370"/>
      <c r="H165" s="370"/>
      <c r="I165" s="370"/>
      <c r="J165" s="370"/>
      <c r="K165" s="370"/>
    </row>
    <row r="166" spans="1:11" x14ac:dyDescent="0.25">
      <c r="A166" s="370"/>
      <c r="B166" s="375"/>
      <c r="C166" s="375"/>
      <c r="D166" s="375"/>
      <c r="E166" s="375"/>
      <c r="F166" s="370"/>
      <c r="G166" s="370"/>
      <c r="H166" s="370"/>
      <c r="I166" s="370"/>
      <c r="J166" s="370"/>
      <c r="K166" s="370"/>
    </row>
    <row r="167" spans="1:11" x14ac:dyDescent="0.25">
      <c r="A167" s="370"/>
      <c r="B167" s="375"/>
      <c r="C167" s="375"/>
      <c r="D167" s="375"/>
      <c r="E167" s="375"/>
      <c r="F167" s="370"/>
      <c r="G167" s="370"/>
      <c r="H167" s="370"/>
      <c r="I167" s="370"/>
      <c r="J167" s="370"/>
      <c r="K167" s="370"/>
    </row>
    <row r="168" spans="1:11" x14ac:dyDescent="0.25">
      <c r="A168" s="370"/>
      <c r="B168" s="375"/>
      <c r="C168" s="375"/>
      <c r="D168" s="375"/>
      <c r="E168" s="375"/>
      <c r="F168" s="370"/>
      <c r="G168" s="370"/>
      <c r="H168" s="370"/>
      <c r="I168" s="370"/>
      <c r="J168" s="370"/>
      <c r="K168" s="370"/>
    </row>
    <row r="169" spans="1:11" x14ac:dyDescent="0.25">
      <c r="A169" s="370"/>
      <c r="B169" s="375"/>
      <c r="C169" s="375"/>
      <c r="D169" s="375"/>
      <c r="E169" s="375"/>
      <c r="F169" s="370"/>
      <c r="G169" s="370"/>
      <c r="H169" s="370"/>
      <c r="I169" s="370"/>
      <c r="J169" s="370"/>
      <c r="K169" s="370"/>
    </row>
    <row r="170" spans="1:11" x14ac:dyDescent="0.25">
      <c r="A170" s="370"/>
      <c r="B170" s="375"/>
      <c r="C170" s="375"/>
      <c r="D170" s="375"/>
      <c r="E170" s="375"/>
      <c r="F170" s="370"/>
      <c r="G170" s="370"/>
      <c r="H170" s="370"/>
      <c r="I170" s="370"/>
      <c r="J170" s="370"/>
      <c r="K170" s="370"/>
    </row>
    <row r="171" spans="1:11" x14ac:dyDescent="0.25">
      <c r="A171" s="370"/>
      <c r="B171" s="375"/>
      <c r="C171" s="375"/>
      <c r="D171" s="375"/>
      <c r="E171" s="375"/>
      <c r="F171" s="370"/>
      <c r="G171" s="370"/>
      <c r="H171" s="370"/>
      <c r="I171" s="370"/>
      <c r="J171" s="370"/>
      <c r="K171" s="370"/>
    </row>
    <row r="172" spans="1:11" x14ac:dyDescent="0.25">
      <c r="A172" s="370"/>
      <c r="B172" s="375"/>
      <c r="C172" s="375"/>
      <c r="D172" s="375"/>
      <c r="E172" s="375"/>
      <c r="F172" s="370"/>
      <c r="G172" s="370"/>
      <c r="H172" s="370"/>
      <c r="I172" s="370"/>
      <c r="J172" s="370"/>
      <c r="K172" s="370"/>
    </row>
    <row r="173" spans="1:11" x14ac:dyDescent="0.25">
      <c r="A173" s="370"/>
      <c r="B173" s="375"/>
      <c r="C173" s="375"/>
      <c r="D173" s="375"/>
      <c r="E173" s="375"/>
      <c r="F173" s="370"/>
      <c r="G173" s="370"/>
      <c r="H173" s="370"/>
      <c r="I173" s="370"/>
      <c r="J173" s="370"/>
      <c r="K173" s="370"/>
    </row>
    <row r="174" spans="1:11" x14ac:dyDescent="0.25">
      <c r="A174" s="370"/>
      <c r="B174" s="375"/>
      <c r="C174" s="375"/>
      <c r="D174" s="375"/>
      <c r="E174" s="375"/>
      <c r="F174" s="370"/>
      <c r="G174" s="370"/>
      <c r="H174" s="370"/>
      <c r="I174" s="370"/>
      <c r="J174" s="370"/>
      <c r="K174" s="370"/>
    </row>
    <row r="175" spans="1:11" x14ac:dyDescent="0.25">
      <c r="A175" s="370"/>
      <c r="B175" s="375"/>
      <c r="C175" s="375"/>
      <c r="D175" s="375"/>
      <c r="E175" s="375"/>
      <c r="F175" s="370"/>
      <c r="G175" s="370"/>
      <c r="H175" s="370"/>
      <c r="I175" s="370"/>
      <c r="J175" s="370"/>
      <c r="K175" s="370"/>
    </row>
    <row r="176" spans="1:11" x14ac:dyDescent="0.25">
      <c r="A176" s="370"/>
      <c r="B176" s="375"/>
      <c r="C176" s="375"/>
      <c r="D176" s="375"/>
      <c r="E176" s="375"/>
      <c r="F176" s="370"/>
      <c r="G176" s="370"/>
      <c r="H176" s="370"/>
      <c r="I176" s="370"/>
      <c r="J176" s="370"/>
      <c r="K176" s="370"/>
    </row>
    <row r="177" spans="1:11" x14ac:dyDescent="0.25">
      <c r="A177" s="370"/>
      <c r="B177" s="375"/>
      <c r="C177" s="375"/>
      <c r="D177" s="375"/>
      <c r="E177" s="375"/>
      <c r="F177" s="370"/>
      <c r="G177" s="370"/>
      <c r="H177" s="370"/>
      <c r="I177" s="370"/>
      <c r="J177" s="370"/>
      <c r="K177" s="370"/>
    </row>
    <row r="178" spans="1:11" x14ac:dyDescent="0.25">
      <c r="A178" s="370"/>
      <c r="B178" s="375"/>
      <c r="C178" s="375"/>
      <c r="D178" s="375"/>
      <c r="E178" s="375"/>
      <c r="F178" s="370"/>
      <c r="G178" s="370"/>
      <c r="H178" s="370"/>
      <c r="I178" s="370"/>
      <c r="J178" s="370"/>
      <c r="K178" s="370"/>
    </row>
    <row r="179" spans="1:11" x14ac:dyDescent="0.25">
      <c r="A179" s="370"/>
      <c r="B179" s="375"/>
      <c r="C179" s="375"/>
      <c r="D179" s="375"/>
      <c r="E179" s="375"/>
      <c r="F179" s="370"/>
      <c r="G179" s="370"/>
      <c r="H179" s="370"/>
      <c r="I179" s="370"/>
      <c r="J179" s="370"/>
      <c r="K179" s="370"/>
    </row>
    <row r="180" spans="1:11" x14ac:dyDescent="0.25">
      <c r="A180" s="370"/>
      <c r="B180" s="375"/>
      <c r="C180" s="375"/>
      <c r="D180" s="375"/>
      <c r="E180" s="375"/>
      <c r="F180" s="370"/>
      <c r="G180" s="370"/>
      <c r="H180" s="370"/>
      <c r="I180" s="370"/>
      <c r="J180" s="370"/>
      <c r="K180" s="370"/>
    </row>
    <row r="181" spans="1:11" x14ac:dyDescent="0.25">
      <c r="A181" s="370"/>
      <c r="B181" s="375"/>
      <c r="C181" s="375"/>
      <c r="D181" s="375"/>
      <c r="E181" s="375"/>
      <c r="F181" s="370"/>
      <c r="G181" s="370"/>
      <c r="H181" s="370"/>
      <c r="I181" s="370"/>
      <c r="J181" s="370"/>
      <c r="K181" s="370"/>
    </row>
    <row r="182" spans="1:11" x14ac:dyDescent="0.25">
      <c r="A182" s="370"/>
      <c r="B182" s="375"/>
      <c r="C182" s="375"/>
      <c r="D182" s="375"/>
      <c r="E182" s="375"/>
      <c r="F182" s="370"/>
      <c r="G182" s="370"/>
      <c r="H182" s="370"/>
      <c r="I182" s="370"/>
      <c r="J182" s="370"/>
      <c r="K182" s="370"/>
    </row>
    <row r="183" spans="1:11" x14ac:dyDescent="0.25">
      <c r="A183" s="370"/>
      <c r="B183" s="375"/>
      <c r="C183" s="375"/>
      <c r="D183" s="375"/>
      <c r="E183" s="375"/>
      <c r="F183" s="370"/>
      <c r="G183" s="370"/>
      <c r="H183" s="370"/>
      <c r="I183" s="370"/>
      <c r="J183" s="370"/>
      <c r="K183" s="370"/>
    </row>
    <row r="184" spans="1:11" x14ac:dyDescent="0.25">
      <c r="A184" s="370"/>
      <c r="B184" s="375"/>
      <c r="C184" s="375"/>
      <c r="D184" s="375"/>
      <c r="E184" s="375"/>
      <c r="F184" s="370"/>
      <c r="G184" s="370"/>
      <c r="H184" s="370"/>
      <c r="I184" s="370"/>
      <c r="J184" s="370"/>
      <c r="K184" s="370"/>
    </row>
    <row r="185" spans="1:11" x14ac:dyDescent="0.25">
      <c r="A185" s="370"/>
      <c r="B185" s="375"/>
      <c r="C185" s="375"/>
      <c r="D185" s="375"/>
      <c r="E185" s="375"/>
      <c r="F185" s="370"/>
      <c r="G185" s="370"/>
      <c r="H185" s="370"/>
      <c r="I185" s="370"/>
      <c r="J185" s="370"/>
      <c r="K185" s="370"/>
    </row>
    <row r="186" spans="1:11" x14ac:dyDescent="0.25">
      <c r="A186" s="370"/>
      <c r="B186" s="375"/>
      <c r="C186" s="375"/>
      <c r="D186" s="375"/>
      <c r="E186" s="375"/>
      <c r="F186" s="370"/>
      <c r="G186" s="370"/>
      <c r="H186" s="370"/>
      <c r="I186" s="370"/>
      <c r="J186" s="370"/>
      <c r="K186" s="370"/>
    </row>
    <row r="187" spans="1:11" x14ac:dyDescent="0.25">
      <c r="A187" s="370"/>
      <c r="B187" s="375"/>
      <c r="C187" s="375"/>
      <c r="D187" s="375"/>
      <c r="E187" s="375"/>
      <c r="F187" s="370"/>
      <c r="G187" s="370"/>
      <c r="H187" s="370"/>
      <c r="I187" s="370"/>
      <c r="J187" s="370"/>
      <c r="K187" s="370"/>
    </row>
    <row r="188" spans="1:11" x14ac:dyDescent="0.25">
      <c r="A188" s="370"/>
      <c r="B188" s="375"/>
      <c r="C188" s="375"/>
      <c r="D188" s="375"/>
      <c r="E188" s="375"/>
      <c r="F188" s="370"/>
      <c r="G188" s="370"/>
      <c r="H188" s="370"/>
      <c r="I188" s="370"/>
      <c r="J188" s="370"/>
      <c r="K188" s="370"/>
    </row>
    <row r="189" spans="1:11" x14ac:dyDescent="0.25">
      <c r="A189" s="370"/>
      <c r="B189" s="375"/>
      <c r="C189" s="375"/>
      <c r="D189" s="375"/>
      <c r="E189" s="375"/>
      <c r="F189" s="370"/>
      <c r="G189" s="370"/>
      <c r="H189" s="370"/>
      <c r="I189" s="370"/>
      <c r="J189" s="370"/>
      <c r="K189" s="370"/>
    </row>
    <row r="190" spans="1:11" x14ac:dyDescent="0.25">
      <c r="A190" s="370"/>
      <c r="B190" s="375"/>
      <c r="C190" s="375"/>
      <c r="D190" s="375"/>
      <c r="E190" s="375"/>
      <c r="F190" s="370"/>
      <c r="G190" s="370"/>
      <c r="H190" s="370"/>
      <c r="I190" s="370"/>
      <c r="J190" s="370"/>
      <c r="K190" s="370"/>
    </row>
    <row r="191" spans="1:11" x14ac:dyDescent="0.25">
      <c r="A191" s="370"/>
      <c r="B191" s="375"/>
      <c r="C191" s="375"/>
      <c r="D191" s="375"/>
      <c r="E191" s="375"/>
      <c r="F191" s="370"/>
      <c r="G191" s="370"/>
      <c r="H191" s="370"/>
      <c r="I191" s="370"/>
      <c r="J191" s="370"/>
      <c r="K191" s="370"/>
    </row>
    <row r="192" spans="1:11" x14ac:dyDescent="0.25">
      <c r="A192" s="370"/>
      <c r="B192" s="375"/>
      <c r="C192" s="375"/>
      <c r="D192" s="375"/>
      <c r="E192" s="375"/>
      <c r="F192" s="370"/>
      <c r="G192" s="370"/>
      <c r="H192" s="370"/>
      <c r="I192" s="370"/>
      <c r="J192" s="370"/>
      <c r="K192" s="370"/>
    </row>
    <row r="193" spans="1:11" x14ac:dyDescent="0.25">
      <c r="A193" s="370"/>
      <c r="B193" s="375"/>
      <c r="C193" s="375"/>
      <c r="D193" s="375"/>
      <c r="E193" s="375"/>
      <c r="F193" s="370"/>
      <c r="G193" s="370"/>
      <c r="H193" s="370"/>
      <c r="I193" s="370"/>
      <c r="J193" s="370"/>
      <c r="K193" s="370"/>
    </row>
    <row r="194" spans="1:11" x14ac:dyDescent="0.25">
      <c r="A194" s="370"/>
      <c r="B194" s="375"/>
      <c r="C194" s="375"/>
      <c r="D194" s="375"/>
      <c r="E194" s="375"/>
      <c r="F194" s="370"/>
      <c r="G194" s="370"/>
      <c r="H194" s="370"/>
      <c r="I194" s="370"/>
      <c r="J194" s="370"/>
      <c r="K194" s="370"/>
    </row>
    <row r="195" spans="1:11" x14ac:dyDescent="0.25">
      <c r="A195" s="370"/>
      <c r="B195" s="375"/>
      <c r="C195" s="375"/>
      <c r="D195" s="375"/>
      <c r="E195" s="375"/>
      <c r="F195" s="370"/>
      <c r="G195" s="370"/>
      <c r="H195" s="370"/>
      <c r="I195" s="370"/>
      <c r="J195" s="370"/>
      <c r="K195" s="370"/>
    </row>
    <row r="196" spans="1:11" x14ac:dyDescent="0.25">
      <c r="A196" s="370"/>
      <c r="B196" s="375"/>
      <c r="C196" s="375"/>
      <c r="D196" s="375"/>
      <c r="E196" s="375"/>
      <c r="F196" s="370"/>
      <c r="G196" s="370"/>
      <c r="H196" s="370"/>
      <c r="I196" s="370"/>
      <c r="J196" s="370"/>
      <c r="K196" s="370"/>
    </row>
    <row r="197" spans="1:11" x14ac:dyDescent="0.25">
      <c r="A197" s="370"/>
      <c r="B197" s="375"/>
      <c r="C197" s="375"/>
      <c r="D197" s="375"/>
      <c r="E197" s="375"/>
      <c r="F197" s="370"/>
      <c r="G197" s="370"/>
      <c r="H197" s="370"/>
      <c r="I197" s="370"/>
      <c r="J197" s="370"/>
      <c r="K197" s="370"/>
    </row>
    <row r="198" spans="1:11" x14ac:dyDescent="0.25">
      <c r="A198" s="370"/>
      <c r="B198" s="375"/>
      <c r="C198" s="375"/>
      <c r="D198" s="375"/>
      <c r="E198" s="375"/>
      <c r="F198" s="370"/>
      <c r="G198" s="370"/>
      <c r="H198" s="370"/>
      <c r="I198" s="370"/>
      <c r="J198" s="370"/>
      <c r="K198" s="370"/>
    </row>
    <row r="199" spans="1:11" x14ac:dyDescent="0.25">
      <c r="A199" s="370"/>
      <c r="B199" s="375"/>
      <c r="C199" s="375"/>
      <c r="D199" s="375"/>
      <c r="E199" s="375"/>
      <c r="F199" s="370"/>
      <c r="G199" s="370"/>
      <c r="H199" s="370"/>
      <c r="I199" s="370"/>
      <c r="J199" s="370"/>
      <c r="K199" s="370"/>
    </row>
    <row r="200" spans="1:11" x14ac:dyDescent="0.25">
      <c r="A200" s="370"/>
      <c r="B200" s="375"/>
      <c r="C200" s="375"/>
      <c r="D200" s="375"/>
      <c r="E200" s="375"/>
      <c r="F200" s="370"/>
      <c r="G200" s="370"/>
      <c r="H200" s="370"/>
      <c r="I200" s="370"/>
      <c r="J200" s="370"/>
      <c r="K200" s="370"/>
    </row>
    <row r="201" spans="1:11" x14ac:dyDescent="0.25">
      <c r="A201" s="370"/>
      <c r="B201" s="375"/>
      <c r="C201" s="375"/>
      <c r="D201" s="375"/>
      <c r="E201" s="375"/>
      <c r="F201" s="370"/>
      <c r="G201" s="370"/>
      <c r="H201" s="370"/>
      <c r="I201" s="370"/>
      <c r="J201" s="370"/>
      <c r="K201" s="370"/>
    </row>
    <row r="202" spans="1:11" x14ac:dyDescent="0.25">
      <c r="A202" s="370"/>
      <c r="B202" s="375"/>
      <c r="C202" s="375"/>
      <c r="D202" s="375"/>
      <c r="E202" s="375"/>
      <c r="F202" s="370"/>
      <c r="G202" s="370"/>
      <c r="H202" s="370"/>
      <c r="I202" s="370"/>
      <c r="J202" s="370"/>
      <c r="K202" s="370"/>
    </row>
    <row r="203" spans="1:11" x14ac:dyDescent="0.25">
      <c r="A203" s="370"/>
      <c r="B203" s="375"/>
      <c r="C203" s="375"/>
      <c r="D203" s="375"/>
      <c r="E203" s="375"/>
      <c r="F203" s="370"/>
      <c r="G203" s="370"/>
      <c r="H203" s="370"/>
      <c r="I203" s="370"/>
      <c r="J203" s="370"/>
      <c r="K203" s="370"/>
    </row>
    <row r="204" spans="1:11" x14ac:dyDescent="0.25">
      <c r="A204" s="370"/>
      <c r="B204" s="375"/>
      <c r="C204" s="375"/>
      <c r="D204" s="375"/>
      <c r="E204" s="375"/>
      <c r="F204" s="370"/>
      <c r="G204" s="370"/>
      <c r="H204" s="370"/>
      <c r="I204" s="370"/>
      <c r="J204" s="370"/>
      <c r="K204" s="370"/>
    </row>
    <row r="205" spans="1:11" x14ac:dyDescent="0.25">
      <c r="A205" s="370"/>
      <c r="B205" s="375"/>
      <c r="C205" s="375"/>
      <c r="D205" s="375"/>
      <c r="E205" s="375"/>
      <c r="F205" s="370"/>
      <c r="G205" s="370"/>
      <c r="H205" s="370"/>
      <c r="I205" s="370"/>
      <c r="J205" s="370"/>
      <c r="K205" s="370"/>
    </row>
    <row r="206" spans="1:11" x14ac:dyDescent="0.25">
      <c r="A206" s="370"/>
      <c r="B206" s="375"/>
      <c r="C206" s="375"/>
      <c r="D206" s="375"/>
      <c r="E206" s="375"/>
      <c r="F206" s="370"/>
      <c r="G206" s="370"/>
      <c r="H206" s="370"/>
      <c r="I206" s="370"/>
      <c r="J206" s="370"/>
      <c r="K206" s="370"/>
    </row>
    <row r="207" spans="1:11" x14ac:dyDescent="0.25">
      <c r="A207" s="370"/>
      <c r="B207" s="375"/>
      <c r="C207" s="375"/>
      <c r="D207" s="375"/>
      <c r="E207" s="375"/>
      <c r="F207" s="370"/>
      <c r="G207" s="370"/>
      <c r="H207" s="370"/>
      <c r="I207" s="370"/>
      <c r="J207" s="370"/>
      <c r="K207" s="370"/>
    </row>
    <row r="208" spans="1:11" x14ac:dyDescent="0.25">
      <c r="A208" s="370"/>
      <c r="B208" s="375"/>
      <c r="C208" s="375"/>
      <c r="D208" s="375"/>
      <c r="E208" s="375"/>
      <c r="F208" s="370"/>
      <c r="G208" s="370"/>
      <c r="H208" s="370"/>
      <c r="I208" s="370"/>
      <c r="J208" s="370"/>
      <c r="K208" s="370"/>
    </row>
    <row r="209" spans="1:11" x14ac:dyDescent="0.25">
      <c r="A209" s="370"/>
      <c r="B209" s="375"/>
      <c r="C209" s="375"/>
      <c r="D209" s="375"/>
      <c r="E209" s="375"/>
      <c r="F209" s="370"/>
      <c r="G209" s="370"/>
      <c r="H209" s="370"/>
      <c r="I209" s="370"/>
      <c r="J209" s="370"/>
      <c r="K209" s="370"/>
    </row>
    <row r="210" spans="1:11" x14ac:dyDescent="0.25">
      <c r="A210" s="370"/>
      <c r="B210" s="375"/>
      <c r="C210" s="375"/>
      <c r="D210" s="375"/>
      <c r="E210" s="375"/>
      <c r="F210" s="370"/>
      <c r="G210" s="370"/>
      <c r="H210" s="370"/>
      <c r="I210" s="370"/>
      <c r="J210" s="370"/>
      <c r="K210" s="370"/>
    </row>
    <row r="211" spans="1:11" x14ac:dyDescent="0.25">
      <c r="A211" s="370"/>
      <c r="B211" s="375"/>
      <c r="C211" s="375"/>
      <c r="D211" s="375"/>
      <c r="E211" s="375"/>
      <c r="F211" s="370"/>
      <c r="G211" s="370"/>
      <c r="H211" s="370"/>
      <c r="I211" s="370"/>
      <c r="J211" s="370"/>
      <c r="K211" s="370"/>
    </row>
    <row r="212" spans="1:11" x14ac:dyDescent="0.25">
      <c r="A212" s="370"/>
      <c r="B212" s="375"/>
      <c r="C212" s="375"/>
      <c r="D212" s="375"/>
      <c r="E212" s="375"/>
      <c r="F212" s="370"/>
      <c r="G212" s="370"/>
      <c r="H212" s="370"/>
      <c r="I212" s="370"/>
      <c r="J212" s="370"/>
      <c r="K212" s="370"/>
    </row>
    <row r="213" spans="1:11" x14ac:dyDescent="0.25">
      <c r="A213" s="370"/>
      <c r="B213" s="375"/>
      <c r="C213" s="375"/>
      <c r="D213" s="375"/>
      <c r="E213" s="375"/>
      <c r="F213" s="370"/>
      <c r="G213" s="370"/>
      <c r="H213" s="370"/>
      <c r="I213" s="370"/>
      <c r="J213" s="370"/>
      <c r="K213" s="370"/>
    </row>
    <row r="214" spans="1:11" x14ac:dyDescent="0.25">
      <c r="A214" s="370"/>
      <c r="B214" s="375"/>
      <c r="C214" s="375"/>
      <c r="D214" s="375"/>
      <c r="E214" s="375"/>
      <c r="F214" s="370"/>
      <c r="G214" s="370"/>
      <c r="H214" s="370"/>
      <c r="I214" s="370"/>
      <c r="J214" s="370"/>
      <c r="K214" s="370"/>
    </row>
    <row r="215" spans="1:11" x14ac:dyDescent="0.25">
      <c r="A215" s="370"/>
      <c r="B215" s="375"/>
      <c r="C215" s="375"/>
      <c r="D215" s="375"/>
      <c r="E215" s="375"/>
      <c r="F215" s="370"/>
      <c r="G215" s="370"/>
      <c r="H215" s="370"/>
      <c r="I215" s="370"/>
      <c r="J215" s="370"/>
      <c r="K215" s="370"/>
    </row>
    <row r="216" spans="1:11" x14ac:dyDescent="0.25">
      <c r="A216" s="370"/>
      <c r="B216" s="375"/>
      <c r="C216" s="375"/>
      <c r="D216" s="375"/>
      <c r="E216" s="375"/>
      <c r="F216" s="370"/>
      <c r="G216" s="370"/>
      <c r="H216" s="370"/>
      <c r="I216" s="370"/>
      <c r="J216" s="370"/>
      <c r="K216" s="370"/>
    </row>
    <row r="217" spans="1:11" x14ac:dyDescent="0.25">
      <c r="A217" s="370"/>
      <c r="B217" s="375"/>
      <c r="C217" s="375"/>
      <c r="D217" s="375"/>
      <c r="E217" s="375"/>
      <c r="F217" s="370"/>
      <c r="G217" s="370"/>
      <c r="H217" s="370"/>
      <c r="I217" s="370"/>
      <c r="J217" s="370"/>
      <c r="K217" s="370"/>
    </row>
    <row r="218" spans="1:11" x14ac:dyDescent="0.25">
      <c r="A218" s="370"/>
      <c r="B218" s="375"/>
      <c r="C218" s="375"/>
      <c r="D218" s="375"/>
      <c r="E218" s="375"/>
      <c r="F218" s="370"/>
      <c r="G218" s="370"/>
      <c r="H218" s="370"/>
      <c r="I218" s="370"/>
      <c r="J218" s="370"/>
      <c r="K218" s="370"/>
    </row>
    <row r="219" spans="1:11" x14ac:dyDescent="0.25">
      <c r="A219" s="370"/>
      <c r="B219" s="375"/>
      <c r="C219" s="375"/>
      <c r="D219" s="375"/>
      <c r="E219" s="375"/>
      <c r="F219" s="370"/>
      <c r="G219" s="370"/>
      <c r="H219" s="370"/>
      <c r="I219" s="370"/>
      <c r="J219" s="370"/>
      <c r="K219" s="370"/>
    </row>
    <row r="220" spans="1:11" x14ac:dyDescent="0.25">
      <c r="A220" s="370"/>
      <c r="B220" s="375"/>
      <c r="C220" s="375"/>
      <c r="D220" s="375"/>
      <c r="E220" s="375"/>
      <c r="F220" s="370"/>
      <c r="G220" s="370"/>
      <c r="H220" s="370"/>
      <c r="I220" s="370"/>
      <c r="J220" s="370"/>
      <c r="K220" s="370"/>
    </row>
    <row r="221" spans="1:11" x14ac:dyDescent="0.25">
      <c r="A221" s="370"/>
      <c r="B221" s="375"/>
      <c r="C221" s="375"/>
      <c r="D221" s="375"/>
      <c r="E221" s="375"/>
      <c r="F221" s="370"/>
      <c r="G221" s="370"/>
      <c r="H221" s="370"/>
      <c r="I221" s="370"/>
      <c r="J221" s="370"/>
      <c r="K221" s="370"/>
    </row>
    <row r="222" spans="1:11" x14ac:dyDescent="0.25">
      <c r="A222" s="370"/>
      <c r="B222" s="375"/>
      <c r="C222" s="375"/>
      <c r="D222" s="375"/>
      <c r="E222" s="375"/>
      <c r="F222" s="370"/>
      <c r="G222" s="370"/>
      <c r="H222" s="370"/>
      <c r="I222" s="370"/>
      <c r="J222" s="370"/>
      <c r="K222" s="370"/>
    </row>
    <row r="223" spans="1:11" x14ac:dyDescent="0.25">
      <c r="A223" s="370"/>
      <c r="B223" s="375"/>
      <c r="C223" s="375"/>
      <c r="D223" s="375"/>
      <c r="E223" s="375"/>
      <c r="F223" s="370"/>
      <c r="G223" s="370"/>
      <c r="H223" s="370"/>
      <c r="I223" s="370"/>
      <c r="J223" s="370"/>
      <c r="K223" s="370"/>
    </row>
    <row r="224" spans="1:11" x14ac:dyDescent="0.25">
      <c r="A224" s="370"/>
      <c r="B224" s="375"/>
      <c r="C224" s="375"/>
      <c r="D224" s="375"/>
      <c r="E224" s="375"/>
      <c r="F224" s="370"/>
      <c r="G224" s="370"/>
      <c r="H224" s="370"/>
      <c r="I224" s="370"/>
      <c r="J224" s="370"/>
      <c r="K224" s="370"/>
    </row>
    <row r="225" spans="1:11" x14ac:dyDescent="0.25">
      <c r="A225" s="370"/>
      <c r="B225" s="375"/>
      <c r="C225" s="375"/>
      <c r="D225" s="375"/>
      <c r="E225" s="375"/>
      <c r="F225" s="370"/>
      <c r="G225" s="370"/>
      <c r="H225" s="370"/>
      <c r="I225" s="370"/>
      <c r="J225" s="370"/>
      <c r="K225" s="370"/>
    </row>
    <row r="226" spans="1:11" x14ac:dyDescent="0.25">
      <c r="A226" s="370"/>
      <c r="B226" s="375"/>
      <c r="C226" s="375"/>
      <c r="D226" s="375"/>
      <c r="E226" s="375"/>
      <c r="F226" s="370"/>
      <c r="G226" s="370"/>
      <c r="H226" s="370"/>
      <c r="I226" s="370"/>
      <c r="J226" s="370"/>
      <c r="K226" s="370"/>
    </row>
    <row r="227" spans="1:11" x14ac:dyDescent="0.25">
      <c r="A227" s="370"/>
      <c r="B227" s="375"/>
      <c r="C227" s="375"/>
      <c r="D227" s="375"/>
      <c r="E227" s="375"/>
      <c r="F227" s="370"/>
      <c r="G227" s="370"/>
      <c r="H227" s="370"/>
      <c r="I227" s="370"/>
      <c r="J227" s="370"/>
      <c r="K227" s="370"/>
    </row>
    <row r="228" spans="1:11" x14ac:dyDescent="0.25">
      <c r="A228" s="370"/>
      <c r="B228" s="375"/>
      <c r="C228" s="375"/>
      <c r="D228" s="375"/>
      <c r="E228" s="375"/>
      <c r="F228" s="370"/>
      <c r="G228" s="370"/>
      <c r="H228" s="370"/>
      <c r="I228" s="370"/>
      <c r="J228" s="370"/>
      <c r="K228" s="370"/>
    </row>
    <row r="229" spans="1:11" x14ac:dyDescent="0.25">
      <c r="A229" s="370"/>
      <c r="B229" s="375"/>
      <c r="C229" s="375"/>
      <c r="D229" s="375"/>
      <c r="E229" s="375"/>
      <c r="F229" s="370"/>
      <c r="G229" s="370"/>
      <c r="H229" s="370"/>
      <c r="I229" s="370"/>
      <c r="J229" s="370"/>
      <c r="K229" s="370"/>
    </row>
    <row r="230" spans="1:11" x14ac:dyDescent="0.25">
      <c r="A230" s="370"/>
      <c r="B230" s="375"/>
      <c r="C230" s="375"/>
      <c r="D230" s="375"/>
      <c r="E230" s="375"/>
      <c r="F230" s="370"/>
      <c r="G230" s="370"/>
      <c r="H230" s="370"/>
      <c r="I230" s="370"/>
      <c r="J230" s="370"/>
      <c r="K230" s="370"/>
    </row>
    <row r="231" spans="1:11" x14ac:dyDescent="0.25">
      <c r="A231" s="370"/>
      <c r="B231" s="375"/>
      <c r="C231" s="375"/>
      <c r="D231" s="375"/>
      <c r="E231" s="375"/>
      <c r="F231" s="370"/>
      <c r="G231" s="370"/>
      <c r="H231" s="370"/>
      <c r="I231" s="370"/>
      <c r="J231" s="370"/>
      <c r="K231" s="370"/>
    </row>
    <row r="232" spans="1:11" x14ac:dyDescent="0.25">
      <c r="A232" s="370"/>
      <c r="B232" s="375"/>
      <c r="C232" s="375"/>
      <c r="D232" s="375"/>
      <c r="E232" s="375"/>
      <c r="F232" s="370"/>
      <c r="G232" s="370"/>
      <c r="H232" s="370"/>
      <c r="I232" s="370"/>
      <c r="J232" s="370"/>
      <c r="K232" s="370"/>
    </row>
    <row r="233" spans="1:11" x14ac:dyDescent="0.25">
      <c r="A233" s="370"/>
      <c r="B233" s="375"/>
      <c r="C233" s="375"/>
      <c r="D233" s="375"/>
      <c r="E233" s="375"/>
      <c r="F233" s="370"/>
      <c r="G233" s="370"/>
      <c r="H233" s="370"/>
      <c r="I233" s="370"/>
      <c r="J233" s="370"/>
      <c r="K233" s="370"/>
    </row>
    <row r="234" spans="1:11" x14ac:dyDescent="0.25">
      <c r="A234" s="370"/>
      <c r="B234" s="375"/>
      <c r="C234" s="375"/>
      <c r="D234" s="375"/>
      <c r="E234" s="375"/>
      <c r="F234" s="370"/>
      <c r="G234" s="370"/>
      <c r="H234" s="370"/>
      <c r="I234" s="370"/>
      <c r="J234" s="370"/>
      <c r="K234" s="370"/>
    </row>
    <row r="235" spans="1:11" x14ac:dyDescent="0.25">
      <c r="A235" s="370"/>
      <c r="B235" s="375"/>
      <c r="C235" s="375"/>
      <c r="D235" s="375"/>
      <c r="E235" s="375"/>
      <c r="F235" s="370"/>
      <c r="G235" s="370"/>
      <c r="H235" s="370"/>
      <c r="I235" s="370"/>
      <c r="J235" s="370"/>
      <c r="K235" s="370"/>
    </row>
    <row r="236" spans="1:11" x14ac:dyDescent="0.25">
      <c r="A236" s="370"/>
      <c r="B236" s="375"/>
      <c r="C236" s="375"/>
      <c r="D236" s="375"/>
      <c r="E236" s="375"/>
      <c r="F236" s="370"/>
      <c r="G236" s="370"/>
      <c r="H236" s="370"/>
      <c r="I236" s="370"/>
      <c r="J236" s="370"/>
      <c r="K236" s="370"/>
    </row>
    <row r="237" spans="1:11" x14ac:dyDescent="0.25">
      <c r="A237" s="370"/>
      <c r="B237" s="375"/>
      <c r="C237" s="375"/>
      <c r="D237" s="375"/>
      <c r="E237" s="375"/>
      <c r="F237" s="370"/>
      <c r="G237" s="370"/>
      <c r="H237" s="370"/>
      <c r="I237" s="370"/>
      <c r="J237" s="370"/>
      <c r="K237" s="370"/>
    </row>
    <row r="238" spans="1:11" x14ac:dyDescent="0.25">
      <c r="A238" s="370"/>
      <c r="B238" s="375"/>
      <c r="C238" s="375"/>
      <c r="D238" s="375"/>
      <c r="E238" s="375"/>
      <c r="F238" s="370"/>
      <c r="G238" s="370"/>
      <c r="H238" s="370"/>
      <c r="I238" s="370"/>
      <c r="J238" s="370"/>
      <c r="K238" s="370"/>
    </row>
    <row r="239" spans="1:11" x14ac:dyDescent="0.25">
      <c r="A239" s="370"/>
      <c r="B239" s="375"/>
      <c r="C239" s="375"/>
      <c r="D239" s="375"/>
      <c r="E239" s="375"/>
      <c r="F239" s="370"/>
      <c r="G239" s="370"/>
      <c r="H239" s="370"/>
      <c r="I239" s="370"/>
      <c r="J239" s="370"/>
      <c r="K239" s="370"/>
    </row>
    <row r="240" spans="1:11" x14ac:dyDescent="0.25">
      <c r="A240" s="370"/>
      <c r="B240" s="375"/>
      <c r="C240" s="375"/>
      <c r="D240" s="375"/>
      <c r="E240" s="375"/>
      <c r="F240" s="370"/>
      <c r="G240" s="370"/>
      <c r="H240" s="370"/>
      <c r="I240" s="370"/>
      <c r="J240" s="370"/>
      <c r="K240" s="370"/>
    </row>
    <row r="241" spans="1:11" x14ac:dyDescent="0.25">
      <c r="A241" s="370"/>
      <c r="B241" s="375"/>
      <c r="C241" s="375"/>
      <c r="D241" s="375"/>
      <c r="E241" s="375"/>
      <c r="F241" s="370"/>
      <c r="G241" s="370"/>
      <c r="H241" s="370"/>
      <c r="I241" s="370"/>
      <c r="J241" s="370"/>
      <c r="K241" s="370"/>
    </row>
    <row r="242" spans="1:11" x14ac:dyDescent="0.25">
      <c r="A242" s="370"/>
      <c r="B242" s="375"/>
      <c r="C242" s="375"/>
      <c r="D242" s="375"/>
      <c r="E242" s="375"/>
      <c r="F242" s="370"/>
      <c r="G242" s="370"/>
      <c r="H242" s="370"/>
      <c r="I242" s="370"/>
      <c r="J242" s="370"/>
      <c r="K242" s="370"/>
    </row>
    <row r="243" spans="1:11" x14ac:dyDescent="0.25">
      <c r="A243" s="370"/>
      <c r="B243" s="375"/>
      <c r="C243" s="375"/>
      <c r="D243" s="375"/>
      <c r="E243" s="375"/>
      <c r="F243" s="370"/>
      <c r="G243" s="370"/>
      <c r="H243" s="370"/>
      <c r="I243" s="370"/>
      <c r="J243" s="370"/>
      <c r="K243" s="370"/>
    </row>
    <row r="244" spans="1:11" x14ac:dyDescent="0.25">
      <c r="A244" s="370"/>
      <c r="B244" s="375"/>
      <c r="C244" s="375"/>
      <c r="D244" s="375"/>
      <c r="E244" s="375"/>
      <c r="F244" s="370"/>
      <c r="G244" s="370"/>
      <c r="H244" s="370"/>
      <c r="I244" s="370"/>
      <c r="J244" s="370"/>
      <c r="K244" s="370"/>
    </row>
    <row r="245" spans="1:11" x14ac:dyDescent="0.25">
      <c r="A245" s="370"/>
      <c r="B245" s="375"/>
      <c r="C245" s="375"/>
      <c r="D245" s="375"/>
      <c r="E245" s="375"/>
      <c r="F245" s="370"/>
      <c r="G245" s="370"/>
      <c r="H245" s="370"/>
      <c r="I245" s="370"/>
      <c r="J245" s="370"/>
      <c r="K245" s="370"/>
    </row>
    <row r="246" spans="1:11" x14ac:dyDescent="0.25">
      <c r="A246" s="370"/>
      <c r="B246" s="375"/>
      <c r="C246" s="375"/>
      <c r="D246" s="375"/>
      <c r="E246" s="375"/>
      <c r="F246" s="370"/>
      <c r="G246" s="370"/>
      <c r="H246" s="370"/>
      <c r="I246" s="370"/>
      <c r="J246" s="370"/>
      <c r="K246" s="370"/>
    </row>
    <row r="247" spans="1:11" x14ac:dyDescent="0.25">
      <c r="A247" s="370"/>
      <c r="B247" s="375"/>
      <c r="C247" s="375"/>
      <c r="D247" s="375"/>
      <c r="E247" s="375"/>
      <c r="F247" s="370"/>
      <c r="G247" s="370"/>
      <c r="H247" s="370"/>
      <c r="I247" s="370"/>
      <c r="J247" s="370"/>
      <c r="K247" s="370"/>
    </row>
    <row r="248" spans="1:11" x14ac:dyDescent="0.25">
      <c r="A248" s="370"/>
      <c r="B248" s="375"/>
      <c r="C248" s="375"/>
      <c r="D248" s="375"/>
      <c r="E248" s="375"/>
      <c r="F248" s="370"/>
      <c r="G248" s="370"/>
      <c r="H248" s="370"/>
      <c r="I248" s="370"/>
      <c r="J248" s="370"/>
      <c r="K248" s="370"/>
    </row>
    <row r="249" spans="1:11" x14ac:dyDescent="0.25">
      <c r="A249" s="370"/>
      <c r="B249" s="375"/>
      <c r="C249" s="375"/>
      <c r="D249" s="375"/>
      <c r="E249" s="375"/>
      <c r="F249" s="370"/>
      <c r="G249" s="370"/>
      <c r="H249" s="370"/>
      <c r="I249" s="370"/>
      <c r="J249" s="370"/>
      <c r="K249" s="370"/>
    </row>
    <row r="250" spans="1:11" x14ac:dyDescent="0.25">
      <c r="A250" s="370"/>
      <c r="B250" s="375"/>
      <c r="C250" s="375"/>
      <c r="D250" s="375"/>
      <c r="E250" s="375"/>
      <c r="F250" s="370"/>
      <c r="G250" s="370"/>
      <c r="H250" s="370"/>
      <c r="I250" s="370"/>
      <c r="J250" s="370"/>
      <c r="K250" s="370"/>
    </row>
    <row r="251" spans="1:11" x14ac:dyDescent="0.25">
      <c r="A251" s="370"/>
      <c r="B251" s="375"/>
      <c r="C251" s="375"/>
      <c r="D251" s="375"/>
      <c r="E251" s="375"/>
      <c r="F251" s="370"/>
      <c r="G251" s="370"/>
      <c r="H251" s="370"/>
      <c r="I251" s="370"/>
      <c r="J251" s="370"/>
      <c r="K251" s="370"/>
    </row>
    <row r="252" spans="1:11" x14ac:dyDescent="0.25">
      <c r="A252" s="370"/>
      <c r="B252" s="375"/>
      <c r="C252" s="375"/>
      <c r="D252" s="375"/>
      <c r="E252" s="375"/>
      <c r="F252" s="370"/>
      <c r="G252" s="370"/>
      <c r="H252" s="370"/>
      <c r="I252" s="370"/>
      <c r="J252" s="370"/>
      <c r="K252" s="370"/>
    </row>
    <row r="253" spans="1:11" x14ac:dyDescent="0.25">
      <c r="A253" s="370"/>
      <c r="B253" s="375"/>
      <c r="C253" s="375"/>
      <c r="D253" s="375"/>
      <c r="E253" s="375"/>
      <c r="F253" s="370"/>
      <c r="G253" s="370"/>
      <c r="H253" s="370"/>
      <c r="I253" s="370"/>
      <c r="J253" s="370"/>
      <c r="K253" s="370"/>
    </row>
    <row r="254" spans="1:11" x14ac:dyDescent="0.25">
      <c r="A254" s="370"/>
      <c r="B254" s="375"/>
      <c r="C254" s="375"/>
      <c r="D254" s="375"/>
      <c r="E254" s="375"/>
      <c r="F254" s="370"/>
      <c r="G254" s="370"/>
      <c r="H254" s="370"/>
      <c r="I254" s="370"/>
      <c r="J254" s="370"/>
      <c r="K254" s="370"/>
    </row>
    <row r="255" spans="1:11" x14ac:dyDescent="0.25">
      <c r="A255" s="370"/>
      <c r="B255" s="375"/>
      <c r="C255" s="375"/>
      <c r="D255" s="375"/>
      <c r="E255" s="375"/>
      <c r="F255" s="370"/>
      <c r="G255" s="370"/>
      <c r="H255" s="370"/>
      <c r="I255" s="370"/>
      <c r="J255" s="370"/>
      <c r="K255" s="370"/>
    </row>
    <row r="256" spans="1:11" x14ac:dyDescent="0.25">
      <c r="A256" s="370"/>
      <c r="B256" s="375"/>
      <c r="C256" s="375"/>
      <c r="D256" s="375"/>
      <c r="E256" s="375"/>
      <c r="F256" s="370"/>
      <c r="G256" s="370"/>
      <c r="H256" s="370"/>
      <c r="I256" s="370"/>
      <c r="J256" s="370"/>
      <c r="K256" s="370"/>
    </row>
    <row r="257" spans="1:11" x14ac:dyDescent="0.25">
      <c r="A257" s="370"/>
      <c r="B257" s="375"/>
      <c r="C257" s="375"/>
      <c r="D257" s="375"/>
      <c r="E257" s="375"/>
      <c r="F257" s="370"/>
      <c r="G257" s="370"/>
      <c r="H257" s="370"/>
      <c r="I257" s="370"/>
      <c r="J257" s="370"/>
      <c r="K257" s="370"/>
    </row>
    <row r="258" spans="1:11" x14ac:dyDescent="0.25">
      <c r="A258" s="370"/>
      <c r="B258" s="375"/>
      <c r="C258" s="375"/>
      <c r="D258" s="375"/>
      <c r="E258" s="375"/>
      <c r="F258" s="370"/>
      <c r="G258" s="370"/>
      <c r="H258" s="370"/>
      <c r="I258" s="370"/>
      <c r="J258" s="370"/>
      <c r="K258" s="370"/>
    </row>
    <row r="259" spans="1:11" x14ac:dyDescent="0.25">
      <c r="A259" s="370"/>
      <c r="B259" s="375"/>
      <c r="C259" s="375"/>
      <c r="D259" s="375"/>
      <c r="E259" s="375"/>
      <c r="F259" s="370"/>
      <c r="G259" s="370"/>
      <c r="H259" s="370"/>
      <c r="I259" s="370"/>
      <c r="J259" s="370"/>
      <c r="K259" s="370"/>
    </row>
    <row r="260" spans="1:11" x14ac:dyDescent="0.25">
      <c r="A260" s="370"/>
      <c r="B260" s="375"/>
      <c r="C260" s="375"/>
      <c r="D260" s="375"/>
      <c r="E260" s="375"/>
      <c r="F260" s="370"/>
      <c r="G260" s="370"/>
      <c r="H260" s="370"/>
      <c r="I260" s="370"/>
      <c r="J260" s="370"/>
      <c r="K260" s="370"/>
    </row>
    <row r="261" spans="1:11" x14ac:dyDescent="0.25">
      <c r="A261" s="370"/>
      <c r="B261" s="375"/>
      <c r="C261" s="375"/>
      <c r="D261" s="375"/>
      <c r="E261" s="375"/>
      <c r="F261" s="370"/>
      <c r="G261" s="370"/>
      <c r="H261" s="370"/>
      <c r="I261" s="370"/>
      <c r="J261" s="370"/>
      <c r="K261" s="370"/>
    </row>
    <row r="262" spans="1:11" x14ac:dyDescent="0.25">
      <c r="A262" s="370"/>
      <c r="B262" s="375"/>
      <c r="C262" s="375"/>
      <c r="D262" s="375"/>
      <c r="E262" s="375"/>
      <c r="F262" s="370"/>
      <c r="G262" s="370"/>
      <c r="H262" s="370"/>
      <c r="I262" s="370"/>
      <c r="J262" s="370"/>
      <c r="K262" s="370"/>
    </row>
    <row r="263" spans="1:11" x14ac:dyDescent="0.25">
      <c r="A263" s="370"/>
      <c r="B263" s="375"/>
      <c r="C263" s="375"/>
      <c r="D263" s="375"/>
      <c r="E263" s="375"/>
      <c r="F263" s="370"/>
      <c r="G263" s="370"/>
      <c r="H263" s="370"/>
      <c r="I263" s="370"/>
      <c r="J263" s="370"/>
      <c r="K263" s="370"/>
    </row>
    <row r="264" spans="1:11" x14ac:dyDescent="0.25">
      <c r="A264" s="370"/>
      <c r="B264" s="375"/>
      <c r="C264" s="375"/>
      <c r="D264" s="375"/>
      <c r="E264" s="375"/>
      <c r="F264" s="370"/>
      <c r="G264" s="370"/>
      <c r="H264" s="370"/>
      <c r="I264" s="370"/>
      <c r="J264" s="370"/>
      <c r="K264" s="370"/>
    </row>
    <row r="265" spans="1:11" x14ac:dyDescent="0.25">
      <c r="A265" s="370"/>
      <c r="B265" s="375"/>
      <c r="C265" s="375"/>
      <c r="D265" s="375"/>
      <c r="E265" s="375"/>
      <c r="F265" s="370"/>
      <c r="G265" s="370"/>
      <c r="H265" s="370"/>
      <c r="I265" s="370"/>
      <c r="J265" s="370"/>
      <c r="K265" s="370"/>
    </row>
    <row r="266" spans="1:11" x14ac:dyDescent="0.25">
      <c r="A266" s="370"/>
      <c r="B266" s="375"/>
      <c r="C266" s="375"/>
      <c r="D266" s="375"/>
      <c r="E266" s="375"/>
      <c r="F266" s="370"/>
      <c r="G266" s="370"/>
      <c r="H266" s="370"/>
      <c r="I266" s="370"/>
      <c r="J266" s="370"/>
      <c r="K266" s="370"/>
    </row>
    <row r="267" spans="1:11" x14ac:dyDescent="0.25">
      <c r="A267" s="370"/>
      <c r="B267" s="375"/>
      <c r="C267" s="375"/>
      <c r="D267" s="375"/>
      <c r="E267" s="375"/>
      <c r="F267" s="370"/>
      <c r="G267" s="370"/>
      <c r="H267" s="370"/>
      <c r="I267" s="370"/>
      <c r="J267" s="370"/>
      <c r="K267" s="370"/>
    </row>
    <row r="268" spans="1:11" x14ac:dyDescent="0.25">
      <c r="A268" s="370"/>
      <c r="B268" s="375"/>
      <c r="C268" s="375"/>
      <c r="D268" s="375"/>
      <c r="E268" s="375"/>
      <c r="F268" s="370"/>
      <c r="G268" s="370"/>
      <c r="H268" s="370"/>
      <c r="I268" s="370"/>
      <c r="J268" s="370"/>
      <c r="K268" s="370"/>
    </row>
    <row r="269" spans="1:11" x14ac:dyDescent="0.25">
      <c r="A269" s="370"/>
      <c r="B269" s="375"/>
      <c r="C269" s="375"/>
      <c r="D269" s="375"/>
      <c r="E269" s="375"/>
      <c r="F269" s="370"/>
      <c r="G269" s="370"/>
      <c r="H269" s="370"/>
      <c r="I269" s="370"/>
      <c r="J269" s="370"/>
      <c r="K269" s="370"/>
    </row>
    <row r="270" spans="1:11" x14ac:dyDescent="0.25">
      <c r="A270" s="370"/>
      <c r="B270" s="375"/>
      <c r="C270" s="375"/>
      <c r="D270" s="375"/>
      <c r="E270" s="375"/>
      <c r="F270" s="370"/>
      <c r="G270" s="370"/>
      <c r="H270" s="370"/>
      <c r="I270" s="370"/>
      <c r="J270" s="370"/>
      <c r="K270" s="370"/>
    </row>
    <row r="271" spans="1:11" x14ac:dyDescent="0.25">
      <c r="A271" s="370"/>
      <c r="B271" s="375"/>
      <c r="C271" s="375"/>
      <c r="D271" s="375"/>
      <c r="E271" s="375"/>
      <c r="F271" s="370"/>
      <c r="G271" s="370"/>
      <c r="H271" s="370"/>
      <c r="I271" s="370"/>
      <c r="J271" s="370"/>
      <c r="K271" s="370"/>
    </row>
    <row r="272" spans="1:11" x14ac:dyDescent="0.25">
      <c r="A272" s="370"/>
      <c r="B272" s="375"/>
      <c r="C272" s="375"/>
      <c r="D272" s="375"/>
      <c r="E272" s="375"/>
      <c r="F272" s="370"/>
      <c r="G272" s="370"/>
      <c r="H272" s="370"/>
      <c r="I272" s="370"/>
      <c r="J272" s="370"/>
      <c r="K272" s="370"/>
    </row>
    <row r="273" spans="1:11" x14ac:dyDescent="0.25">
      <c r="A273" s="370"/>
      <c r="B273" s="375"/>
      <c r="C273" s="375"/>
      <c r="D273" s="375"/>
      <c r="E273" s="375"/>
      <c r="F273" s="370"/>
      <c r="G273" s="370"/>
      <c r="H273" s="370"/>
      <c r="I273" s="370"/>
      <c r="J273" s="370"/>
      <c r="K273" s="370"/>
    </row>
    <row r="274" spans="1:11" x14ac:dyDescent="0.25">
      <c r="A274" s="370"/>
      <c r="B274" s="375"/>
      <c r="C274" s="375"/>
      <c r="D274" s="375"/>
      <c r="E274" s="375"/>
      <c r="F274" s="370"/>
      <c r="G274" s="370"/>
      <c r="H274" s="370"/>
      <c r="I274" s="370"/>
      <c r="J274" s="370"/>
      <c r="K274" s="370"/>
    </row>
    <row r="275" spans="1:11" x14ac:dyDescent="0.25">
      <c r="A275" s="370"/>
      <c r="B275" s="375"/>
      <c r="C275" s="375"/>
      <c r="D275" s="375"/>
      <c r="E275" s="375"/>
      <c r="F275" s="370"/>
      <c r="G275" s="370"/>
      <c r="H275" s="370"/>
      <c r="I275" s="370"/>
      <c r="J275" s="370"/>
      <c r="K275" s="370"/>
    </row>
    <row r="276" spans="1:11" x14ac:dyDescent="0.25">
      <c r="A276" s="370"/>
      <c r="B276" s="375"/>
      <c r="C276" s="375"/>
      <c r="D276" s="375"/>
      <c r="E276" s="375"/>
      <c r="F276" s="370"/>
      <c r="G276" s="370"/>
      <c r="H276" s="370"/>
      <c r="I276" s="370"/>
      <c r="J276" s="370"/>
      <c r="K276" s="370"/>
    </row>
    <row r="277" spans="1:11" x14ac:dyDescent="0.25">
      <c r="A277" s="370"/>
      <c r="B277" s="375"/>
      <c r="C277" s="375"/>
      <c r="D277" s="375"/>
      <c r="E277" s="375"/>
      <c r="F277" s="370"/>
      <c r="G277" s="370"/>
      <c r="H277" s="370"/>
      <c r="I277" s="370"/>
      <c r="J277" s="370"/>
      <c r="K277" s="370"/>
    </row>
    <row r="278" spans="1:11" x14ac:dyDescent="0.25">
      <c r="A278" s="370"/>
      <c r="B278" s="375"/>
      <c r="C278" s="375"/>
      <c r="D278" s="375"/>
      <c r="E278" s="375"/>
      <c r="F278" s="370"/>
      <c r="G278" s="370"/>
      <c r="H278" s="370"/>
      <c r="I278" s="370"/>
      <c r="J278" s="370"/>
      <c r="K278" s="370"/>
    </row>
    <row r="279" spans="1:11" x14ac:dyDescent="0.25">
      <c r="A279" s="370"/>
      <c r="B279" s="375"/>
      <c r="C279" s="375"/>
      <c r="D279" s="375"/>
      <c r="E279" s="375"/>
      <c r="F279" s="370"/>
      <c r="G279" s="370"/>
      <c r="H279" s="370"/>
      <c r="I279" s="370"/>
      <c r="J279" s="370"/>
      <c r="K279" s="370"/>
    </row>
    <row r="280" spans="1:11" x14ac:dyDescent="0.25">
      <c r="A280" s="370"/>
      <c r="B280" s="375"/>
      <c r="C280" s="375"/>
      <c r="D280" s="375"/>
      <c r="E280" s="375"/>
      <c r="F280" s="370"/>
      <c r="G280" s="370"/>
      <c r="H280" s="370"/>
      <c r="I280" s="370"/>
      <c r="J280" s="370"/>
      <c r="K280" s="370"/>
    </row>
    <row r="281" spans="1:11" x14ac:dyDescent="0.25">
      <c r="A281" s="370"/>
      <c r="B281" s="375"/>
      <c r="C281" s="375"/>
      <c r="D281" s="375"/>
      <c r="E281" s="375"/>
      <c r="F281" s="370"/>
      <c r="G281" s="370"/>
      <c r="H281" s="370"/>
      <c r="I281" s="370"/>
      <c r="J281" s="370"/>
      <c r="K281" s="370"/>
    </row>
    <row r="282" spans="1:11" x14ac:dyDescent="0.25">
      <c r="A282" s="370"/>
      <c r="B282" s="375"/>
      <c r="C282" s="375"/>
      <c r="D282" s="375"/>
      <c r="E282" s="375"/>
      <c r="F282" s="370"/>
      <c r="G282" s="370"/>
      <c r="H282" s="370"/>
      <c r="I282" s="370"/>
      <c r="J282" s="370"/>
      <c r="K282" s="370"/>
    </row>
    <row r="283" spans="1:11" x14ac:dyDescent="0.25">
      <c r="A283" s="370"/>
      <c r="B283" s="375"/>
      <c r="C283" s="375"/>
      <c r="D283" s="375"/>
      <c r="E283" s="375"/>
      <c r="F283" s="370"/>
      <c r="G283" s="370"/>
      <c r="H283" s="370"/>
      <c r="I283" s="370"/>
      <c r="J283" s="370"/>
      <c r="K283" s="370"/>
    </row>
    <row r="284" spans="1:11" x14ac:dyDescent="0.25">
      <c r="A284" s="370"/>
      <c r="B284" s="375"/>
      <c r="C284" s="375"/>
      <c r="D284" s="375"/>
      <c r="E284" s="375"/>
      <c r="F284" s="370"/>
      <c r="G284" s="370"/>
      <c r="H284" s="370"/>
      <c r="I284" s="370"/>
      <c r="J284" s="370"/>
      <c r="K284" s="370"/>
    </row>
    <row r="285" spans="1:11" x14ac:dyDescent="0.25">
      <c r="A285" s="370"/>
      <c r="B285" s="375"/>
      <c r="C285" s="375"/>
      <c r="D285" s="375"/>
      <c r="E285" s="375"/>
      <c r="F285" s="370"/>
      <c r="G285" s="370"/>
      <c r="H285" s="370"/>
      <c r="I285" s="370"/>
      <c r="J285" s="370"/>
      <c r="K285" s="370"/>
    </row>
    <row r="286" spans="1:11" x14ac:dyDescent="0.25">
      <c r="A286" s="370"/>
      <c r="B286" s="375"/>
      <c r="C286" s="375"/>
      <c r="D286" s="375"/>
      <c r="E286" s="375"/>
      <c r="F286" s="370"/>
      <c r="G286" s="370"/>
      <c r="H286" s="370"/>
      <c r="I286" s="370"/>
      <c r="J286" s="370"/>
      <c r="K286" s="370"/>
    </row>
    <row r="287" spans="1:11" x14ac:dyDescent="0.25">
      <c r="A287" s="370"/>
      <c r="B287" s="375"/>
      <c r="C287" s="375"/>
      <c r="D287" s="375"/>
      <c r="E287" s="375"/>
      <c r="F287" s="370"/>
      <c r="G287" s="370"/>
      <c r="H287" s="370"/>
      <c r="I287" s="370"/>
      <c r="J287" s="370"/>
      <c r="K287" s="370"/>
    </row>
    <row r="288" spans="1:11" x14ac:dyDescent="0.25">
      <c r="A288" s="370"/>
      <c r="B288" s="375"/>
      <c r="C288" s="375"/>
      <c r="D288" s="375"/>
      <c r="E288" s="375"/>
      <c r="F288" s="370"/>
      <c r="G288" s="370"/>
      <c r="H288" s="370"/>
      <c r="I288" s="370"/>
      <c r="J288" s="370"/>
      <c r="K288" s="370"/>
    </row>
    <row r="289" spans="1:11" x14ac:dyDescent="0.25">
      <c r="A289" s="370"/>
      <c r="B289" s="375"/>
      <c r="C289" s="375"/>
      <c r="D289" s="375"/>
      <c r="E289" s="375"/>
      <c r="F289" s="370"/>
      <c r="G289" s="370"/>
      <c r="H289" s="370"/>
      <c r="I289" s="370"/>
      <c r="J289" s="370"/>
      <c r="K289" s="370"/>
    </row>
    <row r="290" spans="1:11" x14ac:dyDescent="0.25">
      <c r="A290" s="370"/>
      <c r="B290" s="375"/>
      <c r="C290" s="375"/>
      <c r="D290" s="375"/>
      <c r="E290" s="375"/>
      <c r="F290" s="370"/>
      <c r="G290" s="370"/>
      <c r="H290" s="370"/>
      <c r="I290" s="370"/>
      <c r="J290" s="370"/>
      <c r="K290" s="370"/>
    </row>
    <row r="291" spans="1:11" x14ac:dyDescent="0.25">
      <c r="A291" s="370"/>
      <c r="B291" s="375"/>
      <c r="C291" s="375"/>
      <c r="D291" s="375"/>
      <c r="E291" s="375"/>
      <c r="F291" s="370"/>
      <c r="G291" s="370"/>
      <c r="H291" s="370"/>
      <c r="I291" s="370"/>
      <c r="J291" s="370"/>
      <c r="K291" s="370"/>
    </row>
    <row r="292" spans="1:11" x14ac:dyDescent="0.25">
      <c r="A292" s="370"/>
      <c r="B292" s="375"/>
      <c r="C292" s="375"/>
      <c r="D292" s="375"/>
      <c r="E292" s="375"/>
      <c r="F292" s="370"/>
      <c r="G292" s="370"/>
      <c r="H292" s="370"/>
      <c r="I292" s="370"/>
      <c r="J292" s="370"/>
      <c r="K292" s="370"/>
    </row>
    <row r="293" spans="1:11" x14ac:dyDescent="0.25">
      <c r="A293" s="370"/>
      <c r="B293" s="375"/>
      <c r="C293" s="375"/>
      <c r="D293" s="375"/>
      <c r="E293" s="375"/>
      <c r="F293" s="370"/>
      <c r="G293" s="370"/>
      <c r="H293" s="370"/>
      <c r="I293" s="370"/>
      <c r="J293" s="370"/>
      <c r="K293" s="370"/>
    </row>
    <row r="294" spans="1:11" x14ac:dyDescent="0.25">
      <c r="A294" s="370"/>
      <c r="B294" s="375"/>
      <c r="C294" s="375"/>
      <c r="D294" s="375"/>
      <c r="E294" s="375"/>
      <c r="F294" s="370"/>
      <c r="G294" s="370"/>
      <c r="H294" s="370"/>
      <c r="I294" s="370"/>
      <c r="J294" s="370"/>
      <c r="K294" s="370"/>
    </row>
    <row r="295" spans="1:11" x14ac:dyDescent="0.25">
      <c r="A295" s="370"/>
      <c r="B295" s="375"/>
      <c r="C295" s="375"/>
      <c r="D295" s="375"/>
      <c r="E295" s="375"/>
      <c r="F295" s="370"/>
      <c r="G295" s="370"/>
      <c r="H295" s="370"/>
      <c r="I295" s="370"/>
      <c r="J295" s="370"/>
      <c r="K295" s="370"/>
    </row>
    <row r="296" spans="1:11" x14ac:dyDescent="0.25">
      <c r="A296" s="370"/>
      <c r="B296" s="375"/>
      <c r="C296" s="375"/>
      <c r="D296" s="375"/>
      <c r="E296" s="375"/>
      <c r="F296" s="370"/>
      <c r="G296" s="370"/>
      <c r="H296" s="370"/>
      <c r="I296" s="370"/>
      <c r="J296" s="370"/>
      <c r="K296" s="370"/>
    </row>
    <row r="297" spans="1:11" x14ac:dyDescent="0.25">
      <c r="A297" s="370"/>
      <c r="B297" s="375"/>
      <c r="C297" s="375"/>
      <c r="D297" s="375"/>
      <c r="E297" s="375"/>
      <c r="F297" s="370"/>
      <c r="G297" s="370"/>
      <c r="H297" s="370"/>
      <c r="I297" s="370"/>
      <c r="J297" s="370"/>
      <c r="K297" s="370"/>
    </row>
    <row r="298" spans="1:11" x14ac:dyDescent="0.25">
      <c r="A298" s="370"/>
      <c r="B298" s="375"/>
      <c r="C298" s="375"/>
      <c r="D298" s="375"/>
      <c r="E298" s="375"/>
      <c r="F298" s="370"/>
      <c r="G298" s="370"/>
      <c r="H298" s="370"/>
      <c r="I298" s="370"/>
      <c r="J298" s="370"/>
      <c r="K298" s="370"/>
    </row>
    <row r="299" spans="1:11" x14ac:dyDescent="0.25">
      <c r="A299" s="370"/>
      <c r="B299" s="375"/>
      <c r="C299" s="375"/>
      <c r="D299" s="375"/>
      <c r="E299" s="375"/>
      <c r="F299" s="370"/>
      <c r="G299" s="370"/>
      <c r="H299" s="370"/>
      <c r="I299" s="370"/>
      <c r="J299" s="370"/>
      <c r="K299" s="370"/>
    </row>
    <row r="300" spans="1:11" x14ac:dyDescent="0.25">
      <c r="A300" s="370"/>
      <c r="B300" s="375"/>
      <c r="C300" s="375"/>
      <c r="D300" s="375"/>
      <c r="E300" s="375"/>
      <c r="F300" s="370"/>
      <c r="G300" s="370"/>
      <c r="H300" s="370"/>
      <c r="I300" s="370"/>
      <c r="J300" s="370"/>
      <c r="K300" s="370"/>
    </row>
    <row r="301" spans="1:11" x14ac:dyDescent="0.25">
      <c r="A301" s="370"/>
      <c r="B301" s="375"/>
      <c r="C301" s="375"/>
      <c r="D301" s="375"/>
      <c r="E301" s="375"/>
      <c r="F301" s="370"/>
      <c r="G301" s="370"/>
      <c r="H301" s="370"/>
      <c r="I301" s="370"/>
      <c r="J301" s="370"/>
      <c r="K301" s="370"/>
    </row>
    <row r="302" spans="1:11" x14ac:dyDescent="0.25">
      <c r="A302" s="370"/>
      <c r="B302" s="375"/>
      <c r="C302" s="375"/>
      <c r="D302" s="375"/>
      <c r="E302" s="375"/>
      <c r="F302" s="370"/>
      <c r="G302" s="370"/>
      <c r="H302" s="370"/>
      <c r="I302" s="370"/>
      <c r="J302" s="370"/>
      <c r="K302" s="370"/>
    </row>
    <row r="303" spans="1:11" x14ac:dyDescent="0.25">
      <c r="A303" s="370"/>
      <c r="B303" s="375"/>
      <c r="C303" s="375"/>
      <c r="D303" s="375"/>
      <c r="E303" s="375"/>
      <c r="F303" s="370"/>
      <c r="G303" s="370"/>
      <c r="H303" s="370"/>
      <c r="I303" s="370"/>
      <c r="J303" s="370"/>
      <c r="K303" s="370"/>
    </row>
    <row r="304" spans="1:11" x14ac:dyDescent="0.25">
      <c r="A304" s="370"/>
      <c r="B304" s="375"/>
      <c r="C304" s="375"/>
      <c r="D304" s="375"/>
      <c r="E304" s="375"/>
      <c r="F304" s="370"/>
      <c r="G304" s="370"/>
      <c r="H304" s="370"/>
      <c r="I304" s="370"/>
      <c r="J304" s="370"/>
      <c r="K304" s="370"/>
    </row>
    <row r="305" spans="1:11" x14ac:dyDescent="0.25">
      <c r="A305" s="370"/>
      <c r="B305" s="375"/>
      <c r="C305" s="375"/>
      <c r="D305" s="375"/>
      <c r="E305" s="375"/>
      <c r="F305" s="370"/>
      <c r="G305" s="370"/>
      <c r="H305" s="370"/>
      <c r="I305" s="370"/>
      <c r="J305" s="370"/>
      <c r="K305" s="370"/>
    </row>
    <row r="306" spans="1:11" x14ac:dyDescent="0.25">
      <c r="A306" s="370"/>
      <c r="B306" s="375"/>
      <c r="C306" s="375"/>
      <c r="D306" s="375"/>
      <c r="E306" s="375"/>
      <c r="F306" s="370"/>
      <c r="G306" s="370"/>
      <c r="H306" s="370"/>
      <c r="I306" s="370"/>
      <c r="J306" s="370"/>
      <c r="K306" s="370"/>
    </row>
    <row r="307" spans="1:11" x14ac:dyDescent="0.25">
      <c r="A307" s="370"/>
      <c r="B307" s="375"/>
      <c r="C307" s="375"/>
      <c r="D307" s="375"/>
      <c r="E307" s="375"/>
      <c r="F307" s="370"/>
      <c r="G307" s="370"/>
      <c r="H307" s="370"/>
      <c r="I307" s="370"/>
      <c r="J307" s="370"/>
      <c r="K307" s="370"/>
    </row>
    <row r="308" spans="1:11" x14ac:dyDescent="0.25">
      <c r="A308" s="370"/>
      <c r="B308" s="375"/>
      <c r="C308" s="375"/>
      <c r="D308" s="375"/>
      <c r="E308" s="375"/>
      <c r="F308" s="370"/>
      <c r="G308" s="370"/>
      <c r="H308" s="370"/>
      <c r="I308" s="370"/>
      <c r="J308" s="370"/>
      <c r="K308" s="370"/>
    </row>
    <row r="309" spans="1:11" x14ac:dyDescent="0.25">
      <c r="A309" s="370"/>
      <c r="B309" s="375"/>
      <c r="C309" s="375"/>
      <c r="D309" s="375"/>
      <c r="E309" s="375"/>
      <c r="F309" s="370"/>
      <c r="G309" s="370"/>
      <c r="H309" s="370"/>
      <c r="I309" s="370"/>
      <c r="J309" s="370"/>
      <c r="K309" s="370"/>
    </row>
    <row r="310" spans="1:11" x14ac:dyDescent="0.25">
      <c r="A310" s="370"/>
      <c r="B310" s="375"/>
      <c r="C310" s="375"/>
      <c r="D310" s="375"/>
      <c r="E310" s="375"/>
      <c r="F310" s="370"/>
      <c r="G310" s="370"/>
      <c r="H310" s="370"/>
      <c r="I310" s="370"/>
      <c r="J310" s="370"/>
      <c r="K310" s="370"/>
    </row>
    <row r="311" spans="1:11" x14ac:dyDescent="0.25">
      <c r="A311" s="370"/>
      <c r="B311" s="375"/>
      <c r="C311" s="375"/>
      <c r="D311" s="375"/>
      <c r="E311" s="375"/>
      <c r="F311" s="370"/>
      <c r="G311" s="370"/>
      <c r="H311" s="370"/>
      <c r="I311" s="370"/>
      <c r="J311" s="370"/>
      <c r="K311" s="370"/>
    </row>
    <row r="312" spans="1:11" x14ac:dyDescent="0.25">
      <c r="A312" s="370"/>
      <c r="B312" s="375"/>
      <c r="C312" s="375"/>
      <c r="D312" s="375"/>
      <c r="E312" s="375"/>
      <c r="F312" s="370"/>
      <c r="G312" s="370"/>
      <c r="H312" s="370"/>
      <c r="I312" s="370"/>
      <c r="J312" s="370"/>
      <c r="K312" s="370"/>
    </row>
    <row r="313" spans="1:11" x14ac:dyDescent="0.25">
      <c r="A313" s="370"/>
      <c r="B313" s="375"/>
      <c r="C313" s="375"/>
      <c r="D313" s="375"/>
      <c r="E313" s="375"/>
      <c r="F313" s="370"/>
      <c r="G313" s="370"/>
      <c r="H313" s="370"/>
      <c r="I313" s="370"/>
      <c r="J313" s="370"/>
      <c r="K313" s="370"/>
    </row>
    <row r="314" spans="1:11" x14ac:dyDescent="0.25">
      <c r="A314" s="370"/>
      <c r="B314" s="375"/>
      <c r="C314" s="375"/>
      <c r="D314" s="375"/>
      <c r="E314" s="375"/>
      <c r="F314" s="370"/>
      <c r="G314" s="370"/>
      <c r="H314" s="370"/>
      <c r="I314" s="370"/>
      <c r="J314" s="370"/>
      <c r="K314" s="370"/>
    </row>
    <row r="315" spans="1:11" x14ac:dyDescent="0.25">
      <c r="A315" s="370"/>
      <c r="B315" s="375"/>
      <c r="C315" s="375"/>
      <c r="D315" s="375"/>
      <c r="E315" s="375"/>
      <c r="F315" s="370"/>
      <c r="G315" s="370"/>
      <c r="H315" s="370"/>
      <c r="I315" s="370"/>
      <c r="J315" s="370"/>
      <c r="K315" s="370"/>
    </row>
    <row r="316" spans="1:11" x14ac:dyDescent="0.25">
      <c r="A316" s="370"/>
      <c r="B316" s="375"/>
      <c r="C316" s="375"/>
      <c r="D316" s="375"/>
      <c r="E316" s="375"/>
      <c r="F316" s="370"/>
      <c r="G316" s="370"/>
      <c r="H316" s="370"/>
      <c r="I316" s="370"/>
      <c r="J316" s="370"/>
      <c r="K316" s="370"/>
    </row>
    <row r="317" spans="1:11" x14ac:dyDescent="0.25">
      <c r="A317" s="370"/>
      <c r="B317" s="375"/>
      <c r="C317" s="375"/>
      <c r="D317" s="375"/>
      <c r="E317" s="375"/>
      <c r="F317" s="370"/>
      <c r="G317" s="370"/>
      <c r="H317" s="370"/>
      <c r="I317" s="370"/>
      <c r="J317" s="370"/>
      <c r="K317" s="370"/>
    </row>
    <row r="318" spans="1:11" x14ac:dyDescent="0.25">
      <c r="A318" s="370"/>
      <c r="B318" s="375"/>
      <c r="C318" s="375"/>
      <c r="D318" s="375"/>
      <c r="E318" s="375"/>
      <c r="F318" s="370"/>
      <c r="G318" s="370"/>
      <c r="H318" s="370"/>
      <c r="I318" s="370"/>
      <c r="J318" s="370"/>
      <c r="K318" s="370"/>
    </row>
    <row r="319" spans="1:11" x14ac:dyDescent="0.25">
      <c r="A319" s="370"/>
      <c r="B319" s="375"/>
      <c r="C319" s="375"/>
      <c r="D319" s="375"/>
      <c r="E319" s="375"/>
      <c r="F319" s="370"/>
      <c r="G319" s="370"/>
      <c r="H319" s="370"/>
      <c r="I319" s="370"/>
      <c r="J319" s="370"/>
      <c r="K319" s="370"/>
    </row>
    <row r="320" spans="1:11" x14ac:dyDescent="0.25">
      <c r="A320" s="370"/>
      <c r="B320" s="375"/>
      <c r="C320" s="375"/>
      <c r="D320" s="375"/>
      <c r="E320" s="375"/>
      <c r="F320" s="370"/>
      <c r="G320" s="370"/>
      <c r="H320" s="370"/>
      <c r="I320" s="370"/>
      <c r="J320" s="370"/>
      <c r="K320" s="370"/>
    </row>
    <row r="321" spans="1:11" x14ac:dyDescent="0.25">
      <c r="A321" s="370"/>
      <c r="B321" s="375"/>
      <c r="C321" s="375"/>
      <c r="D321" s="375"/>
      <c r="E321" s="375"/>
      <c r="F321" s="370"/>
      <c r="G321" s="370"/>
      <c r="H321" s="370"/>
      <c r="I321" s="370"/>
      <c r="J321" s="370"/>
      <c r="K321" s="370"/>
    </row>
    <row r="322" spans="1:11" x14ac:dyDescent="0.25">
      <c r="A322" s="370"/>
      <c r="B322" s="375"/>
      <c r="C322" s="375"/>
      <c r="D322" s="375"/>
      <c r="E322" s="375"/>
      <c r="F322" s="370"/>
      <c r="G322" s="370"/>
      <c r="H322" s="370"/>
      <c r="I322" s="370"/>
      <c r="J322" s="370"/>
      <c r="K322" s="370"/>
    </row>
    <row r="323" spans="1:11" x14ac:dyDescent="0.25">
      <c r="A323" s="370"/>
      <c r="B323" s="375"/>
      <c r="C323" s="375"/>
      <c r="D323" s="375"/>
      <c r="E323" s="375"/>
      <c r="F323" s="370"/>
      <c r="G323" s="370"/>
      <c r="H323" s="370"/>
      <c r="I323" s="370"/>
      <c r="J323" s="370"/>
      <c r="K323" s="370"/>
    </row>
    <row r="324" spans="1:11" x14ac:dyDescent="0.25">
      <c r="A324" s="370"/>
      <c r="B324" s="375"/>
      <c r="C324" s="375"/>
      <c r="D324" s="375"/>
      <c r="E324" s="375"/>
      <c r="F324" s="370"/>
      <c r="G324" s="370"/>
      <c r="H324" s="370"/>
      <c r="I324" s="370"/>
      <c r="J324" s="370"/>
      <c r="K324" s="370"/>
    </row>
    <row r="325" spans="1:11" x14ac:dyDescent="0.25">
      <c r="A325" s="370"/>
      <c r="B325" s="375"/>
      <c r="C325" s="375"/>
      <c r="D325" s="375"/>
      <c r="E325" s="375"/>
      <c r="F325" s="370"/>
      <c r="G325" s="370"/>
      <c r="H325" s="370"/>
      <c r="I325" s="370"/>
      <c r="J325" s="370"/>
      <c r="K325" s="370"/>
    </row>
    <row r="326" spans="1:11" x14ac:dyDescent="0.25">
      <c r="A326" s="370"/>
      <c r="B326" s="375"/>
      <c r="C326" s="375"/>
      <c r="D326" s="375"/>
      <c r="E326" s="375"/>
      <c r="F326" s="370"/>
      <c r="G326" s="370"/>
      <c r="H326" s="370"/>
      <c r="I326" s="370"/>
      <c r="J326" s="370"/>
      <c r="K326" s="370"/>
    </row>
    <row r="327" spans="1:11" x14ac:dyDescent="0.25">
      <c r="A327" s="370"/>
      <c r="B327" s="375"/>
      <c r="C327" s="375"/>
      <c r="D327" s="375"/>
      <c r="E327" s="375"/>
      <c r="F327" s="370"/>
      <c r="G327" s="370"/>
      <c r="H327" s="370"/>
      <c r="I327" s="370"/>
      <c r="J327" s="370"/>
      <c r="K327" s="370"/>
    </row>
    <row r="328" spans="1:11" x14ac:dyDescent="0.25">
      <c r="A328" s="370"/>
      <c r="B328" s="375"/>
      <c r="C328" s="375"/>
      <c r="D328" s="375"/>
      <c r="E328" s="375"/>
      <c r="F328" s="370"/>
      <c r="G328" s="370"/>
      <c r="H328" s="370"/>
      <c r="I328" s="370"/>
      <c r="J328" s="370"/>
      <c r="K328" s="370"/>
    </row>
    <row r="329" spans="1:11" x14ac:dyDescent="0.25">
      <c r="A329" s="370"/>
      <c r="B329" s="375"/>
      <c r="C329" s="375"/>
      <c r="D329" s="375"/>
      <c r="E329" s="375"/>
      <c r="F329" s="370"/>
      <c r="G329" s="370"/>
      <c r="H329" s="370"/>
      <c r="I329" s="370"/>
      <c r="J329" s="370"/>
      <c r="K329" s="370"/>
    </row>
    <row r="330" spans="1:11" x14ac:dyDescent="0.25">
      <c r="A330" s="370"/>
      <c r="B330" s="375"/>
      <c r="C330" s="375"/>
      <c r="D330" s="375"/>
      <c r="E330" s="375"/>
      <c r="F330" s="370"/>
      <c r="G330" s="370"/>
      <c r="H330" s="370"/>
      <c r="I330" s="370"/>
      <c r="J330" s="370"/>
      <c r="K330" s="370"/>
    </row>
    <row r="331" spans="1:11" x14ac:dyDescent="0.25">
      <c r="A331" s="370"/>
      <c r="B331" s="375"/>
      <c r="C331" s="375"/>
      <c r="D331" s="375"/>
      <c r="E331" s="375"/>
      <c r="F331" s="370"/>
      <c r="G331" s="370"/>
      <c r="H331" s="370"/>
      <c r="I331" s="370"/>
      <c r="J331" s="370"/>
      <c r="K331" s="370"/>
    </row>
    <row r="332" spans="1:11" x14ac:dyDescent="0.25">
      <c r="A332" s="370"/>
      <c r="B332" s="375"/>
      <c r="C332" s="375"/>
      <c r="D332" s="375"/>
      <c r="E332" s="375"/>
      <c r="F332" s="370"/>
      <c r="G332" s="370"/>
      <c r="H332" s="370"/>
      <c r="I332" s="370"/>
      <c r="J332" s="370"/>
      <c r="K332" s="370"/>
    </row>
    <row r="333" spans="1:11" x14ac:dyDescent="0.25">
      <c r="A333" s="370"/>
      <c r="B333" s="375"/>
      <c r="C333" s="375"/>
      <c r="D333" s="375"/>
      <c r="E333" s="375"/>
      <c r="F333" s="370"/>
      <c r="G333" s="370"/>
      <c r="H333" s="370"/>
      <c r="I333" s="370"/>
      <c r="J333" s="370"/>
      <c r="K333" s="370"/>
    </row>
    <row r="334" spans="1:11" x14ac:dyDescent="0.25">
      <c r="A334" s="370"/>
      <c r="B334" s="375"/>
      <c r="C334" s="375"/>
      <c r="D334" s="375"/>
      <c r="E334" s="375"/>
      <c r="F334" s="370"/>
      <c r="G334" s="370"/>
      <c r="H334" s="370"/>
      <c r="I334" s="370"/>
      <c r="J334" s="370"/>
      <c r="K334" s="370"/>
    </row>
    <row r="335" spans="1:11" x14ac:dyDescent="0.25">
      <c r="A335" s="370"/>
      <c r="B335" s="375"/>
      <c r="C335" s="375"/>
      <c r="D335" s="375"/>
      <c r="E335" s="375"/>
      <c r="F335" s="370"/>
      <c r="G335" s="370"/>
      <c r="H335" s="370"/>
      <c r="I335" s="370"/>
      <c r="J335" s="370"/>
      <c r="K335" s="370"/>
    </row>
    <row r="336" spans="1:11" x14ac:dyDescent="0.25">
      <c r="A336" s="370"/>
      <c r="B336" s="375"/>
      <c r="C336" s="375"/>
      <c r="D336" s="375"/>
      <c r="E336" s="375"/>
      <c r="F336" s="370"/>
      <c r="G336" s="370"/>
      <c r="H336" s="370"/>
      <c r="I336" s="370"/>
      <c r="J336" s="370"/>
      <c r="K336" s="370"/>
    </row>
    <row r="337" spans="1:11" x14ac:dyDescent="0.25">
      <c r="A337" s="370"/>
      <c r="B337" s="375"/>
      <c r="C337" s="375"/>
      <c r="D337" s="375"/>
      <c r="E337" s="375"/>
      <c r="F337" s="370"/>
      <c r="G337" s="370"/>
      <c r="H337" s="370"/>
      <c r="I337" s="370"/>
      <c r="J337" s="370"/>
      <c r="K337" s="370"/>
    </row>
    <row r="338" spans="1:11" x14ac:dyDescent="0.25">
      <c r="A338" s="370"/>
      <c r="B338" s="375"/>
      <c r="C338" s="375"/>
      <c r="D338" s="375"/>
      <c r="E338" s="375"/>
      <c r="F338" s="370"/>
      <c r="G338" s="370"/>
      <c r="H338" s="370"/>
      <c r="I338" s="370"/>
      <c r="J338" s="370"/>
      <c r="K338" s="370"/>
    </row>
    <row r="339" spans="1:11" x14ac:dyDescent="0.25">
      <c r="A339" s="370"/>
      <c r="B339" s="375"/>
      <c r="C339" s="375"/>
      <c r="D339" s="375"/>
      <c r="E339" s="375"/>
      <c r="F339" s="370"/>
      <c r="G339" s="370"/>
      <c r="H339" s="370"/>
      <c r="I339" s="370"/>
      <c r="J339" s="370"/>
      <c r="K339" s="370"/>
    </row>
    <row r="340" spans="1:11" x14ac:dyDescent="0.25">
      <c r="A340" s="370"/>
      <c r="B340" s="375"/>
      <c r="C340" s="375"/>
      <c r="D340" s="375"/>
      <c r="E340" s="375"/>
      <c r="F340" s="370"/>
      <c r="G340" s="370"/>
      <c r="H340" s="370"/>
      <c r="I340" s="370"/>
      <c r="J340" s="370"/>
      <c r="K340" s="370"/>
    </row>
    <row r="341" spans="1:11" x14ac:dyDescent="0.25">
      <c r="A341" s="370"/>
      <c r="B341" s="375"/>
      <c r="C341" s="375"/>
      <c r="D341" s="375"/>
      <c r="E341" s="375"/>
      <c r="F341" s="370"/>
      <c r="G341" s="370"/>
      <c r="H341" s="370"/>
      <c r="I341" s="370"/>
      <c r="J341" s="370"/>
      <c r="K341" s="370"/>
    </row>
    <row r="342" spans="1:11" x14ac:dyDescent="0.25">
      <c r="A342" s="370"/>
      <c r="B342" s="375"/>
      <c r="C342" s="375"/>
      <c r="D342" s="375"/>
      <c r="E342" s="375"/>
      <c r="F342" s="370"/>
      <c r="G342" s="370"/>
      <c r="H342" s="370"/>
      <c r="I342" s="370"/>
      <c r="J342" s="370"/>
      <c r="K342" s="370"/>
    </row>
    <row r="343" spans="1:11" x14ac:dyDescent="0.25">
      <c r="A343" s="370"/>
      <c r="B343" s="375"/>
      <c r="C343" s="375"/>
      <c r="D343" s="375"/>
      <c r="E343" s="375"/>
      <c r="F343" s="370"/>
      <c r="G343" s="370"/>
      <c r="H343" s="370"/>
      <c r="I343" s="370"/>
      <c r="J343" s="370"/>
      <c r="K343" s="370"/>
    </row>
    <row r="344" spans="1:11" x14ac:dyDescent="0.25">
      <c r="A344" s="370"/>
      <c r="B344" s="375"/>
      <c r="C344" s="375"/>
      <c r="D344" s="375"/>
      <c r="E344" s="375"/>
      <c r="F344" s="370"/>
      <c r="G344" s="370"/>
      <c r="H344" s="370"/>
      <c r="I344" s="370"/>
      <c r="J344" s="370"/>
      <c r="K344" s="370"/>
    </row>
    <row r="345" spans="1:11" x14ac:dyDescent="0.25">
      <c r="A345" s="370"/>
      <c r="B345" s="375"/>
      <c r="C345" s="375"/>
      <c r="D345" s="375"/>
      <c r="E345" s="375"/>
      <c r="F345" s="370"/>
      <c r="G345" s="370"/>
      <c r="H345" s="370"/>
      <c r="I345" s="370"/>
      <c r="J345" s="370"/>
      <c r="K345" s="370"/>
    </row>
    <row r="346" spans="1:11" x14ac:dyDescent="0.25">
      <c r="A346" s="370"/>
      <c r="B346" s="375"/>
      <c r="C346" s="375"/>
      <c r="D346" s="375"/>
      <c r="E346" s="375"/>
      <c r="F346" s="370"/>
      <c r="G346" s="370"/>
      <c r="H346" s="370"/>
      <c r="I346" s="370"/>
      <c r="J346" s="370"/>
      <c r="K346" s="370"/>
    </row>
    <row r="347" spans="1:11" x14ac:dyDescent="0.25">
      <c r="A347" s="370"/>
      <c r="B347" s="375"/>
      <c r="C347" s="375"/>
      <c r="D347" s="375"/>
      <c r="E347" s="375"/>
      <c r="F347" s="370"/>
      <c r="G347" s="370"/>
      <c r="H347" s="370"/>
      <c r="I347" s="370"/>
      <c r="J347" s="370"/>
      <c r="K347" s="370"/>
    </row>
    <row r="348" spans="1:11" x14ac:dyDescent="0.25">
      <c r="A348" s="370"/>
      <c r="B348" s="375"/>
      <c r="C348" s="375"/>
      <c r="D348" s="375"/>
      <c r="E348" s="375"/>
      <c r="F348" s="370"/>
      <c r="G348" s="370"/>
      <c r="H348" s="370"/>
      <c r="I348" s="370"/>
      <c r="J348" s="370"/>
      <c r="K348" s="370"/>
    </row>
    <row r="349" spans="1:11" x14ac:dyDescent="0.25">
      <c r="A349" s="370"/>
      <c r="B349" s="375"/>
      <c r="C349" s="375"/>
      <c r="D349" s="375"/>
      <c r="E349" s="375"/>
      <c r="F349" s="370"/>
      <c r="G349" s="370"/>
      <c r="H349" s="370"/>
      <c r="I349" s="370"/>
      <c r="J349" s="370"/>
      <c r="K349" s="370"/>
    </row>
    <row r="350" spans="1:11" x14ac:dyDescent="0.25">
      <c r="A350" s="370"/>
      <c r="B350" s="375"/>
      <c r="C350" s="375"/>
      <c r="D350" s="375"/>
      <c r="E350" s="375"/>
      <c r="F350" s="370"/>
      <c r="G350" s="370"/>
      <c r="H350" s="370"/>
      <c r="I350" s="370"/>
      <c r="J350" s="370"/>
      <c r="K350" s="370"/>
    </row>
    <row r="351" spans="1:11" x14ac:dyDescent="0.25">
      <c r="A351" s="370"/>
      <c r="B351" s="375"/>
      <c r="C351" s="375"/>
      <c r="D351" s="375"/>
      <c r="E351" s="375"/>
      <c r="F351" s="370"/>
      <c r="G351" s="370"/>
      <c r="H351" s="370"/>
      <c r="I351" s="370"/>
      <c r="J351" s="370"/>
      <c r="K351" s="370"/>
    </row>
    <row r="352" spans="1:11" x14ac:dyDescent="0.25">
      <c r="A352" s="370"/>
      <c r="B352" s="375"/>
      <c r="C352" s="375"/>
      <c r="D352" s="375"/>
      <c r="E352" s="375"/>
      <c r="F352" s="370"/>
      <c r="G352" s="370"/>
      <c r="H352" s="370"/>
      <c r="I352" s="370"/>
      <c r="J352" s="370"/>
      <c r="K352" s="370"/>
    </row>
    <row r="353" spans="1:11" x14ac:dyDescent="0.25">
      <c r="A353" s="370"/>
      <c r="B353" s="375"/>
      <c r="C353" s="375"/>
      <c r="D353" s="375"/>
      <c r="E353" s="375"/>
      <c r="F353" s="370"/>
      <c r="G353" s="370"/>
      <c r="H353" s="370"/>
      <c r="I353" s="370"/>
      <c r="J353" s="370"/>
      <c r="K353" s="370"/>
    </row>
    <row r="354" spans="1:11" x14ac:dyDescent="0.25">
      <c r="A354" s="370"/>
      <c r="B354" s="375"/>
      <c r="C354" s="375"/>
      <c r="D354" s="375"/>
      <c r="E354" s="375"/>
      <c r="F354" s="370"/>
      <c r="G354" s="370"/>
      <c r="H354" s="370"/>
      <c r="I354" s="370"/>
      <c r="J354" s="370"/>
      <c r="K354" s="370"/>
    </row>
    <row r="355" spans="1:11" x14ac:dyDescent="0.25">
      <c r="A355" s="370"/>
      <c r="B355" s="375"/>
      <c r="C355" s="375"/>
      <c r="D355" s="375"/>
      <c r="E355" s="375"/>
      <c r="F355" s="370"/>
      <c r="G355" s="370"/>
      <c r="H355" s="370"/>
      <c r="I355" s="370"/>
      <c r="J355" s="370"/>
      <c r="K355" s="370"/>
    </row>
    <row r="356" spans="1:11" x14ac:dyDescent="0.25">
      <c r="A356" s="370"/>
      <c r="B356" s="375"/>
      <c r="C356" s="375"/>
      <c r="D356" s="375"/>
      <c r="E356" s="375"/>
      <c r="F356" s="370"/>
      <c r="G356" s="370"/>
      <c r="H356" s="370"/>
      <c r="I356" s="370"/>
      <c r="J356" s="370"/>
      <c r="K356" s="370"/>
    </row>
    <row r="357" spans="1:11" x14ac:dyDescent="0.25">
      <c r="A357" s="370"/>
      <c r="B357" s="375"/>
      <c r="C357" s="375"/>
      <c r="D357" s="375"/>
      <c r="E357" s="375"/>
      <c r="F357" s="370"/>
      <c r="G357" s="370"/>
      <c r="H357" s="370"/>
      <c r="I357" s="370"/>
      <c r="J357" s="370"/>
      <c r="K357" s="370"/>
    </row>
    <row r="358" spans="1:11" x14ac:dyDescent="0.25">
      <c r="A358" s="370"/>
      <c r="B358" s="375"/>
      <c r="C358" s="375"/>
      <c r="D358" s="375"/>
      <c r="E358" s="375"/>
      <c r="F358" s="370"/>
      <c r="G358" s="370"/>
      <c r="H358" s="370"/>
      <c r="I358" s="370"/>
      <c r="J358" s="370"/>
      <c r="K358" s="370"/>
    </row>
    <row r="359" spans="1:11" x14ac:dyDescent="0.25">
      <c r="A359" s="370"/>
      <c r="B359" s="375"/>
      <c r="C359" s="375"/>
      <c r="D359" s="375"/>
      <c r="E359" s="375"/>
      <c r="F359" s="370"/>
      <c r="G359" s="370"/>
      <c r="H359" s="370"/>
      <c r="I359" s="370"/>
      <c r="J359" s="370"/>
      <c r="K359" s="370"/>
    </row>
    <row r="360" spans="1:11" x14ac:dyDescent="0.25">
      <c r="A360" s="370"/>
      <c r="B360" s="375"/>
      <c r="C360" s="375"/>
      <c r="D360" s="375"/>
      <c r="E360" s="375"/>
      <c r="F360" s="370"/>
      <c r="G360" s="370"/>
      <c r="H360" s="370"/>
      <c r="I360" s="370"/>
      <c r="J360" s="370"/>
      <c r="K360" s="370"/>
    </row>
    <row r="361" spans="1:11" x14ac:dyDescent="0.25">
      <c r="A361" s="370"/>
      <c r="B361" s="375"/>
      <c r="C361" s="375"/>
      <c r="D361" s="375"/>
      <c r="E361" s="375"/>
      <c r="F361" s="370"/>
      <c r="G361" s="370"/>
      <c r="H361" s="370"/>
      <c r="I361" s="370"/>
      <c r="J361" s="370"/>
      <c r="K361" s="370"/>
    </row>
    <row r="362" spans="1:11" x14ac:dyDescent="0.25">
      <c r="A362" s="370"/>
      <c r="B362" s="375"/>
      <c r="C362" s="375"/>
      <c r="D362" s="375"/>
      <c r="E362" s="375"/>
      <c r="F362" s="370"/>
      <c r="G362" s="370"/>
      <c r="H362" s="370"/>
      <c r="I362" s="370"/>
      <c r="J362" s="370"/>
      <c r="K362" s="370"/>
    </row>
    <row r="363" spans="1:11" x14ac:dyDescent="0.25">
      <c r="A363" s="370"/>
      <c r="B363" s="375"/>
      <c r="C363" s="375"/>
      <c r="D363" s="375"/>
      <c r="E363" s="375"/>
      <c r="F363" s="370"/>
      <c r="G363" s="370"/>
      <c r="H363" s="370"/>
      <c r="I363" s="370"/>
      <c r="J363" s="370"/>
      <c r="K363" s="370"/>
    </row>
    <row r="364" spans="1:11" x14ac:dyDescent="0.25">
      <c r="A364" s="370"/>
      <c r="B364" s="375"/>
      <c r="C364" s="375"/>
      <c r="D364" s="375"/>
      <c r="E364" s="375"/>
      <c r="F364" s="370"/>
      <c r="G364" s="370"/>
      <c r="H364" s="370"/>
      <c r="I364" s="370"/>
      <c r="J364" s="370"/>
      <c r="K364" s="370"/>
    </row>
    <row r="365" spans="1:11" x14ac:dyDescent="0.25">
      <c r="A365" s="370"/>
      <c r="B365" s="375"/>
      <c r="C365" s="375"/>
      <c r="D365" s="375"/>
      <c r="E365" s="375"/>
      <c r="F365" s="370"/>
      <c r="G365" s="370"/>
      <c r="H365" s="370"/>
      <c r="I365" s="370"/>
      <c r="J365" s="370"/>
      <c r="K365" s="370"/>
    </row>
    <row r="366" spans="1:11" x14ac:dyDescent="0.25">
      <c r="A366" s="370"/>
      <c r="B366" s="375"/>
      <c r="C366" s="375"/>
      <c r="D366" s="375"/>
      <c r="E366" s="375"/>
      <c r="F366" s="370"/>
      <c r="G366" s="370"/>
      <c r="H366" s="370"/>
      <c r="I366" s="370"/>
      <c r="J366" s="370"/>
      <c r="K366" s="370"/>
    </row>
    <row r="367" spans="1:11" x14ac:dyDescent="0.25">
      <c r="A367" s="370"/>
      <c r="B367" s="375"/>
      <c r="C367" s="375"/>
      <c r="D367" s="375"/>
      <c r="E367" s="375"/>
      <c r="F367" s="370"/>
      <c r="G367" s="370"/>
      <c r="H367" s="370"/>
      <c r="I367" s="370"/>
      <c r="J367" s="370"/>
      <c r="K367" s="370"/>
    </row>
    <row r="368" spans="1:11" x14ac:dyDescent="0.25">
      <c r="A368" s="370"/>
      <c r="B368" s="375"/>
      <c r="C368" s="375"/>
      <c r="D368" s="375"/>
      <c r="E368" s="375"/>
      <c r="F368" s="370"/>
      <c r="G368" s="370"/>
      <c r="H368" s="370"/>
      <c r="I368" s="370"/>
      <c r="J368" s="370"/>
      <c r="K368" s="370"/>
    </row>
    <row r="369" spans="1:11" x14ac:dyDescent="0.25">
      <c r="A369" s="370"/>
      <c r="B369" s="375"/>
      <c r="C369" s="375"/>
      <c r="D369" s="375"/>
      <c r="E369" s="375"/>
      <c r="F369" s="370"/>
      <c r="G369" s="370"/>
      <c r="H369" s="370"/>
      <c r="I369" s="370"/>
      <c r="J369" s="370"/>
      <c r="K369" s="370"/>
    </row>
    <row r="370" spans="1:11" x14ac:dyDescent="0.25">
      <c r="A370" s="370"/>
      <c r="B370" s="375"/>
      <c r="C370" s="375"/>
      <c r="D370" s="375"/>
      <c r="E370" s="375"/>
      <c r="F370" s="370"/>
      <c r="G370" s="370"/>
      <c r="H370" s="370"/>
      <c r="I370" s="370"/>
      <c r="J370" s="370"/>
      <c r="K370" s="370"/>
    </row>
    <row r="371" spans="1:11" x14ac:dyDescent="0.25">
      <c r="A371" s="370"/>
      <c r="B371" s="375"/>
      <c r="C371" s="375"/>
      <c r="D371" s="375"/>
      <c r="E371" s="375"/>
      <c r="F371" s="370"/>
      <c r="G371" s="370"/>
      <c r="H371" s="370"/>
      <c r="I371" s="370"/>
      <c r="J371" s="370"/>
      <c r="K371" s="370"/>
    </row>
    <row r="372" spans="1:11" x14ac:dyDescent="0.25">
      <c r="A372" s="370"/>
      <c r="B372" s="375"/>
      <c r="C372" s="375"/>
      <c r="D372" s="375"/>
      <c r="E372" s="375"/>
      <c r="F372" s="370"/>
      <c r="G372" s="370"/>
      <c r="H372" s="370"/>
      <c r="I372" s="370"/>
      <c r="J372" s="370"/>
      <c r="K372" s="370"/>
    </row>
    <row r="373" spans="1:11" x14ac:dyDescent="0.25">
      <c r="A373" s="370"/>
      <c r="B373" s="375"/>
      <c r="C373" s="375"/>
      <c r="D373" s="375"/>
      <c r="E373" s="375"/>
      <c r="F373" s="370"/>
      <c r="G373" s="370"/>
      <c r="H373" s="370"/>
      <c r="I373" s="370"/>
      <c r="J373" s="370"/>
      <c r="K373" s="370"/>
    </row>
    <row r="374" spans="1:11" x14ac:dyDescent="0.25">
      <c r="A374" s="370"/>
      <c r="B374" s="375"/>
      <c r="C374" s="375"/>
      <c r="D374" s="375"/>
      <c r="E374" s="375"/>
      <c r="F374" s="370"/>
      <c r="G374" s="370"/>
      <c r="H374" s="370"/>
      <c r="I374" s="370"/>
      <c r="J374" s="370"/>
      <c r="K374" s="370"/>
    </row>
    <row r="375" spans="1:11" x14ac:dyDescent="0.25">
      <c r="A375" s="370"/>
      <c r="B375" s="375"/>
      <c r="C375" s="375"/>
      <c r="D375" s="375"/>
      <c r="E375" s="375"/>
      <c r="F375" s="370"/>
      <c r="G375" s="370"/>
      <c r="H375" s="370"/>
      <c r="I375" s="370"/>
      <c r="J375" s="370"/>
      <c r="K375" s="370"/>
    </row>
    <row r="376" spans="1:11" x14ac:dyDescent="0.25">
      <c r="A376" s="370"/>
      <c r="B376" s="375"/>
      <c r="C376" s="375"/>
      <c r="D376" s="375"/>
      <c r="E376" s="375"/>
      <c r="F376" s="370"/>
      <c r="G376" s="370"/>
      <c r="H376" s="370"/>
      <c r="I376" s="370"/>
      <c r="J376" s="370"/>
      <c r="K376" s="370"/>
    </row>
    <row r="377" spans="1:11" x14ac:dyDescent="0.25">
      <c r="A377" s="370"/>
      <c r="B377" s="375"/>
      <c r="C377" s="375"/>
      <c r="D377" s="375"/>
      <c r="E377" s="375"/>
      <c r="F377" s="370"/>
      <c r="G377" s="370"/>
      <c r="H377" s="370"/>
      <c r="I377" s="370"/>
      <c r="J377" s="370"/>
      <c r="K377" s="370"/>
    </row>
    <row r="378" spans="1:11" x14ac:dyDescent="0.25">
      <c r="A378" s="370"/>
      <c r="B378" s="375"/>
      <c r="C378" s="375"/>
      <c r="D378" s="375"/>
      <c r="E378" s="375"/>
      <c r="F378" s="370"/>
      <c r="G378" s="370"/>
      <c r="H378" s="370"/>
      <c r="I378" s="370"/>
      <c r="J378" s="370"/>
      <c r="K378" s="370"/>
    </row>
    <row r="379" spans="1:11" x14ac:dyDescent="0.25">
      <c r="A379" s="370"/>
      <c r="B379" s="375"/>
      <c r="C379" s="375"/>
      <c r="D379" s="375"/>
      <c r="E379" s="375"/>
      <c r="F379" s="370"/>
      <c r="G379" s="370"/>
      <c r="H379" s="370"/>
      <c r="I379" s="370"/>
      <c r="J379" s="370"/>
      <c r="K379" s="370"/>
    </row>
    <row r="380" spans="1:11" x14ac:dyDescent="0.25">
      <c r="A380" s="370"/>
      <c r="B380" s="375"/>
      <c r="C380" s="375"/>
      <c r="D380" s="375"/>
      <c r="E380" s="375"/>
      <c r="F380" s="370"/>
      <c r="G380" s="370"/>
      <c r="H380" s="370"/>
      <c r="I380" s="370"/>
      <c r="J380" s="370"/>
      <c r="K380" s="370"/>
    </row>
    <row r="381" spans="1:11" x14ac:dyDescent="0.25">
      <c r="A381" s="370"/>
      <c r="B381" s="375"/>
      <c r="C381" s="375"/>
      <c r="D381" s="375"/>
      <c r="E381" s="375"/>
      <c r="F381" s="370"/>
      <c r="G381" s="370"/>
      <c r="H381" s="370"/>
      <c r="I381" s="370"/>
      <c r="J381" s="370"/>
      <c r="K381" s="370"/>
    </row>
    <row r="382" spans="1:11" x14ac:dyDescent="0.25">
      <c r="A382" s="370"/>
      <c r="B382" s="375"/>
      <c r="C382" s="375"/>
      <c r="D382" s="375"/>
      <c r="E382" s="375"/>
      <c r="F382" s="370"/>
      <c r="G382" s="370"/>
      <c r="H382" s="370"/>
      <c r="I382" s="370"/>
      <c r="J382" s="370"/>
      <c r="K382" s="370"/>
    </row>
    <row r="383" spans="1:11" x14ac:dyDescent="0.25">
      <c r="A383" s="370"/>
      <c r="B383" s="375"/>
      <c r="C383" s="375"/>
      <c r="D383" s="375"/>
      <c r="E383" s="375"/>
      <c r="F383" s="370"/>
      <c r="G383" s="370"/>
      <c r="H383" s="370"/>
      <c r="I383" s="370"/>
      <c r="J383" s="370"/>
      <c r="K383" s="370"/>
    </row>
    <row r="384" spans="1:11" x14ac:dyDescent="0.25">
      <c r="A384" s="370"/>
      <c r="B384" s="375"/>
      <c r="C384" s="375"/>
      <c r="D384" s="375"/>
      <c r="E384" s="375"/>
      <c r="F384" s="370"/>
      <c r="G384" s="370"/>
      <c r="H384" s="370"/>
      <c r="I384" s="370"/>
      <c r="J384" s="370"/>
      <c r="K384" s="370"/>
    </row>
    <row r="385" spans="1:11" x14ac:dyDescent="0.25">
      <c r="A385" s="370"/>
      <c r="B385" s="375"/>
      <c r="C385" s="375"/>
      <c r="D385" s="375"/>
      <c r="E385" s="375"/>
      <c r="F385" s="370"/>
      <c r="G385" s="370"/>
      <c r="H385" s="370"/>
      <c r="I385" s="370"/>
      <c r="J385" s="370"/>
      <c r="K385" s="370"/>
    </row>
    <row r="386" spans="1:11" x14ac:dyDescent="0.25">
      <c r="A386" s="370"/>
      <c r="B386" s="375"/>
      <c r="C386" s="375"/>
      <c r="D386" s="375"/>
      <c r="E386" s="375"/>
      <c r="F386" s="370"/>
      <c r="G386" s="370"/>
      <c r="H386" s="370"/>
      <c r="I386" s="370"/>
      <c r="J386" s="370"/>
      <c r="K386" s="370"/>
    </row>
    <row r="387" spans="1:11" x14ac:dyDescent="0.25">
      <c r="A387" s="370"/>
      <c r="B387" s="375"/>
      <c r="C387" s="375"/>
      <c r="D387" s="375"/>
      <c r="E387" s="375"/>
      <c r="F387" s="370"/>
      <c r="G387" s="370"/>
      <c r="H387" s="370"/>
      <c r="I387" s="370"/>
      <c r="J387" s="370"/>
      <c r="K387" s="370"/>
    </row>
    <row r="388" spans="1:11" x14ac:dyDescent="0.25">
      <c r="A388" s="370"/>
      <c r="B388" s="375"/>
      <c r="C388" s="375"/>
      <c r="D388" s="375"/>
      <c r="E388" s="375"/>
      <c r="F388" s="370"/>
      <c r="G388" s="370"/>
      <c r="H388" s="370"/>
      <c r="I388" s="370"/>
      <c r="J388" s="370"/>
      <c r="K388" s="370"/>
    </row>
    <row r="389" spans="1:11" x14ac:dyDescent="0.25">
      <c r="A389" s="370"/>
      <c r="B389" s="375"/>
      <c r="C389" s="375"/>
      <c r="D389" s="375"/>
      <c r="E389" s="375"/>
      <c r="F389" s="370"/>
      <c r="G389" s="370"/>
      <c r="H389" s="370"/>
      <c r="I389" s="370"/>
      <c r="J389" s="370"/>
      <c r="K389" s="370"/>
    </row>
    <row r="390" spans="1:11" x14ac:dyDescent="0.25">
      <c r="A390" s="370"/>
      <c r="B390" s="375"/>
      <c r="C390" s="375"/>
      <c r="D390" s="375"/>
      <c r="E390" s="375"/>
      <c r="F390" s="370"/>
      <c r="G390" s="370"/>
      <c r="H390" s="370"/>
      <c r="I390" s="370"/>
      <c r="J390" s="370"/>
      <c r="K390" s="370"/>
    </row>
    <row r="391" spans="1:11" x14ac:dyDescent="0.25">
      <c r="A391" s="370"/>
      <c r="B391" s="375"/>
      <c r="C391" s="375"/>
      <c r="D391" s="375"/>
      <c r="E391" s="375"/>
      <c r="F391" s="370"/>
      <c r="G391" s="370"/>
      <c r="H391" s="370"/>
      <c r="I391" s="370"/>
      <c r="J391" s="370"/>
      <c r="K391" s="370"/>
    </row>
    <row r="392" spans="1:11" x14ac:dyDescent="0.25">
      <c r="A392" s="370"/>
      <c r="B392" s="375"/>
      <c r="C392" s="375"/>
      <c r="D392" s="375"/>
      <c r="E392" s="375"/>
      <c r="F392" s="370"/>
      <c r="G392" s="370"/>
      <c r="H392" s="370"/>
      <c r="I392" s="370"/>
      <c r="J392" s="370"/>
      <c r="K392" s="370"/>
    </row>
    <row r="393" spans="1:11" x14ac:dyDescent="0.25">
      <c r="A393" s="370"/>
      <c r="B393" s="375"/>
      <c r="C393" s="375"/>
      <c r="D393" s="375"/>
      <c r="E393" s="375"/>
      <c r="F393" s="370"/>
      <c r="G393" s="370"/>
      <c r="H393" s="370"/>
      <c r="I393" s="370"/>
      <c r="J393" s="370"/>
      <c r="K393" s="370"/>
    </row>
    <row r="394" spans="1:11" x14ac:dyDescent="0.25">
      <c r="A394" s="370"/>
      <c r="B394" s="375"/>
      <c r="C394" s="375"/>
      <c r="D394" s="375"/>
      <c r="E394" s="375"/>
      <c r="F394" s="370"/>
      <c r="G394" s="370"/>
      <c r="H394" s="370"/>
      <c r="I394" s="370"/>
      <c r="J394" s="370"/>
      <c r="K394" s="370"/>
    </row>
    <row r="395" spans="1:11" x14ac:dyDescent="0.25">
      <c r="A395" s="370"/>
      <c r="B395" s="375"/>
      <c r="C395" s="375"/>
      <c r="D395" s="375"/>
      <c r="E395" s="375"/>
      <c r="F395" s="370"/>
      <c r="G395" s="370"/>
      <c r="H395" s="370"/>
      <c r="I395" s="370"/>
      <c r="J395" s="370"/>
      <c r="K395" s="370"/>
    </row>
    <row r="396" spans="1:11" x14ac:dyDescent="0.25">
      <c r="A396" s="370"/>
      <c r="B396" s="375"/>
      <c r="C396" s="375"/>
      <c r="D396" s="375"/>
      <c r="E396" s="375"/>
      <c r="F396" s="370"/>
      <c r="G396" s="370"/>
      <c r="H396" s="370"/>
      <c r="I396" s="370"/>
      <c r="J396" s="370"/>
      <c r="K396" s="370"/>
    </row>
    <row r="397" spans="1:11" x14ac:dyDescent="0.25">
      <c r="A397" s="370"/>
      <c r="B397" s="375"/>
      <c r="C397" s="375"/>
      <c r="D397" s="375"/>
      <c r="E397" s="375"/>
      <c r="F397" s="370"/>
      <c r="G397" s="370"/>
      <c r="H397" s="370"/>
      <c r="I397" s="370"/>
      <c r="J397" s="370"/>
      <c r="K397" s="370"/>
    </row>
    <row r="398" spans="1:11" x14ac:dyDescent="0.25">
      <c r="A398" s="370"/>
      <c r="B398" s="375"/>
      <c r="C398" s="375"/>
      <c r="D398" s="375"/>
      <c r="E398" s="375"/>
      <c r="F398" s="370"/>
      <c r="G398" s="370"/>
      <c r="H398" s="370"/>
      <c r="I398" s="370"/>
      <c r="J398" s="370"/>
      <c r="K398" s="370"/>
    </row>
    <row r="399" spans="1:11" x14ac:dyDescent="0.25">
      <c r="A399" s="370"/>
      <c r="B399" s="375"/>
      <c r="C399" s="375"/>
      <c r="D399" s="375"/>
      <c r="E399" s="375"/>
      <c r="F399" s="370"/>
      <c r="G399" s="370"/>
      <c r="H399" s="370"/>
      <c r="I399" s="370"/>
      <c r="J399" s="370"/>
      <c r="K399" s="370"/>
    </row>
    <row r="400" spans="1:11" x14ac:dyDescent="0.25">
      <c r="A400" s="370"/>
      <c r="B400" s="375"/>
      <c r="C400" s="375"/>
      <c r="D400" s="375"/>
      <c r="E400" s="375"/>
      <c r="F400" s="370"/>
      <c r="G400" s="370"/>
      <c r="H400" s="370"/>
      <c r="I400" s="370"/>
      <c r="J400" s="370"/>
      <c r="K400" s="370"/>
    </row>
    <row r="401" spans="1:11" x14ac:dyDescent="0.25">
      <c r="A401" s="370"/>
      <c r="B401" s="375"/>
      <c r="C401" s="375"/>
      <c r="D401" s="375"/>
      <c r="E401" s="375"/>
      <c r="F401" s="370"/>
      <c r="G401" s="370"/>
      <c r="H401" s="370"/>
      <c r="I401" s="370"/>
      <c r="J401" s="370"/>
      <c r="K401" s="370"/>
    </row>
    <row r="402" spans="1:11" x14ac:dyDescent="0.25">
      <c r="A402" s="370"/>
      <c r="B402" s="375"/>
      <c r="C402" s="375"/>
      <c r="D402" s="375"/>
      <c r="E402" s="375"/>
      <c r="F402" s="370"/>
      <c r="G402" s="370"/>
      <c r="H402" s="370"/>
      <c r="I402" s="370"/>
      <c r="J402" s="370"/>
      <c r="K402" s="370"/>
    </row>
    <row r="403" spans="1:11" x14ac:dyDescent="0.25">
      <c r="A403" s="370"/>
      <c r="B403" s="375"/>
      <c r="C403" s="375"/>
      <c r="D403" s="375"/>
      <c r="E403" s="375"/>
      <c r="F403" s="370"/>
      <c r="G403" s="370"/>
      <c r="H403" s="370"/>
      <c r="I403" s="370"/>
      <c r="J403" s="370"/>
      <c r="K403" s="370"/>
    </row>
    <row r="404" spans="1:11" x14ac:dyDescent="0.25">
      <c r="A404" s="370"/>
      <c r="B404" s="375"/>
      <c r="C404" s="375"/>
      <c r="D404" s="375"/>
      <c r="E404" s="375"/>
      <c r="F404" s="370"/>
      <c r="G404" s="370"/>
      <c r="H404" s="370"/>
      <c r="I404" s="370"/>
      <c r="J404" s="370"/>
      <c r="K404" s="370"/>
    </row>
    <row r="405" spans="1:11" x14ac:dyDescent="0.25">
      <c r="A405" s="370"/>
      <c r="B405" s="375"/>
      <c r="C405" s="375"/>
      <c r="D405" s="375"/>
      <c r="E405" s="375"/>
      <c r="F405" s="370"/>
      <c r="G405" s="370"/>
      <c r="H405" s="370"/>
      <c r="I405" s="370"/>
      <c r="J405" s="370"/>
      <c r="K405" s="370"/>
    </row>
    <row r="406" spans="1:11" x14ac:dyDescent="0.25">
      <c r="A406" s="370"/>
      <c r="B406" s="375"/>
      <c r="C406" s="375"/>
      <c r="D406" s="375"/>
      <c r="E406" s="375"/>
      <c r="F406" s="370"/>
      <c r="G406" s="370"/>
      <c r="H406" s="370"/>
      <c r="I406" s="370"/>
      <c r="J406" s="370"/>
      <c r="K406" s="370"/>
    </row>
    <row r="407" spans="1:11" x14ac:dyDescent="0.25">
      <c r="A407" s="370"/>
      <c r="B407" s="375"/>
      <c r="C407" s="375"/>
      <c r="D407" s="375"/>
      <c r="E407" s="375"/>
      <c r="F407" s="370"/>
      <c r="G407" s="370"/>
      <c r="H407" s="370"/>
      <c r="I407" s="370"/>
      <c r="J407" s="370"/>
      <c r="K407" s="370"/>
    </row>
    <row r="408" spans="1:11" x14ac:dyDescent="0.25">
      <c r="A408" s="370"/>
      <c r="B408" s="375"/>
      <c r="C408" s="375"/>
      <c r="D408" s="375"/>
      <c r="E408" s="375"/>
      <c r="F408" s="370"/>
      <c r="G408" s="370"/>
      <c r="H408" s="370"/>
      <c r="I408" s="370"/>
      <c r="J408" s="370"/>
      <c r="K408" s="370"/>
    </row>
    <row r="409" spans="1:11" x14ac:dyDescent="0.25">
      <c r="A409" s="370"/>
      <c r="B409" s="375"/>
      <c r="C409" s="375"/>
      <c r="D409" s="375"/>
      <c r="E409" s="375"/>
      <c r="F409" s="370"/>
      <c r="G409" s="370"/>
      <c r="H409" s="370"/>
      <c r="I409" s="370"/>
      <c r="J409" s="370"/>
      <c r="K409" s="370"/>
    </row>
    <row r="410" spans="1:11" x14ac:dyDescent="0.25">
      <c r="A410" s="370"/>
      <c r="B410" s="375"/>
      <c r="C410" s="375"/>
      <c r="D410" s="375"/>
      <c r="E410" s="375"/>
      <c r="F410" s="370"/>
      <c r="G410" s="370"/>
      <c r="H410" s="370"/>
      <c r="I410" s="370"/>
      <c r="J410" s="370"/>
      <c r="K410" s="370"/>
    </row>
    <row r="411" spans="1:11" x14ac:dyDescent="0.25">
      <c r="A411" s="370"/>
      <c r="B411" s="375"/>
      <c r="C411" s="375"/>
      <c r="D411" s="375"/>
      <c r="E411" s="375"/>
      <c r="F411" s="370"/>
      <c r="G411" s="370"/>
      <c r="H411" s="370"/>
      <c r="I411" s="370"/>
      <c r="J411" s="370"/>
      <c r="K411" s="370"/>
    </row>
    <row r="412" spans="1:11" x14ac:dyDescent="0.25">
      <c r="A412" s="370"/>
      <c r="B412" s="375"/>
      <c r="C412" s="375"/>
      <c r="D412" s="375"/>
      <c r="E412" s="375"/>
      <c r="F412" s="370"/>
      <c r="G412" s="370"/>
      <c r="H412" s="370"/>
      <c r="I412" s="370"/>
      <c r="J412" s="370"/>
      <c r="K412" s="370"/>
    </row>
    <row r="413" spans="1:11" x14ac:dyDescent="0.25">
      <c r="A413" s="370"/>
      <c r="B413" s="375"/>
      <c r="C413" s="375"/>
      <c r="D413" s="375"/>
      <c r="E413" s="375"/>
      <c r="F413" s="370"/>
      <c r="G413" s="370"/>
      <c r="H413" s="370"/>
      <c r="I413" s="370"/>
      <c r="J413" s="370"/>
      <c r="K413" s="370"/>
    </row>
    <row r="414" spans="1:11" x14ac:dyDescent="0.25">
      <c r="A414" s="370"/>
      <c r="B414" s="375"/>
      <c r="C414" s="375"/>
      <c r="D414" s="375"/>
      <c r="E414" s="375"/>
      <c r="F414" s="370"/>
      <c r="G414" s="370"/>
      <c r="H414" s="370"/>
      <c r="I414" s="370"/>
      <c r="J414" s="370"/>
      <c r="K414" s="370"/>
    </row>
    <row r="415" spans="1:11" x14ac:dyDescent="0.25">
      <c r="A415" s="370"/>
      <c r="B415" s="375"/>
      <c r="C415" s="375"/>
      <c r="D415" s="375"/>
      <c r="E415" s="375"/>
      <c r="F415" s="370"/>
      <c r="G415" s="370"/>
      <c r="H415" s="370"/>
      <c r="I415" s="370"/>
      <c r="J415" s="370"/>
      <c r="K415" s="370"/>
    </row>
    <row r="416" spans="1:11" x14ac:dyDescent="0.25">
      <c r="A416" s="370"/>
      <c r="B416" s="375"/>
      <c r="C416" s="375"/>
      <c r="D416" s="375"/>
      <c r="E416" s="375"/>
      <c r="F416" s="370"/>
      <c r="G416" s="370"/>
      <c r="H416" s="370"/>
      <c r="I416" s="370"/>
      <c r="J416" s="370"/>
      <c r="K416" s="370"/>
    </row>
    <row r="417" spans="1:11" x14ac:dyDescent="0.25">
      <c r="A417" s="370"/>
      <c r="B417" s="375"/>
      <c r="C417" s="375"/>
      <c r="D417" s="375"/>
      <c r="E417" s="375"/>
      <c r="F417" s="370"/>
      <c r="G417" s="370"/>
      <c r="H417" s="370"/>
      <c r="I417" s="370"/>
      <c r="J417" s="370"/>
      <c r="K417" s="370"/>
    </row>
    <row r="418" spans="1:11" x14ac:dyDescent="0.25">
      <c r="A418" s="370"/>
      <c r="B418" s="375"/>
      <c r="C418" s="375"/>
      <c r="D418" s="375"/>
      <c r="E418" s="375"/>
      <c r="F418" s="370"/>
      <c r="G418" s="370"/>
      <c r="H418" s="370"/>
      <c r="I418" s="370"/>
      <c r="J418" s="370"/>
      <c r="K418" s="370"/>
    </row>
    <row r="419" spans="1:11" x14ac:dyDescent="0.25">
      <c r="A419" s="370"/>
      <c r="B419" s="375"/>
      <c r="C419" s="375"/>
      <c r="D419" s="375"/>
      <c r="E419" s="375"/>
      <c r="F419" s="370"/>
      <c r="G419" s="370"/>
      <c r="H419" s="370"/>
      <c r="I419" s="370"/>
      <c r="J419" s="370"/>
      <c r="K419" s="370"/>
    </row>
    <row r="420" spans="1:11" x14ac:dyDescent="0.25">
      <c r="A420" s="370"/>
      <c r="B420" s="375"/>
      <c r="C420" s="375"/>
      <c r="D420" s="375"/>
      <c r="E420" s="375"/>
      <c r="F420" s="370"/>
      <c r="G420" s="370"/>
      <c r="H420" s="370"/>
      <c r="I420" s="370"/>
      <c r="J420" s="370"/>
      <c r="K420" s="370"/>
    </row>
    <row r="421" spans="1:11" x14ac:dyDescent="0.25">
      <c r="A421" s="370"/>
      <c r="B421" s="375"/>
      <c r="C421" s="375"/>
      <c r="D421" s="375"/>
      <c r="E421" s="375"/>
      <c r="F421" s="370"/>
      <c r="G421" s="370"/>
      <c r="H421" s="370"/>
      <c r="I421" s="370"/>
      <c r="J421" s="370"/>
      <c r="K421" s="370"/>
    </row>
    <row r="422" spans="1:11" x14ac:dyDescent="0.25">
      <c r="A422" s="370"/>
      <c r="B422" s="375"/>
      <c r="C422" s="375"/>
      <c r="D422" s="375"/>
      <c r="E422" s="375"/>
      <c r="F422" s="370"/>
      <c r="G422" s="370"/>
      <c r="H422" s="370"/>
      <c r="I422" s="370"/>
      <c r="J422" s="370"/>
      <c r="K422" s="370"/>
    </row>
    <row r="423" spans="1:11" x14ac:dyDescent="0.25">
      <c r="A423" s="370"/>
      <c r="B423" s="375"/>
      <c r="C423" s="375"/>
      <c r="D423" s="375"/>
      <c r="E423" s="375"/>
      <c r="F423" s="370"/>
      <c r="G423" s="370"/>
      <c r="H423" s="370"/>
      <c r="I423" s="370"/>
      <c r="J423" s="370"/>
      <c r="K423" s="370"/>
    </row>
    <row r="424" spans="1:11" x14ac:dyDescent="0.25">
      <c r="A424" s="370"/>
      <c r="B424" s="375"/>
      <c r="C424" s="375"/>
      <c r="D424" s="375"/>
      <c r="E424" s="375"/>
      <c r="F424" s="370"/>
      <c r="G424" s="370"/>
      <c r="H424" s="370"/>
      <c r="I424" s="370"/>
      <c r="J424" s="370"/>
      <c r="K424" s="370"/>
    </row>
    <row r="425" spans="1:11" x14ac:dyDescent="0.25">
      <c r="A425" s="370"/>
      <c r="B425" s="375"/>
      <c r="C425" s="375"/>
      <c r="D425" s="375"/>
      <c r="E425" s="375"/>
      <c r="F425" s="370"/>
      <c r="G425" s="370"/>
      <c r="H425" s="370"/>
      <c r="I425" s="370"/>
      <c r="J425" s="370"/>
      <c r="K425" s="370"/>
    </row>
    <row r="426" spans="1:11" x14ac:dyDescent="0.25">
      <c r="A426" s="370"/>
      <c r="B426" s="375"/>
      <c r="C426" s="375"/>
      <c r="D426" s="375"/>
      <c r="E426" s="375"/>
      <c r="F426" s="370"/>
      <c r="G426" s="370"/>
      <c r="H426" s="370"/>
      <c r="I426" s="370"/>
      <c r="J426" s="370"/>
      <c r="K426" s="370"/>
    </row>
    <row r="427" spans="1:11" x14ac:dyDescent="0.25">
      <c r="A427" s="370"/>
      <c r="B427" s="375"/>
      <c r="C427" s="375"/>
      <c r="D427" s="375"/>
      <c r="E427" s="375"/>
      <c r="F427" s="370"/>
      <c r="G427" s="370"/>
      <c r="H427" s="370"/>
      <c r="I427" s="370"/>
      <c r="J427" s="370"/>
      <c r="K427" s="370"/>
    </row>
    <row r="428" spans="1:11" x14ac:dyDescent="0.25">
      <c r="A428" s="370"/>
      <c r="B428" s="375"/>
      <c r="C428" s="375"/>
      <c r="D428" s="375"/>
      <c r="E428" s="375"/>
      <c r="F428" s="370"/>
      <c r="G428" s="370"/>
      <c r="H428" s="370"/>
      <c r="I428" s="370"/>
      <c r="J428" s="370"/>
      <c r="K428" s="370"/>
    </row>
    <row r="429" spans="1:11" x14ac:dyDescent="0.25">
      <c r="A429" s="370"/>
      <c r="B429" s="375"/>
      <c r="C429" s="375"/>
      <c r="D429" s="375"/>
      <c r="E429" s="375"/>
      <c r="F429" s="370"/>
      <c r="G429" s="370"/>
      <c r="H429" s="370"/>
      <c r="I429" s="370"/>
      <c r="J429" s="370"/>
      <c r="K429" s="370"/>
    </row>
    <row r="430" spans="1:11" x14ac:dyDescent="0.25">
      <c r="A430" s="370"/>
      <c r="B430" s="375"/>
      <c r="C430" s="375"/>
      <c r="D430" s="375"/>
      <c r="E430" s="375"/>
      <c r="F430" s="370"/>
      <c r="G430" s="370"/>
      <c r="H430" s="370"/>
      <c r="I430" s="370"/>
      <c r="J430" s="370"/>
      <c r="K430" s="370"/>
    </row>
    <row r="431" spans="1:11" x14ac:dyDescent="0.25">
      <c r="A431" s="370"/>
      <c r="B431" s="375"/>
      <c r="C431" s="375"/>
      <c r="D431" s="375"/>
      <c r="E431" s="375"/>
      <c r="F431" s="370"/>
      <c r="G431" s="370"/>
      <c r="H431" s="370"/>
      <c r="I431" s="370"/>
      <c r="J431" s="370"/>
      <c r="K431" s="370"/>
    </row>
    <row r="432" spans="1:11" x14ac:dyDescent="0.25">
      <c r="A432" s="370"/>
      <c r="B432" s="375"/>
      <c r="C432" s="375"/>
      <c r="D432" s="375"/>
      <c r="E432" s="375"/>
      <c r="F432" s="370"/>
      <c r="G432" s="370"/>
      <c r="H432" s="370"/>
      <c r="I432" s="370"/>
      <c r="J432" s="370"/>
      <c r="K432" s="370"/>
    </row>
    <row r="433" spans="1:11" x14ac:dyDescent="0.25">
      <c r="A433" s="370"/>
      <c r="B433" s="375"/>
      <c r="C433" s="375"/>
      <c r="D433" s="375"/>
      <c r="E433" s="375"/>
      <c r="F433" s="370"/>
      <c r="G433" s="370"/>
      <c r="H433" s="370"/>
      <c r="I433" s="370"/>
      <c r="J433" s="370"/>
      <c r="K433" s="370"/>
    </row>
    <row r="434" spans="1:11" x14ac:dyDescent="0.25">
      <c r="A434" s="370"/>
      <c r="B434" s="375"/>
      <c r="C434" s="375"/>
      <c r="D434" s="375"/>
      <c r="E434" s="375"/>
      <c r="F434" s="370"/>
      <c r="G434" s="370"/>
      <c r="H434" s="370"/>
      <c r="I434" s="370"/>
      <c r="J434" s="370"/>
      <c r="K434" s="370"/>
    </row>
    <row r="435" spans="1:11" x14ac:dyDescent="0.25">
      <c r="A435" s="370"/>
      <c r="B435" s="375"/>
      <c r="C435" s="375"/>
      <c r="D435" s="375"/>
      <c r="E435" s="375"/>
      <c r="F435" s="370"/>
      <c r="G435" s="370"/>
      <c r="H435" s="370"/>
      <c r="I435" s="370"/>
      <c r="J435" s="370"/>
      <c r="K435" s="370"/>
    </row>
    <row r="436" spans="1:11" x14ac:dyDescent="0.25">
      <c r="A436" s="370"/>
      <c r="B436" s="375"/>
      <c r="C436" s="375"/>
      <c r="D436" s="375"/>
      <c r="E436" s="375"/>
      <c r="F436" s="370"/>
      <c r="G436" s="370"/>
      <c r="H436" s="370"/>
      <c r="I436" s="370"/>
      <c r="J436" s="370"/>
      <c r="K436" s="370"/>
    </row>
    <row r="437" spans="1:11" x14ac:dyDescent="0.25">
      <c r="A437" s="370"/>
      <c r="B437" s="375"/>
      <c r="C437" s="375"/>
      <c r="D437" s="375"/>
      <c r="E437" s="375"/>
      <c r="F437" s="370"/>
      <c r="G437" s="370"/>
      <c r="H437" s="370"/>
      <c r="I437" s="370"/>
      <c r="J437" s="370"/>
      <c r="K437" s="370"/>
    </row>
    <row r="438" spans="1:11" x14ac:dyDescent="0.25">
      <c r="A438" s="370"/>
      <c r="B438" s="375"/>
      <c r="C438" s="375"/>
      <c r="D438" s="375"/>
      <c r="E438" s="375"/>
      <c r="F438" s="370"/>
      <c r="G438" s="370"/>
      <c r="H438" s="370"/>
      <c r="I438" s="370"/>
      <c r="J438" s="370"/>
      <c r="K438" s="370"/>
    </row>
    <row r="439" spans="1:11" x14ac:dyDescent="0.25">
      <c r="A439" s="370"/>
      <c r="B439" s="375"/>
      <c r="C439" s="375"/>
      <c r="D439" s="375"/>
      <c r="E439" s="375"/>
      <c r="F439" s="370"/>
      <c r="G439" s="370"/>
      <c r="H439" s="370"/>
      <c r="I439" s="370"/>
      <c r="J439" s="370"/>
      <c r="K439" s="370"/>
    </row>
    <row r="440" spans="1:11" x14ac:dyDescent="0.25">
      <c r="A440" s="370"/>
      <c r="B440" s="375"/>
      <c r="C440" s="375"/>
      <c r="D440" s="375"/>
      <c r="E440" s="375"/>
      <c r="F440" s="370"/>
      <c r="G440" s="370"/>
      <c r="H440" s="370"/>
      <c r="I440" s="370"/>
      <c r="J440" s="370"/>
      <c r="K440" s="370"/>
    </row>
    <row r="441" spans="1:11" x14ac:dyDescent="0.25">
      <c r="A441" s="370"/>
      <c r="B441" s="375"/>
      <c r="C441" s="375"/>
      <c r="D441" s="375"/>
      <c r="E441" s="375"/>
      <c r="F441" s="370"/>
      <c r="G441" s="370"/>
      <c r="H441" s="370"/>
      <c r="I441" s="370"/>
      <c r="J441" s="370"/>
      <c r="K441" s="370"/>
    </row>
    <row r="442" spans="1:11" x14ac:dyDescent="0.25">
      <c r="A442" s="370"/>
      <c r="B442" s="375"/>
      <c r="C442" s="375"/>
      <c r="D442" s="375"/>
      <c r="E442" s="375"/>
      <c r="F442" s="370"/>
      <c r="G442" s="370"/>
      <c r="H442" s="370"/>
      <c r="I442" s="370"/>
      <c r="J442" s="370"/>
      <c r="K442" s="370"/>
    </row>
    <row r="443" spans="1:11" x14ac:dyDescent="0.25">
      <c r="A443" s="370"/>
      <c r="B443" s="375"/>
      <c r="C443" s="375"/>
      <c r="D443" s="375"/>
      <c r="E443" s="375"/>
      <c r="F443" s="370"/>
      <c r="G443" s="370"/>
      <c r="H443" s="370"/>
      <c r="I443" s="370"/>
      <c r="J443" s="370"/>
      <c r="K443" s="370"/>
    </row>
    <row r="444" spans="1:11" x14ac:dyDescent="0.25">
      <c r="A444" s="370"/>
      <c r="B444" s="375"/>
      <c r="C444" s="375"/>
      <c r="D444" s="375"/>
      <c r="E444" s="375"/>
      <c r="F444" s="370"/>
      <c r="G444" s="370"/>
      <c r="H444" s="370"/>
      <c r="I444" s="370"/>
      <c r="J444" s="370"/>
      <c r="K444" s="370"/>
    </row>
    <row r="445" spans="1:11" x14ac:dyDescent="0.25">
      <c r="A445" s="370"/>
      <c r="B445" s="375"/>
      <c r="C445" s="375"/>
      <c r="D445" s="375"/>
      <c r="E445" s="375"/>
      <c r="F445" s="370"/>
      <c r="G445" s="370"/>
      <c r="H445" s="370"/>
      <c r="I445" s="370"/>
      <c r="J445" s="370"/>
      <c r="K445" s="370"/>
    </row>
    <row r="446" spans="1:11" x14ac:dyDescent="0.25">
      <c r="A446" s="370"/>
      <c r="B446" s="375"/>
      <c r="C446" s="375"/>
      <c r="D446" s="375"/>
      <c r="E446" s="375"/>
      <c r="F446" s="370"/>
      <c r="G446" s="370"/>
      <c r="H446" s="370"/>
      <c r="I446" s="370"/>
      <c r="J446" s="370"/>
      <c r="K446" s="370"/>
    </row>
    <row r="447" spans="1:11" x14ac:dyDescent="0.25">
      <c r="A447" s="370"/>
      <c r="B447" s="375"/>
      <c r="C447" s="375"/>
      <c r="D447" s="375"/>
      <c r="E447" s="375"/>
      <c r="F447" s="370"/>
      <c r="G447" s="370"/>
      <c r="H447" s="370"/>
      <c r="I447" s="370"/>
      <c r="J447" s="370"/>
      <c r="K447" s="370"/>
    </row>
    <row r="448" spans="1:11" x14ac:dyDescent="0.25">
      <c r="A448" s="370"/>
      <c r="B448" s="375"/>
      <c r="C448" s="375"/>
      <c r="D448" s="375"/>
      <c r="E448" s="375"/>
      <c r="F448" s="370"/>
      <c r="G448" s="370"/>
      <c r="H448" s="370"/>
      <c r="I448" s="370"/>
      <c r="J448" s="370"/>
      <c r="K448" s="370"/>
    </row>
    <row r="449" spans="1:11" x14ac:dyDescent="0.25">
      <c r="A449" s="370"/>
      <c r="B449" s="375"/>
      <c r="C449" s="375"/>
      <c r="D449" s="375"/>
      <c r="E449" s="375"/>
      <c r="F449" s="370"/>
      <c r="G449" s="370"/>
      <c r="H449" s="370"/>
      <c r="I449" s="370"/>
      <c r="J449" s="370"/>
      <c r="K449" s="370"/>
    </row>
    <row r="450" spans="1:11" x14ac:dyDescent="0.25">
      <c r="A450" s="370"/>
      <c r="B450" s="375"/>
      <c r="C450" s="375"/>
      <c r="D450" s="375"/>
      <c r="E450" s="375"/>
      <c r="F450" s="370"/>
      <c r="G450" s="370"/>
      <c r="H450" s="370"/>
      <c r="I450" s="370"/>
      <c r="J450" s="370"/>
      <c r="K450" s="370"/>
    </row>
    <row r="451" spans="1:11" x14ac:dyDescent="0.25">
      <c r="A451" s="370"/>
      <c r="B451" s="375"/>
      <c r="C451" s="375"/>
      <c r="D451" s="375"/>
      <c r="E451" s="375"/>
      <c r="F451" s="370"/>
      <c r="G451" s="370"/>
      <c r="H451" s="370"/>
      <c r="I451" s="370"/>
      <c r="J451" s="370"/>
      <c r="K451" s="370"/>
    </row>
    <row r="452" spans="1:11" x14ac:dyDescent="0.25">
      <c r="A452" s="370"/>
      <c r="B452" s="375"/>
      <c r="C452" s="375"/>
      <c r="D452" s="375"/>
      <c r="E452" s="375"/>
      <c r="F452" s="370"/>
      <c r="G452" s="370"/>
      <c r="H452" s="370"/>
      <c r="I452" s="370"/>
      <c r="J452" s="370"/>
      <c r="K452" s="370"/>
    </row>
    <row r="453" spans="1:11" x14ac:dyDescent="0.25">
      <c r="A453" s="370"/>
      <c r="B453" s="375"/>
      <c r="C453" s="375"/>
      <c r="D453" s="375"/>
      <c r="E453" s="375"/>
      <c r="F453" s="370"/>
      <c r="G453" s="370"/>
      <c r="H453" s="370"/>
      <c r="I453" s="370"/>
      <c r="J453" s="370"/>
      <c r="K453" s="370"/>
    </row>
    <row r="454" spans="1:11" x14ac:dyDescent="0.25">
      <c r="A454" s="370"/>
      <c r="B454" s="375"/>
      <c r="C454" s="375"/>
      <c r="D454" s="375"/>
      <c r="E454" s="375"/>
      <c r="F454" s="370"/>
      <c r="G454" s="370"/>
      <c r="H454" s="370"/>
      <c r="I454" s="370"/>
      <c r="J454" s="370"/>
      <c r="K454" s="370"/>
    </row>
    <row r="455" spans="1:11" x14ac:dyDescent="0.25">
      <c r="A455" s="370"/>
      <c r="B455" s="375"/>
      <c r="C455" s="375"/>
      <c r="D455" s="375"/>
      <c r="E455" s="375"/>
      <c r="F455" s="370"/>
      <c r="G455" s="370"/>
      <c r="H455" s="370"/>
      <c r="I455" s="370"/>
      <c r="J455" s="370"/>
      <c r="K455" s="370"/>
    </row>
    <row r="456" spans="1:11" x14ac:dyDescent="0.25">
      <c r="A456" s="370"/>
      <c r="B456" s="375"/>
      <c r="C456" s="375"/>
      <c r="D456" s="375"/>
      <c r="E456" s="375"/>
      <c r="F456" s="370"/>
      <c r="G456" s="370"/>
      <c r="H456" s="370"/>
      <c r="I456" s="370"/>
      <c r="J456" s="370"/>
      <c r="K456" s="370"/>
    </row>
    <row r="457" spans="1:11" x14ac:dyDescent="0.25">
      <c r="A457" s="370"/>
      <c r="B457" s="375"/>
      <c r="C457" s="375"/>
      <c r="D457" s="375"/>
      <c r="E457" s="375"/>
      <c r="F457" s="370"/>
      <c r="G457" s="370"/>
      <c r="H457" s="370"/>
      <c r="I457" s="370"/>
      <c r="J457" s="370"/>
      <c r="K457" s="370"/>
    </row>
    <row r="458" spans="1:11" x14ac:dyDescent="0.25">
      <c r="A458" s="370"/>
      <c r="B458" s="375"/>
      <c r="C458" s="375"/>
      <c r="D458" s="375"/>
      <c r="E458" s="375"/>
      <c r="F458" s="370"/>
      <c r="G458" s="370"/>
      <c r="H458" s="370"/>
      <c r="I458" s="370"/>
      <c r="J458" s="370"/>
      <c r="K458" s="370"/>
    </row>
    <row r="459" spans="1:11" x14ac:dyDescent="0.25">
      <c r="A459" s="370"/>
      <c r="B459" s="375"/>
      <c r="C459" s="375"/>
      <c r="D459" s="375"/>
      <c r="E459" s="375"/>
      <c r="F459" s="370"/>
      <c r="G459" s="370"/>
      <c r="H459" s="370"/>
      <c r="I459" s="370"/>
      <c r="J459" s="370"/>
      <c r="K459" s="370"/>
    </row>
    <row r="460" spans="1:11" x14ac:dyDescent="0.25">
      <c r="A460" s="370"/>
      <c r="B460" s="375"/>
      <c r="C460" s="375"/>
      <c r="D460" s="375"/>
      <c r="E460" s="375"/>
      <c r="F460" s="370"/>
      <c r="G460" s="370"/>
      <c r="H460" s="370"/>
      <c r="I460" s="370"/>
      <c r="J460" s="370"/>
      <c r="K460" s="370"/>
    </row>
    <row r="461" spans="1:11" x14ac:dyDescent="0.25">
      <c r="A461" s="370"/>
      <c r="B461" s="375"/>
      <c r="C461" s="375"/>
      <c r="D461" s="375"/>
      <c r="E461" s="375"/>
      <c r="F461" s="370"/>
      <c r="G461" s="370"/>
      <c r="H461" s="370"/>
      <c r="I461" s="370"/>
      <c r="J461" s="370"/>
      <c r="K461" s="370"/>
    </row>
    <row r="462" spans="1:11" x14ac:dyDescent="0.25">
      <c r="A462" s="370"/>
      <c r="B462" s="375"/>
      <c r="C462" s="375"/>
      <c r="D462" s="375"/>
      <c r="E462" s="375"/>
      <c r="F462" s="370"/>
      <c r="G462" s="370"/>
      <c r="H462" s="370"/>
      <c r="I462" s="370"/>
      <c r="J462" s="370"/>
      <c r="K462" s="370"/>
    </row>
    <row r="463" spans="1:11" x14ac:dyDescent="0.25">
      <c r="A463" s="370"/>
      <c r="B463" s="375"/>
      <c r="C463" s="375"/>
      <c r="D463" s="375"/>
      <c r="E463" s="375"/>
      <c r="F463" s="370"/>
      <c r="G463" s="370"/>
      <c r="H463" s="370"/>
      <c r="I463" s="370"/>
      <c r="J463" s="370"/>
      <c r="K463" s="370"/>
    </row>
    <row r="464" spans="1:11" x14ac:dyDescent="0.25">
      <c r="A464" s="370"/>
      <c r="B464" s="375"/>
      <c r="C464" s="375"/>
      <c r="D464" s="375"/>
      <c r="E464" s="375"/>
      <c r="F464" s="370"/>
      <c r="G464" s="370"/>
      <c r="H464" s="370"/>
      <c r="I464" s="370"/>
      <c r="J464" s="370"/>
      <c r="K464" s="370"/>
    </row>
    <row r="465" spans="1:11" x14ac:dyDescent="0.25">
      <c r="A465" s="370"/>
      <c r="B465" s="375"/>
      <c r="C465" s="375"/>
      <c r="D465" s="375"/>
      <c r="E465" s="375"/>
      <c r="F465" s="370"/>
      <c r="G465" s="370"/>
      <c r="H465" s="370"/>
      <c r="I465" s="370"/>
      <c r="J465" s="370"/>
      <c r="K465" s="370"/>
    </row>
    <row r="466" spans="1:11" x14ac:dyDescent="0.25">
      <c r="A466" s="370"/>
      <c r="B466" s="375"/>
      <c r="C466" s="375"/>
      <c r="D466" s="375"/>
      <c r="E466" s="375"/>
      <c r="F466" s="370"/>
      <c r="G466" s="370"/>
      <c r="H466" s="370"/>
      <c r="I466" s="370"/>
      <c r="J466" s="370"/>
      <c r="K466" s="370"/>
    </row>
    <row r="467" spans="1:11" x14ac:dyDescent="0.25">
      <c r="A467" s="370"/>
      <c r="B467" s="375"/>
      <c r="C467" s="375"/>
      <c r="D467" s="375"/>
      <c r="E467" s="375"/>
      <c r="F467" s="370"/>
      <c r="G467" s="370"/>
      <c r="H467" s="370"/>
      <c r="I467" s="370"/>
      <c r="J467" s="370"/>
      <c r="K467" s="370"/>
    </row>
    <row r="468" spans="1:11" x14ac:dyDescent="0.25">
      <c r="A468" s="370"/>
      <c r="B468" s="375"/>
      <c r="C468" s="375"/>
      <c r="D468" s="375"/>
      <c r="E468" s="375"/>
      <c r="F468" s="370"/>
      <c r="G468" s="370"/>
      <c r="H468" s="370"/>
      <c r="I468" s="370"/>
      <c r="J468" s="370"/>
      <c r="K468" s="370"/>
    </row>
    <row r="469" spans="1:11" x14ac:dyDescent="0.25">
      <c r="A469" s="370"/>
      <c r="B469" s="375"/>
      <c r="C469" s="375"/>
      <c r="D469" s="375"/>
      <c r="E469" s="375"/>
      <c r="F469" s="370"/>
      <c r="G469" s="370"/>
      <c r="H469" s="370"/>
      <c r="I469" s="370"/>
      <c r="J469" s="370"/>
      <c r="K469" s="370"/>
    </row>
    <row r="470" spans="1:11" x14ac:dyDescent="0.25">
      <c r="A470" s="370"/>
      <c r="B470" s="375"/>
      <c r="C470" s="375"/>
      <c r="D470" s="375"/>
      <c r="E470" s="375"/>
      <c r="F470" s="370"/>
      <c r="G470" s="370"/>
      <c r="H470" s="370"/>
      <c r="I470" s="370"/>
      <c r="J470" s="370"/>
      <c r="K470" s="370"/>
    </row>
    <row r="471" spans="1:11" x14ac:dyDescent="0.25">
      <c r="A471" s="370"/>
      <c r="B471" s="375"/>
      <c r="C471" s="375"/>
      <c r="D471" s="375"/>
      <c r="E471" s="375"/>
      <c r="F471" s="370"/>
      <c r="G471" s="370"/>
      <c r="H471" s="370"/>
      <c r="I471" s="370"/>
      <c r="J471" s="370"/>
      <c r="K471" s="370"/>
    </row>
    <row r="472" spans="1:11" x14ac:dyDescent="0.25">
      <c r="A472" s="370"/>
      <c r="B472" s="375"/>
      <c r="C472" s="375"/>
      <c r="D472" s="375"/>
      <c r="E472" s="375"/>
      <c r="F472" s="370"/>
      <c r="G472" s="370"/>
      <c r="H472" s="370"/>
      <c r="I472" s="370"/>
      <c r="J472" s="370"/>
      <c r="K472" s="370"/>
    </row>
    <row r="473" spans="1:11" x14ac:dyDescent="0.25">
      <c r="A473" s="370"/>
      <c r="B473" s="375"/>
      <c r="C473" s="375"/>
      <c r="D473" s="375"/>
      <c r="E473" s="375"/>
      <c r="F473" s="370"/>
      <c r="G473" s="370"/>
      <c r="H473" s="370"/>
      <c r="I473" s="370"/>
      <c r="J473" s="370"/>
      <c r="K473" s="370"/>
    </row>
    <row r="474" spans="1:11" x14ac:dyDescent="0.25">
      <c r="A474" s="370"/>
      <c r="B474" s="375"/>
      <c r="C474" s="375"/>
      <c r="D474" s="375"/>
      <c r="E474" s="375"/>
      <c r="F474" s="370"/>
      <c r="G474" s="370"/>
      <c r="H474" s="370"/>
      <c r="I474" s="370"/>
      <c r="J474" s="370"/>
      <c r="K474" s="370"/>
    </row>
    <row r="475" spans="1:11" x14ac:dyDescent="0.25">
      <c r="A475" s="370"/>
      <c r="B475" s="375"/>
      <c r="C475" s="375"/>
      <c r="D475" s="375"/>
      <c r="E475" s="375"/>
      <c r="F475" s="370"/>
      <c r="G475" s="370"/>
      <c r="H475" s="370"/>
      <c r="I475" s="370"/>
      <c r="J475" s="370"/>
      <c r="K475" s="370"/>
    </row>
    <row r="476" spans="1:11" x14ac:dyDescent="0.25">
      <c r="A476" s="370"/>
      <c r="B476" s="375"/>
      <c r="C476" s="375"/>
      <c r="D476" s="375"/>
      <c r="E476" s="375"/>
      <c r="F476" s="370"/>
      <c r="G476" s="370"/>
      <c r="H476" s="370"/>
      <c r="I476" s="370"/>
      <c r="J476" s="370"/>
      <c r="K476" s="370"/>
    </row>
    <row r="477" spans="1:11" x14ac:dyDescent="0.25">
      <c r="A477" s="370"/>
      <c r="B477" s="375"/>
      <c r="C477" s="375"/>
      <c r="D477" s="375"/>
      <c r="E477" s="375"/>
      <c r="F477" s="370"/>
      <c r="G477" s="370"/>
      <c r="H477" s="370"/>
      <c r="I477" s="370"/>
      <c r="J477" s="370"/>
      <c r="K477" s="370"/>
    </row>
    <row r="478" spans="1:11" x14ac:dyDescent="0.25">
      <c r="A478" s="370"/>
      <c r="B478" s="375"/>
      <c r="C478" s="375"/>
      <c r="D478" s="375"/>
      <c r="E478" s="375"/>
      <c r="F478" s="370"/>
      <c r="G478" s="370"/>
      <c r="H478" s="370"/>
      <c r="I478" s="370"/>
      <c r="J478" s="370"/>
      <c r="K478" s="370"/>
    </row>
    <row r="479" spans="1:11" x14ac:dyDescent="0.25">
      <c r="A479" s="370"/>
      <c r="B479" s="375"/>
      <c r="C479" s="375"/>
      <c r="D479" s="375"/>
      <c r="E479" s="375"/>
      <c r="F479" s="370"/>
      <c r="G479" s="370"/>
      <c r="H479" s="370"/>
      <c r="I479" s="370"/>
      <c r="J479" s="370"/>
      <c r="K479" s="370"/>
    </row>
    <row r="480" spans="1:11" x14ac:dyDescent="0.25">
      <c r="A480" s="370"/>
      <c r="B480" s="375"/>
      <c r="C480" s="375"/>
      <c r="D480" s="375"/>
      <c r="E480" s="375"/>
      <c r="F480" s="370"/>
      <c r="G480" s="370"/>
      <c r="H480" s="370"/>
      <c r="I480" s="370"/>
      <c r="J480" s="370"/>
      <c r="K480" s="370"/>
    </row>
    <row r="481" spans="1:11" x14ac:dyDescent="0.25">
      <c r="A481" s="370"/>
      <c r="B481" s="375"/>
      <c r="C481" s="375"/>
      <c r="D481" s="375"/>
      <c r="E481" s="375"/>
      <c r="F481" s="370"/>
      <c r="G481" s="370"/>
      <c r="H481" s="370"/>
      <c r="I481" s="370"/>
      <c r="J481" s="370"/>
      <c r="K481" s="370"/>
    </row>
    <row r="482" spans="1:11" x14ac:dyDescent="0.25">
      <c r="A482" s="370"/>
      <c r="B482" s="375"/>
      <c r="C482" s="375"/>
      <c r="D482" s="375"/>
      <c r="E482" s="375"/>
      <c r="F482" s="370"/>
      <c r="G482" s="370"/>
      <c r="H482" s="370"/>
      <c r="I482" s="370"/>
      <c r="J482" s="370"/>
      <c r="K482" s="370"/>
    </row>
    <row r="483" spans="1:11" x14ac:dyDescent="0.25">
      <c r="A483" s="370"/>
      <c r="B483" s="375"/>
      <c r="C483" s="375"/>
      <c r="D483" s="375"/>
      <c r="E483" s="375"/>
      <c r="F483" s="370"/>
      <c r="G483" s="370"/>
      <c r="H483" s="370"/>
      <c r="I483" s="370"/>
      <c r="J483" s="370"/>
      <c r="K483" s="370"/>
    </row>
    <row r="484" spans="1:11" x14ac:dyDescent="0.25">
      <c r="A484" s="370"/>
      <c r="B484" s="375"/>
      <c r="C484" s="375"/>
      <c r="D484" s="375"/>
      <c r="E484" s="375"/>
      <c r="F484" s="370"/>
      <c r="G484" s="370"/>
      <c r="H484" s="370"/>
      <c r="I484" s="370"/>
      <c r="J484" s="370"/>
      <c r="K484" s="370"/>
    </row>
    <row r="485" spans="1:11" x14ac:dyDescent="0.25">
      <c r="A485" s="370"/>
      <c r="B485" s="375"/>
      <c r="C485" s="375"/>
      <c r="D485" s="375"/>
      <c r="E485" s="375"/>
      <c r="F485" s="370"/>
      <c r="G485" s="370"/>
      <c r="H485" s="370"/>
      <c r="I485" s="370"/>
      <c r="J485" s="370"/>
      <c r="K485" s="370"/>
    </row>
    <row r="486" spans="1:11" x14ac:dyDescent="0.25">
      <c r="A486" s="370"/>
      <c r="B486" s="375"/>
      <c r="C486" s="375"/>
      <c r="D486" s="375"/>
      <c r="E486" s="375"/>
      <c r="F486" s="370"/>
      <c r="G486" s="370"/>
      <c r="H486" s="370"/>
      <c r="I486" s="370"/>
      <c r="J486" s="370"/>
      <c r="K486" s="370"/>
    </row>
    <row r="487" spans="1:11" x14ac:dyDescent="0.25">
      <c r="A487" s="370"/>
      <c r="B487" s="375"/>
      <c r="C487" s="375"/>
      <c r="D487" s="375"/>
      <c r="E487" s="375"/>
      <c r="F487" s="370"/>
      <c r="G487" s="370"/>
      <c r="H487" s="370"/>
      <c r="I487" s="370"/>
      <c r="J487" s="370"/>
      <c r="K487" s="370"/>
    </row>
    <row r="488" spans="1:11" x14ac:dyDescent="0.25">
      <c r="A488" s="370"/>
      <c r="B488" s="375"/>
      <c r="C488" s="375"/>
      <c r="D488" s="375"/>
      <c r="E488" s="375"/>
      <c r="F488" s="370"/>
      <c r="G488" s="370"/>
      <c r="H488" s="370"/>
      <c r="I488" s="370"/>
      <c r="J488" s="370"/>
      <c r="K488" s="370"/>
    </row>
    <row r="489" spans="1:11" x14ac:dyDescent="0.25">
      <c r="A489" s="370"/>
      <c r="B489" s="375"/>
      <c r="C489" s="375"/>
      <c r="D489" s="375"/>
      <c r="E489" s="375"/>
      <c r="F489" s="370"/>
      <c r="G489" s="370"/>
      <c r="H489" s="370"/>
      <c r="I489" s="370"/>
      <c r="J489" s="370"/>
      <c r="K489" s="370"/>
    </row>
    <row r="490" spans="1:11" x14ac:dyDescent="0.25">
      <c r="A490" s="370"/>
      <c r="B490" s="375"/>
      <c r="C490" s="375"/>
      <c r="D490" s="375"/>
      <c r="E490" s="375"/>
      <c r="F490" s="370"/>
      <c r="G490" s="370"/>
      <c r="H490" s="370"/>
      <c r="I490" s="370"/>
      <c r="J490" s="370"/>
      <c r="K490" s="370"/>
    </row>
    <row r="491" spans="1:11" x14ac:dyDescent="0.25">
      <c r="A491" s="370"/>
      <c r="B491" s="375"/>
      <c r="C491" s="375"/>
      <c r="D491" s="375"/>
      <c r="E491" s="375"/>
      <c r="F491" s="370"/>
      <c r="G491" s="370"/>
      <c r="H491" s="370"/>
      <c r="I491" s="370"/>
      <c r="J491" s="370"/>
      <c r="K491" s="370"/>
    </row>
    <row r="492" spans="1:11" x14ac:dyDescent="0.25">
      <c r="A492" s="370"/>
      <c r="B492" s="375"/>
      <c r="C492" s="375"/>
      <c r="D492" s="375"/>
      <c r="E492" s="375"/>
      <c r="F492" s="370"/>
      <c r="G492" s="370"/>
      <c r="H492" s="370"/>
      <c r="I492" s="370"/>
      <c r="J492" s="370"/>
      <c r="K492" s="370"/>
    </row>
    <row r="493" spans="1:11" x14ac:dyDescent="0.25">
      <c r="A493" s="370"/>
      <c r="B493" s="375"/>
      <c r="C493" s="375"/>
      <c r="D493" s="375"/>
      <c r="E493" s="375"/>
      <c r="F493" s="370"/>
      <c r="G493" s="370"/>
      <c r="H493" s="370"/>
      <c r="I493" s="370"/>
      <c r="J493" s="370"/>
      <c r="K493" s="370"/>
    </row>
    <row r="494" spans="1:11" x14ac:dyDescent="0.25">
      <c r="A494" s="370"/>
      <c r="B494" s="375"/>
      <c r="C494" s="375"/>
      <c r="D494" s="375"/>
      <c r="E494" s="375"/>
      <c r="F494" s="370"/>
      <c r="G494" s="370"/>
      <c r="H494" s="370"/>
      <c r="I494" s="370"/>
      <c r="J494" s="370"/>
      <c r="K494" s="370"/>
    </row>
    <row r="495" spans="1:11" x14ac:dyDescent="0.25">
      <c r="A495" s="370"/>
      <c r="B495" s="375"/>
      <c r="C495" s="375"/>
      <c r="D495" s="375"/>
      <c r="E495" s="375"/>
      <c r="F495" s="370"/>
      <c r="G495" s="370"/>
      <c r="H495" s="370"/>
      <c r="I495" s="370"/>
      <c r="J495" s="370"/>
      <c r="K495" s="370"/>
    </row>
    <row r="496" spans="1:11" x14ac:dyDescent="0.25">
      <c r="A496" s="370"/>
      <c r="B496" s="375"/>
      <c r="C496" s="375"/>
      <c r="D496" s="375"/>
      <c r="E496" s="375"/>
      <c r="F496" s="370"/>
      <c r="G496" s="370"/>
      <c r="H496" s="370"/>
      <c r="I496" s="370"/>
      <c r="J496" s="370"/>
      <c r="K496" s="370"/>
    </row>
    <row r="497" spans="1:11" x14ac:dyDescent="0.25">
      <c r="A497" s="370"/>
      <c r="B497" s="375"/>
      <c r="C497" s="375"/>
      <c r="D497" s="375"/>
      <c r="E497" s="375"/>
      <c r="F497" s="370"/>
      <c r="G497" s="370"/>
      <c r="H497" s="370"/>
      <c r="I497" s="370"/>
      <c r="J497" s="370"/>
      <c r="K497" s="370"/>
    </row>
    <row r="498" spans="1:11" x14ac:dyDescent="0.25">
      <c r="A498" s="370"/>
      <c r="B498" s="375"/>
      <c r="C498" s="375"/>
      <c r="D498" s="375"/>
      <c r="E498" s="375"/>
      <c r="F498" s="370"/>
      <c r="G498" s="370"/>
      <c r="H498" s="370"/>
      <c r="I498" s="370"/>
      <c r="J498" s="370"/>
      <c r="K498" s="370"/>
    </row>
    <row r="499" spans="1:11" x14ac:dyDescent="0.25">
      <c r="A499" s="370"/>
      <c r="B499" s="375"/>
      <c r="C499" s="375"/>
      <c r="D499" s="375"/>
      <c r="E499" s="375"/>
      <c r="F499" s="370"/>
      <c r="G499" s="370"/>
      <c r="H499" s="370"/>
      <c r="I499" s="370"/>
      <c r="J499" s="370"/>
      <c r="K499" s="370"/>
    </row>
    <row r="500" spans="1:11" x14ac:dyDescent="0.25">
      <c r="A500" s="370"/>
      <c r="B500" s="375"/>
      <c r="C500" s="375"/>
      <c r="D500" s="375"/>
      <c r="E500" s="375"/>
      <c r="F500" s="370"/>
      <c r="G500" s="370"/>
      <c r="H500" s="370"/>
      <c r="I500" s="370"/>
      <c r="J500" s="370"/>
      <c r="K500" s="370"/>
    </row>
    <row r="501" spans="1:11" x14ac:dyDescent="0.25">
      <c r="A501" s="370"/>
      <c r="B501" s="375"/>
      <c r="C501" s="375"/>
      <c r="D501" s="375"/>
      <c r="E501" s="375"/>
      <c r="F501" s="370"/>
      <c r="G501" s="370"/>
      <c r="H501" s="370"/>
      <c r="I501" s="370"/>
      <c r="J501" s="370"/>
      <c r="K501" s="370"/>
    </row>
    <row r="502" spans="1:11" x14ac:dyDescent="0.25">
      <c r="A502" s="370"/>
      <c r="B502" s="375"/>
      <c r="C502" s="375"/>
      <c r="D502" s="375"/>
      <c r="E502" s="375"/>
      <c r="F502" s="370"/>
      <c r="G502" s="370"/>
      <c r="H502" s="370"/>
      <c r="I502" s="370"/>
      <c r="J502" s="370"/>
      <c r="K502" s="370"/>
    </row>
    <row r="503" spans="1:11" x14ac:dyDescent="0.25">
      <c r="A503" s="370"/>
      <c r="B503" s="375"/>
      <c r="C503" s="375"/>
      <c r="D503" s="375"/>
      <c r="E503" s="375"/>
      <c r="F503" s="370"/>
      <c r="G503" s="370"/>
      <c r="H503" s="370"/>
      <c r="I503" s="370"/>
      <c r="J503" s="370"/>
      <c r="K503" s="370"/>
    </row>
    <row r="504" spans="1:11" x14ac:dyDescent="0.25">
      <c r="A504" s="370"/>
      <c r="B504" s="375"/>
      <c r="C504" s="375"/>
      <c r="D504" s="375"/>
      <c r="E504" s="375"/>
      <c r="F504" s="370"/>
      <c r="G504" s="370"/>
      <c r="H504" s="370"/>
      <c r="I504" s="370"/>
      <c r="J504" s="370"/>
      <c r="K504" s="370"/>
    </row>
    <row r="505" spans="1:11" x14ac:dyDescent="0.25">
      <c r="A505" s="370"/>
      <c r="B505" s="375"/>
      <c r="C505" s="375"/>
      <c r="D505" s="375"/>
      <c r="E505" s="375"/>
      <c r="F505" s="370"/>
      <c r="G505" s="370"/>
      <c r="H505" s="370"/>
      <c r="I505" s="370"/>
      <c r="J505" s="370"/>
      <c r="K505" s="370"/>
    </row>
    <row r="506" spans="1:11" x14ac:dyDescent="0.25">
      <c r="A506" s="370"/>
      <c r="B506" s="375"/>
      <c r="C506" s="375"/>
      <c r="D506" s="375"/>
      <c r="E506" s="375"/>
      <c r="F506" s="370"/>
      <c r="G506" s="370"/>
      <c r="H506" s="370"/>
      <c r="I506" s="370"/>
      <c r="J506" s="370"/>
      <c r="K506" s="370"/>
    </row>
    <row r="507" spans="1:11" x14ac:dyDescent="0.25">
      <c r="A507" s="370"/>
      <c r="B507" s="375"/>
      <c r="C507" s="375"/>
      <c r="D507" s="375"/>
      <c r="E507" s="375"/>
      <c r="F507" s="370"/>
      <c r="G507" s="370"/>
      <c r="H507" s="370"/>
      <c r="I507" s="370"/>
      <c r="J507" s="370"/>
      <c r="K507" s="370"/>
    </row>
    <row r="508" spans="1:11" x14ac:dyDescent="0.25">
      <c r="A508" s="370"/>
      <c r="B508" s="375"/>
      <c r="C508" s="375"/>
      <c r="D508" s="375"/>
      <c r="E508" s="375"/>
      <c r="F508" s="370"/>
      <c r="G508" s="370"/>
      <c r="H508" s="370"/>
      <c r="I508" s="370"/>
      <c r="J508" s="370"/>
      <c r="K508" s="370"/>
    </row>
    <row r="509" spans="1:11" x14ac:dyDescent="0.25">
      <c r="A509" s="370"/>
      <c r="B509" s="375"/>
      <c r="C509" s="375"/>
      <c r="D509" s="375"/>
      <c r="E509" s="375"/>
      <c r="F509" s="370"/>
      <c r="G509" s="370"/>
      <c r="H509" s="370"/>
      <c r="I509" s="370"/>
      <c r="J509" s="370"/>
      <c r="K509" s="370"/>
    </row>
    <row r="510" spans="1:11" x14ac:dyDescent="0.25">
      <c r="A510" s="370"/>
      <c r="B510" s="375"/>
      <c r="C510" s="375"/>
      <c r="D510" s="375"/>
      <c r="E510" s="375"/>
      <c r="F510" s="370"/>
      <c r="G510" s="370"/>
      <c r="H510" s="370"/>
      <c r="I510" s="370"/>
      <c r="J510" s="370"/>
      <c r="K510" s="370"/>
    </row>
    <row r="511" spans="1:11" x14ac:dyDescent="0.25">
      <c r="A511" s="370"/>
      <c r="B511" s="375"/>
      <c r="C511" s="375"/>
      <c r="D511" s="375"/>
      <c r="E511" s="375"/>
      <c r="F511" s="370"/>
      <c r="G511" s="370"/>
      <c r="H511" s="370"/>
      <c r="I511" s="370"/>
      <c r="J511" s="370"/>
      <c r="K511" s="370"/>
    </row>
    <row r="512" spans="1:11" x14ac:dyDescent="0.25">
      <c r="A512" s="370"/>
      <c r="B512" s="375"/>
      <c r="C512" s="375"/>
      <c r="D512" s="375"/>
      <c r="E512" s="375"/>
      <c r="F512" s="370"/>
      <c r="G512" s="370"/>
      <c r="H512" s="370"/>
      <c r="I512" s="370"/>
      <c r="J512" s="370"/>
      <c r="K512" s="370"/>
    </row>
    <row r="513" spans="1:11" x14ac:dyDescent="0.25">
      <c r="A513" s="370"/>
      <c r="B513" s="375"/>
      <c r="C513" s="375"/>
      <c r="D513" s="375"/>
      <c r="E513" s="375"/>
      <c r="F513" s="370"/>
      <c r="G513" s="370"/>
      <c r="H513" s="370"/>
      <c r="I513" s="370"/>
      <c r="J513" s="370"/>
      <c r="K513" s="370"/>
    </row>
    <row r="514" spans="1:11" x14ac:dyDescent="0.25">
      <c r="A514" s="370"/>
      <c r="B514" s="375"/>
      <c r="C514" s="375"/>
      <c r="D514" s="375"/>
      <c r="E514" s="375"/>
      <c r="F514" s="370"/>
      <c r="G514" s="370"/>
      <c r="H514" s="370"/>
      <c r="I514" s="370"/>
      <c r="J514" s="370"/>
      <c r="K514" s="370"/>
    </row>
    <row r="515" spans="1:11" x14ac:dyDescent="0.25">
      <c r="A515" s="370"/>
      <c r="B515" s="375"/>
      <c r="C515" s="375"/>
      <c r="D515" s="375"/>
      <c r="E515" s="375"/>
      <c r="F515" s="370"/>
      <c r="G515" s="370"/>
      <c r="H515" s="370"/>
      <c r="I515" s="370"/>
      <c r="J515" s="370"/>
      <c r="K515" s="370"/>
    </row>
    <row r="516" spans="1:11" x14ac:dyDescent="0.25">
      <c r="A516" s="370"/>
      <c r="B516" s="375"/>
      <c r="C516" s="375"/>
      <c r="D516" s="375"/>
      <c r="E516" s="375"/>
      <c r="F516" s="370"/>
      <c r="G516" s="370"/>
      <c r="H516" s="370"/>
      <c r="I516" s="370"/>
      <c r="J516" s="370"/>
      <c r="K516" s="370"/>
    </row>
    <row r="517" spans="1:11" x14ac:dyDescent="0.25">
      <c r="A517" s="370"/>
      <c r="B517" s="375"/>
      <c r="C517" s="375"/>
      <c r="D517" s="375"/>
      <c r="E517" s="375"/>
      <c r="F517" s="370"/>
      <c r="G517" s="370"/>
      <c r="H517" s="370"/>
      <c r="I517" s="370"/>
      <c r="J517" s="370"/>
      <c r="K517" s="370"/>
    </row>
    <row r="518" spans="1:11" x14ac:dyDescent="0.25">
      <c r="A518" s="370"/>
      <c r="B518" s="375"/>
      <c r="C518" s="375"/>
      <c r="D518" s="375"/>
      <c r="E518" s="375"/>
      <c r="F518" s="370"/>
      <c r="G518" s="370"/>
      <c r="H518" s="370"/>
      <c r="I518" s="370"/>
      <c r="J518" s="370"/>
      <c r="K518" s="370"/>
    </row>
    <row r="519" spans="1:11" x14ac:dyDescent="0.25">
      <c r="A519" s="370"/>
      <c r="B519" s="375"/>
      <c r="C519" s="375"/>
      <c r="D519" s="375"/>
      <c r="E519" s="375"/>
      <c r="F519" s="370"/>
      <c r="G519" s="370"/>
      <c r="H519" s="370"/>
      <c r="I519" s="370"/>
      <c r="J519" s="370"/>
      <c r="K519" s="370"/>
    </row>
    <row r="520" spans="1:11" x14ac:dyDescent="0.25">
      <c r="A520" s="370"/>
      <c r="B520" s="375"/>
      <c r="C520" s="375"/>
      <c r="D520" s="375"/>
      <c r="E520" s="375"/>
      <c r="F520" s="370"/>
      <c r="G520" s="370"/>
      <c r="H520" s="370"/>
      <c r="I520" s="370"/>
      <c r="J520" s="370"/>
      <c r="K520" s="370"/>
    </row>
    <row r="521" spans="1:11" x14ac:dyDescent="0.25">
      <c r="A521" s="370"/>
      <c r="B521" s="375"/>
      <c r="C521" s="375"/>
      <c r="D521" s="375"/>
      <c r="E521" s="375"/>
      <c r="F521" s="370"/>
      <c r="G521" s="370"/>
      <c r="H521" s="370"/>
      <c r="I521" s="370"/>
      <c r="J521" s="370"/>
      <c r="K521" s="370"/>
    </row>
    <row r="522" spans="1:11" x14ac:dyDescent="0.25">
      <c r="A522" s="370"/>
      <c r="B522" s="375"/>
      <c r="C522" s="375"/>
      <c r="D522" s="375"/>
      <c r="E522" s="375"/>
      <c r="F522" s="370"/>
      <c r="G522" s="370"/>
      <c r="H522" s="370"/>
      <c r="I522" s="370"/>
      <c r="J522" s="370"/>
      <c r="K522" s="370"/>
    </row>
    <row r="523" spans="1:11" x14ac:dyDescent="0.25">
      <c r="A523" s="370"/>
      <c r="B523" s="375"/>
      <c r="C523" s="375"/>
      <c r="D523" s="375"/>
      <c r="E523" s="375"/>
      <c r="F523" s="370"/>
      <c r="G523" s="370"/>
      <c r="H523" s="370"/>
      <c r="I523" s="370"/>
      <c r="J523" s="370"/>
      <c r="K523" s="370"/>
    </row>
    <row r="524" spans="1:11" x14ac:dyDescent="0.25">
      <c r="A524" s="370"/>
      <c r="B524" s="375"/>
      <c r="C524" s="375"/>
      <c r="D524" s="375"/>
      <c r="E524" s="375"/>
      <c r="F524" s="370"/>
      <c r="G524" s="370"/>
      <c r="H524" s="370"/>
      <c r="I524" s="370"/>
      <c r="J524" s="370"/>
      <c r="K524" s="370"/>
    </row>
    <row r="525" spans="1:11" x14ac:dyDescent="0.25">
      <c r="A525" s="370"/>
      <c r="B525" s="375"/>
      <c r="C525" s="375"/>
      <c r="D525" s="375"/>
      <c r="E525" s="375"/>
      <c r="F525" s="370"/>
      <c r="G525" s="370"/>
      <c r="H525" s="370"/>
      <c r="I525" s="370"/>
      <c r="J525" s="370"/>
      <c r="K525" s="370"/>
    </row>
    <row r="526" spans="1:11" x14ac:dyDescent="0.25">
      <c r="A526" s="370"/>
      <c r="B526" s="375"/>
      <c r="C526" s="375"/>
      <c r="D526" s="375"/>
      <c r="E526" s="375"/>
      <c r="F526" s="370"/>
      <c r="G526" s="370"/>
      <c r="H526" s="370"/>
      <c r="I526" s="370"/>
      <c r="J526" s="370"/>
      <c r="K526" s="370"/>
    </row>
    <row r="527" spans="1:11" x14ac:dyDescent="0.25">
      <c r="A527" s="370"/>
      <c r="B527" s="375"/>
      <c r="C527" s="375"/>
      <c r="D527" s="375"/>
      <c r="E527" s="375"/>
      <c r="F527" s="370"/>
      <c r="G527" s="370"/>
      <c r="H527" s="370"/>
      <c r="I527" s="370"/>
      <c r="J527" s="370"/>
      <c r="K527" s="370"/>
    </row>
    <row r="528" spans="1:11" x14ac:dyDescent="0.25">
      <c r="A528" s="370"/>
      <c r="B528" s="375"/>
      <c r="C528" s="375"/>
      <c r="D528" s="375"/>
      <c r="E528" s="375"/>
      <c r="F528" s="370"/>
      <c r="G528" s="370"/>
      <c r="H528" s="370"/>
      <c r="I528" s="370"/>
      <c r="J528" s="370"/>
      <c r="K528" s="370"/>
    </row>
    <row r="529" spans="1:11" x14ac:dyDescent="0.25">
      <c r="A529" s="370"/>
      <c r="B529" s="375"/>
      <c r="C529" s="375"/>
      <c r="D529" s="375"/>
      <c r="E529" s="375"/>
      <c r="F529" s="370"/>
      <c r="G529" s="370"/>
      <c r="H529" s="370"/>
      <c r="I529" s="370"/>
      <c r="J529" s="370"/>
      <c r="K529" s="370"/>
    </row>
    <row r="530" spans="1:11" x14ac:dyDescent="0.25">
      <c r="A530" s="370"/>
      <c r="B530" s="375"/>
      <c r="C530" s="375"/>
      <c r="D530" s="375"/>
      <c r="E530" s="375"/>
      <c r="F530" s="370"/>
      <c r="G530" s="370"/>
      <c r="H530" s="370"/>
      <c r="I530" s="370"/>
      <c r="J530" s="370"/>
      <c r="K530" s="370"/>
    </row>
    <row r="531" spans="1:11" x14ac:dyDescent="0.25">
      <c r="A531" s="370"/>
      <c r="B531" s="375"/>
      <c r="C531" s="375"/>
      <c r="D531" s="375"/>
      <c r="E531" s="375"/>
      <c r="F531" s="370"/>
      <c r="G531" s="370"/>
      <c r="H531" s="370"/>
      <c r="I531" s="370"/>
      <c r="J531" s="370"/>
      <c r="K531" s="370"/>
    </row>
    <row r="532" spans="1:11" x14ac:dyDescent="0.25">
      <c r="A532" s="370"/>
      <c r="B532" s="375"/>
      <c r="C532" s="375"/>
      <c r="D532" s="375"/>
      <c r="E532" s="375"/>
      <c r="F532" s="370"/>
      <c r="G532" s="370"/>
      <c r="H532" s="370"/>
      <c r="I532" s="370"/>
      <c r="J532" s="370"/>
      <c r="K532" s="370"/>
    </row>
    <row r="533" spans="1:11" x14ac:dyDescent="0.25">
      <c r="A533" s="370"/>
      <c r="B533" s="375"/>
      <c r="C533" s="375"/>
      <c r="D533" s="375"/>
      <c r="E533" s="375"/>
      <c r="F533" s="370"/>
      <c r="G533" s="370"/>
      <c r="H533" s="370"/>
      <c r="I533" s="370"/>
      <c r="J533" s="370"/>
      <c r="K533" s="370"/>
    </row>
    <row r="534" spans="1:11" x14ac:dyDescent="0.25">
      <c r="A534" s="370"/>
      <c r="B534" s="375"/>
      <c r="C534" s="375"/>
      <c r="D534" s="375"/>
      <c r="E534" s="375"/>
      <c r="F534" s="370"/>
      <c r="G534" s="370"/>
      <c r="H534" s="370"/>
      <c r="I534" s="370"/>
      <c r="J534" s="370"/>
      <c r="K534" s="370"/>
    </row>
    <row r="535" spans="1:11" x14ac:dyDescent="0.25">
      <c r="A535" s="370"/>
      <c r="B535" s="375"/>
      <c r="C535" s="375"/>
      <c r="D535" s="375"/>
      <c r="E535" s="375"/>
      <c r="F535" s="370"/>
      <c r="G535" s="370"/>
      <c r="H535" s="370"/>
      <c r="I535" s="370"/>
      <c r="J535" s="370"/>
      <c r="K535" s="370"/>
    </row>
    <row r="536" spans="1:11" x14ac:dyDescent="0.25">
      <c r="A536" s="370"/>
      <c r="B536" s="375"/>
      <c r="C536" s="375"/>
      <c r="D536" s="375"/>
      <c r="E536" s="375"/>
      <c r="F536" s="370"/>
      <c r="G536" s="370"/>
      <c r="H536" s="370"/>
      <c r="I536" s="370"/>
      <c r="J536" s="370"/>
      <c r="K536" s="370"/>
    </row>
    <row r="537" spans="1:11" x14ac:dyDescent="0.25">
      <c r="A537" s="370"/>
      <c r="B537" s="375"/>
      <c r="C537" s="375"/>
      <c r="D537" s="375"/>
      <c r="E537" s="375"/>
      <c r="F537" s="370"/>
      <c r="G537" s="370"/>
      <c r="H537" s="370"/>
      <c r="I537" s="370"/>
      <c r="J537" s="370"/>
      <c r="K537" s="370"/>
    </row>
    <row r="538" spans="1:11" x14ac:dyDescent="0.25">
      <c r="A538" s="370"/>
      <c r="B538" s="375"/>
      <c r="C538" s="375"/>
      <c r="D538" s="375"/>
      <c r="E538" s="375"/>
      <c r="F538" s="370"/>
      <c r="G538" s="370"/>
      <c r="H538" s="370"/>
      <c r="I538" s="370"/>
      <c r="J538" s="370"/>
      <c r="K538" s="370"/>
    </row>
    <row r="539" spans="1:11" x14ac:dyDescent="0.25">
      <c r="A539" s="370"/>
      <c r="B539" s="375"/>
      <c r="C539" s="375"/>
      <c r="D539" s="375"/>
      <c r="E539" s="375"/>
      <c r="F539" s="370"/>
      <c r="G539" s="370"/>
      <c r="H539" s="370"/>
      <c r="I539" s="370"/>
      <c r="J539" s="370"/>
      <c r="K539" s="370"/>
    </row>
    <row r="540" spans="1:11" x14ac:dyDescent="0.25">
      <c r="A540" s="370"/>
      <c r="B540" s="375"/>
      <c r="C540" s="375"/>
      <c r="D540" s="375"/>
      <c r="E540" s="375"/>
      <c r="F540" s="370"/>
      <c r="G540" s="370"/>
      <c r="H540" s="370"/>
      <c r="I540" s="370"/>
      <c r="J540" s="370"/>
      <c r="K540" s="370"/>
    </row>
    <row r="541" spans="1:11" x14ac:dyDescent="0.25">
      <c r="A541" s="370"/>
      <c r="B541" s="375"/>
      <c r="C541" s="375"/>
      <c r="D541" s="375"/>
      <c r="E541" s="375"/>
      <c r="F541" s="370"/>
      <c r="G541" s="370"/>
      <c r="H541" s="370"/>
      <c r="I541" s="370"/>
      <c r="J541" s="370"/>
      <c r="K541" s="370"/>
    </row>
    <row r="542" spans="1:11" x14ac:dyDescent="0.25">
      <c r="A542" s="370"/>
      <c r="B542" s="375"/>
      <c r="C542" s="375"/>
      <c r="D542" s="375"/>
      <c r="E542" s="375"/>
      <c r="F542" s="370"/>
      <c r="G542" s="370"/>
      <c r="H542" s="370"/>
      <c r="I542" s="370"/>
      <c r="J542" s="370"/>
      <c r="K542" s="370"/>
    </row>
    <row r="543" spans="1:11" x14ac:dyDescent="0.25">
      <c r="A543" s="370"/>
      <c r="B543" s="375"/>
      <c r="C543" s="375"/>
      <c r="D543" s="375"/>
      <c r="E543" s="375"/>
      <c r="F543" s="370"/>
      <c r="G543" s="370"/>
      <c r="H543" s="370"/>
      <c r="I543" s="370"/>
      <c r="J543" s="370"/>
      <c r="K543" s="370"/>
    </row>
    <row r="544" spans="1:11" x14ac:dyDescent="0.25">
      <c r="A544" s="370"/>
      <c r="B544" s="375"/>
      <c r="C544" s="375"/>
      <c r="D544" s="375"/>
      <c r="E544" s="375"/>
      <c r="F544" s="370"/>
      <c r="G544" s="370"/>
      <c r="H544" s="370"/>
      <c r="I544" s="370"/>
      <c r="J544" s="370"/>
      <c r="K544" s="370"/>
    </row>
    <row r="545" spans="1:11" x14ac:dyDescent="0.25">
      <c r="A545" s="370"/>
      <c r="B545" s="375"/>
      <c r="C545" s="375"/>
      <c r="D545" s="375"/>
      <c r="E545" s="375"/>
      <c r="F545" s="370"/>
      <c r="G545" s="370"/>
      <c r="H545" s="370"/>
      <c r="I545" s="370"/>
      <c r="J545" s="370"/>
      <c r="K545" s="370"/>
    </row>
    <row r="546" spans="1:11" x14ac:dyDescent="0.25">
      <c r="A546" s="370"/>
      <c r="B546" s="375"/>
      <c r="C546" s="375"/>
      <c r="D546" s="375"/>
      <c r="E546" s="375"/>
      <c r="F546" s="370"/>
      <c r="G546" s="370"/>
      <c r="H546" s="370"/>
      <c r="I546" s="370"/>
      <c r="J546" s="370"/>
      <c r="K546" s="370"/>
    </row>
    <row r="547" spans="1:11" x14ac:dyDescent="0.25">
      <c r="A547" s="370"/>
      <c r="B547" s="375"/>
      <c r="C547" s="375"/>
      <c r="D547" s="375"/>
      <c r="E547" s="375"/>
      <c r="F547" s="370"/>
      <c r="G547" s="370"/>
      <c r="H547" s="370"/>
      <c r="I547" s="370"/>
      <c r="J547" s="370"/>
      <c r="K547" s="370"/>
    </row>
    <row r="548" spans="1:11" x14ac:dyDescent="0.25">
      <c r="A548" s="370"/>
      <c r="B548" s="375"/>
      <c r="C548" s="375"/>
      <c r="D548" s="375"/>
      <c r="E548" s="375"/>
      <c r="F548" s="370"/>
      <c r="G548" s="370"/>
      <c r="H548" s="370"/>
      <c r="I548" s="370"/>
      <c r="J548" s="370"/>
      <c r="K548" s="370"/>
    </row>
    <row r="549" spans="1:11" x14ac:dyDescent="0.25">
      <c r="A549" s="370"/>
      <c r="B549" s="375"/>
      <c r="C549" s="375"/>
      <c r="D549" s="375"/>
      <c r="E549" s="375"/>
      <c r="F549" s="370"/>
      <c r="G549" s="370"/>
      <c r="H549" s="370"/>
      <c r="I549" s="370"/>
      <c r="J549" s="370"/>
      <c r="K549" s="370"/>
    </row>
    <row r="550" spans="1:11" x14ac:dyDescent="0.25">
      <c r="A550" s="370"/>
      <c r="B550" s="375"/>
      <c r="C550" s="375"/>
      <c r="D550" s="375"/>
      <c r="E550" s="375"/>
      <c r="F550" s="370"/>
      <c r="G550" s="370"/>
      <c r="H550" s="370"/>
      <c r="I550" s="370"/>
      <c r="J550" s="370"/>
      <c r="K550" s="370"/>
    </row>
    <row r="551" spans="1:11" x14ac:dyDescent="0.25">
      <c r="A551" s="370"/>
      <c r="B551" s="375"/>
      <c r="C551" s="375"/>
      <c r="D551" s="375"/>
      <c r="E551" s="375"/>
      <c r="F551" s="370"/>
      <c r="G551" s="370"/>
      <c r="H551" s="370"/>
      <c r="I551" s="370"/>
      <c r="J551" s="370"/>
      <c r="K551" s="370"/>
    </row>
    <row r="552" spans="1:11" x14ac:dyDescent="0.25">
      <c r="A552" s="370"/>
      <c r="B552" s="375"/>
      <c r="C552" s="375"/>
      <c r="D552" s="375"/>
      <c r="E552" s="375"/>
      <c r="F552" s="370"/>
      <c r="G552" s="370"/>
      <c r="H552" s="370"/>
      <c r="I552" s="370"/>
      <c r="J552" s="370"/>
      <c r="K552" s="370"/>
    </row>
    <row r="553" spans="1:11" x14ac:dyDescent="0.25">
      <c r="A553" s="370"/>
      <c r="B553" s="375"/>
      <c r="C553" s="375"/>
      <c r="D553" s="375"/>
      <c r="E553" s="375"/>
      <c r="F553" s="370"/>
      <c r="G553" s="370"/>
      <c r="H553" s="370"/>
      <c r="I553" s="370"/>
      <c r="J553" s="370"/>
      <c r="K553" s="370"/>
    </row>
    <row r="554" spans="1:11" x14ac:dyDescent="0.25">
      <c r="A554" s="370"/>
      <c r="B554" s="375"/>
      <c r="C554" s="375"/>
      <c r="D554" s="375"/>
      <c r="E554" s="375"/>
      <c r="F554" s="370"/>
      <c r="G554" s="370"/>
      <c r="H554" s="370"/>
      <c r="I554" s="370"/>
      <c r="J554" s="370"/>
      <c r="K554" s="370"/>
    </row>
    <row r="555" spans="1:11" x14ac:dyDescent="0.25">
      <c r="A555" s="370"/>
      <c r="B555" s="375"/>
      <c r="C555" s="375"/>
      <c r="D555" s="375"/>
      <c r="E555" s="375"/>
      <c r="F555" s="370"/>
      <c r="G555" s="370"/>
      <c r="H555" s="370"/>
      <c r="I555" s="370"/>
      <c r="J555" s="370"/>
      <c r="K555" s="370"/>
    </row>
    <row r="556" spans="1:11" x14ac:dyDescent="0.25">
      <c r="A556" s="370"/>
      <c r="B556" s="375"/>
      <c r="C556" s="375"/>
      <c r="D556" s="375"/>
      <c r="E556" s="375"/>
      <c r="F556" s="370"/>
      <c r="G556" s="370"/>
      <c r="H556" s="370"/>
      <c r="I556" s="370"/>
      <c r="J556" s="370"/>
      <c r="K556" s="370"/>
    </row>
    <row r="557" spans="1:11" x14ac:dyDescent="0.25">
      <c r="A557" s="370"/>
      <c r="B557" s="375"/>
      <c r="C557" s="375"/>
      <c r="D557" s="375"/>
      <c r="E557" s="375"/>
      <c r="F557" s="370"/>
      <c r="G557" s="370"/>
      <c r="H557" s="370"/>
      <c r="I557" s="370"/>
      <c r="J557" s="370"/>
      <c r="K557" s="370"/>
    </row>
    <row r="558" spans="1:11" x14ac:dyDescent="0.25">
      <c r="A558" s="370"/>
      <c r="B558" s="375"/>
      <c r="C558" s="375"/>
      <c r="D558" s="375"/>
      <c r="E558" s="375"/>
      <c r="F558" s="370"/>
      <c r="G558" s="370"/>
      <c r="H558" s="370"/>
      <c r="I558" s="370"/>
      <c r="J558" s="370"/>
      <c r="K558" s="370"/>
    </row>
    <row r="559" spans="1:11" x14ac:dyDescent="0.25">
      <c r="A559" s="370"/>
      <c r="B559" s="375"/>
      <c r="C559" s="375"/>
      <c r="D559" s="375"/>
      <c r="E559" s="375"/>
      <c r="F559" s="370"/>
      <c r="G559" s="370"/>
      <c r="H559" s="370"/>
      <c r="I559" s="370"/>
      <c r="J559" s="370"/>
      <c r="K559" s="370"/>
    </row>
    <row r="560" spans="1:11" x14ac:dyDescent="0.25">
      <c r="A560" s="370"/>
      <c r="B560" s="375"/>
      <c r="C560" s="375"/>
      <c r="D560" s="375"/>
      <c r="E560" s="375"/>
      <c r="F560" s="370"/>
      <c r="G560" s="370"/>
      <c r="H560" s="370"/>
      <c r="I560" s="370"/>
      <c r="J560" s="370"/>
      <c r="K560" s="370"/>
    </row>
    <row r="561" spans="1:11" x14ac:dyDescent="0.25">
      <c r="A561" s="370"/>
      <c r="B561" s="375"/>
      <c r="C561" s="375"/>
      <c r="D561" s="375"/>
      <c r="E561" s="375"/>
      <c r="F561" s="370"/>
      <c r="G561" s="370"/>
      <c r="H561" s="370"/>
      <c r="I561" s="370"/>
      <c r="J561" s="370"/>
      <c r="K561" s="370"/>
    </row>
    <row r="562" spans="1:11" x14ac:dyDescent="0.25">
      <c r="A562" s="370"/>
      <c r="B562" s="375"/>
      <c r="C562" s="375"/>
      <c r="D562" s="375"/>
      <c r="E562" s="375"/>
      <c r="F562" s="370"/>
      <c r="G562" s="370"/>
      <c r="H562" s="370"/>
      <c r="I562" s="370"/>
      <c r="J562" s="370"/>
      <c r="K562" s="370"/>
    </row>
    <row r="563" spans="1:11" x14ac:dyDescent="0.25">
      <c r="A563" s="370"/>
      <c r="B563" s="375"/>
      <c r="C563" s="375"/>
      <c r="D563" s="375"/>
      <c r="E563" s="375"/>
      <c r="F563" s="370"/>
      <c r="G563" s="370"/>
      <c r="H563" s="370"/>
      <c r="I563" s="370"/>
      <c r="J563" s="370"/>
      <c r="K563" s="370"/>
    </row>
    <row r="564" spans="1:11" x14ac:dyDescent="0.25">
      <c r="A564" s="370"/>
      <c r="B564" s="375"/>
      <c r="C564" s="375"/>
      <c r="D564" s="375"/>
      <c r="E564" s="375"/>
      <c r="F564" s="370"/>
      <c r="G564" s="370"/>
      <c r="H564" s="370"/>
      <c r="I564" s="370"/>
      <c r="J564" s="370"/>
      <c r="K564" s="370"/>
    </row>
    <row r="565" spans="1:11" x14ac:dyDescent="0.25">
      <c r="A565" s="370"/>
      <c r="B565" s="375"/>
      <c r="C565" s="375"/>
      <c r="D565" s="375"/>
      <c r="E565" s="375"/>
      <c r="F565" s="370"/>
      <c r="G565" s="370"/>
      <c r="H565" s="370"/>
      <c r="I565" s="370"/>
      <c r="J565" s="370"/>
      <c r="K565" s="370"/>
    </row>
    <row r="566" spans="1:11" x14ac:dyDescent="0.25">
      <c r="A566" s="370"/>
      <c r="B566" s="375"/>
      <c r="C566" s="375"/>
      <c r="D566" s="375"/>
      <c r="E566" s="375"/>
      <c r="F566" s="370"/>
      <c r="G566" s="370"/>
      <c r="H566" s="370"/>
      <c r="I566" s="370"/>
      <c r="J566" s="370"/>
      <c r="K566" s="370"/>
    </row>
    <row r="567" spans="1:11" x14ac:dyDescent="0.25">
      <c r="A567" s="370"/>
      <c r="B567" s="375"/>
      <c r="C567" s="375"/>
      <c r="D567" s="375"/>
      <c r="E567" s="375"/>
      <c r="F567" s="370"/>
      <c r="G567" s="370"/>
      <c r="H567" s="370"/>
      <c r="I567" s="370"/>
      <c r="J567" s="370"/>
      <c r="K567" s="370"/>
    </row>
    <row r="568" spans="1:11" x14ac:dyDescent="0.25">
      <c r="A568" s="370"/>
      <c r="B568" s="375"/>
      <c r="C568" s="375"/>
      <c r="D568" s="375"/>
      <c r="E568" s="375"/>
      <c r="F568" s="370"/>
      <c r="G568" s="370"/>
      <c r="H568" s="370"/>
      <c r="I568" s="370"/>
      <c r="J568" s="370"/>
      <c r="K568" s="370"/>
    </row>
    <row r="569" spans="1:11" x14ac:dyDescent="0.25">
      <c r="A569" s="370"/>
      <c r="B569" s="375"/>
      <c r="C569" s="375"/>
      <c r="D569" s="375"/>
      <c r="E569" s="375"/>
      <c r="F569" s="370"/>
      <c r="G569" s="370"/>
      <c r="H569" s="370"/>
      <c r="I569" s="370"/>
      <c r="J569" s="370"/>
      <c r="K569" s="370"/>
    </row>
    <row r="570" spans="1:11" x14ac:dyDescent="0.25">
      <c r="A570" s="370"/>
      <c r="B570" s="375"/>
      <c r="C570" s="375"/>
      <c r="D570" s="375"/>
      <c r="E570" s="375"/>
      <c r="F570" s="370"/>
      <c r="G570" s="370"/>
      <c r="H570" s="370"/>
      <c r="I570" s="370"/>
      <c r="J570" s="370"/>
      <c r="K570" s="370"/>
    </row>
    <row r="571" spans="1:11" x14ac:dyDescent="0.25">
      <c r="A571" s="370"/>
      <c r="B571" s="375"/>
      <c r="C571" s="375"/>
      <c r="D571" s="375"/>
      <c r="E571" s="375"/>
      <c r="F571" s="370"/>
      <c r="G571" s="370"/>
      <c r="H571" s="370"/>
      <c r="I571" s="370"/>
      <c r="J571" s="370"/>
      <c r="K571" s="370"/>
    </row>
    <row r="572" spans="1:11" x14ac:dyDescent="0.25">
      <c r="A572" s="370"/>
      <c r="B572" s="375"/>
      <c r="C572" s="375"/>
      <c r="D572" s="375"/>
      <c r="E572" s="375"/>
      <c r="F572" s="370"/>
      <c r="G572" s="370"/>
      <c r="H572" s="370"/>
      <c r="I572" s="370"/>
      <c r="J572" s="370"/>
      <c r="K572" s="370"/>
    </row>
    <row r="573" spans="1:11" x14ac:dyDescent="0.25">
      <c r="A573" s="370"/>
      <c r="B573" s="375"/>
      <c r="C573" s="375"/>
      <c r="D573" s="375"/>
      <c r="E573" s="375"/>
      <c r="F573" s="370"/>
      <c r="G573" s="370"/>
      <c r="H573" s="370"/>
      <c r="I573" s="370"/>
      <c r="J573" s="370"/>
      <c r="K573" s="370"/>
    </row>
    <row r="574" spans="1:11" x14ac:dyDescent="0.25">
      <c r="A574" s="370"/>
      <c r="B574" s="375"/>
      <c r="C574" s="375"/>
      <c r="D574" s="375"/>
      <c r="E574" s="375"/>
      <c r="F574" s="370"/>
      <c r="G574" s="370"/>
      <c r="H574" s="370"/>
      <c r="I574" s="370"/>
      <c r="J574" s="370"/>
      <c r="K574" s="370"/>
    </row>
    <row r="575" spans="1:11" x14ac:dyDescent="0.25">
      <c r="A575" s="370"/>
      <c r="B575" s="375"/>
      <c r="C575" s="375"/>
      <c r="D575" s="375"/>
      <c r="E575" s="375"/>
      <c r="F575" s="370"/>
      <c r="G575" s="370"/>
      <c r="H575" s="370"/>
      <c r="I575" s="370"/>
      <c r="J575" s="370"/>
      <c r="K575" s="370"/>
    </row>
    <row r="576" spans="1:11" x14ac:dyDescent="0.25">
      <c r="A576" s="370"/>
      <c r="B576" s="375"/>
      <c r="C576" s="375"/>
      <c r="D576" s="375"/>
      <c r="E576" s="375"/>
      <c r="F576" s="370"/>
      <c r="G576" s="370"/>
      <c r="H576" s="370"/>
      <c r="I576" s="370"/>
      <c r="J576" s="370"/>
      <c r="K576" s="370"/>
    </row>
    <row r="577" spans="1:11" x14ac:dyDescent="0.25">
      <c r="A577" s="370"/>
      <c r="B577" s="375"/>
      <c r="C577" s="375"/>
      <c r="D577" s="375"/>
      <c r="E577" s="375"/>
      <c r="F577" s="370"/>
      <c r="G577" s="370"/>
      <c r="H577" s="370"/>
      <c r="I577" s="370"/>
      <c r="J577" s="370"/>
      <c r="K577" s="370"/>
    </row>
    <row r="578" spans="1:11" x14ac:dyDescent="0.25">
      <c r="A578" s="370"/>
      <c r="B578" s="375"/>
      <c r="C578" s="375"/>
      <c r="D578" s="375"/>
      <c r="E578" s="375"/>
      <c r="F578" s="370"/>
      <c r="G578" s="370"/>
      <c r="H578" s="370"/>
      <c r="I578" s="370"/>
      <c r="J578" s="370"/>
      <c r="K578" s="370"/>
    </row>
    <row r="579" spans="1:11" x14ac:dyDescent="0.25">
      <c r="A579" s="370"/>
      <c r="B579" s="375"/>
      <c r="C579" s="375"/>
      <c r="D579" s="375"/>
      <c r="E579" s="375"/>
      <c r="F579" s="370"/>
      <c r="G579" s="370"/>
      <c r="H579" s="370"/>
      <c r="I579" s="370"/>
      <c r="J579" s="370"/>
      <c r="K579" s="370"/>
    </row>
    <row r="580" spans="1:11" x14ac:dyDescent="0.25">
      <c r="A580" s="370"/>
      <c r="B580" s="375"/>
      <c r="C580" s="375"/>
      <c r="D580" s="375"/>
      <c r="E580" s="375"/>
      <c r="F580" s="370"/>
      <c r="G580" s="370"/>
      <c r="H580" s="370"/>
      <c r="I580" s="370"/>
      <c r="J580" s="370"/>
      <c r="K580" s="370"/>
    </row>
    <row r="581" spans="1:11" x14ac:dyDescent="0.25">
      <c r="A581" s="370"/>
      <c r="B581" s="375"/>
      <c r="C581" s="375"/>
      <c r="D581" s="375"/>
      <c r="E581" s="375"/>
      <c r="F581" s="370"/>
      <c r="G581" s="370"/>
      <c r="H581" s="370"/>
      <c r="I581" s="370"/>
      <c r="J581" s="370"/>
      <c r="K581" s="370"/>
    </row>
    <row r="582" spans="1:11" x14ac:dyDescent="0.25">
      <c r="A582" s="370"/>
      <c r="B582" s="375"/>
      <c r="C582" s="375"/>
      <c r="D582" s="375"/>
      <c r="E582" s="375"/>
      <c r="F582" s="370"/>
      <c r="G582" s="370"/>
      <c r="H582" s="370"/>
      <c r="I582" s="370"/>
      <c r="J582" s="370"/>
      <c r="K582" s="370"/>
    </row>
    <row r="583" spans="1:11" x14ac:dyDescent="0.25">
      <c r="A583" s="370"/>
      <c r="B583" s="375"/>
      <c r="C583" s="375"/>
      <c r="D583" s="375"/>
      <c r="E583" s="375"/>
      <c r="F583" s="370"/>
      <c r="G583" s="370"/>
      <c r="H583" s="370"/>
      <c r="I583" s="370"/>
      <c r="J583" s="370"/>
      <c r="K583" s="370"/>
    </row>
    <row r="584" spans="1:11" x14ac:dyDescent="0.25">
      <c r="A584" s="370"/>
      <c r="B584" s="375"/>
      <c r="C584" s="375"/>
      <c r="D584" s="375"/>
      <c r="E584" s="375"/>
      <c r="F584" s="370"/>
      <c r="G584" s="370"/>
      <c r="H584" s="370"/>
      <c r="I584" s="370"/>
      <c r="J584" s="370"/>
      <c r="K584" s="370"/>
    </row>
    <row r="585" spans="1:11" x14ac:dyDescent="0.25">
      <c r="A585" s="370"/>
      <c r="B585" s="375"/>
      <c r="C585" s="375"/>
      <c r="D585" s="375"/>
      <c r="E585" s="375"/>
      <c r="F585" s="370"/>
      <c r="G585" s="370"/>
      <c r="H585" s="370"/>
      <c r="I585" s="370"/>
      <c r="J585" s="370"/>
      <c r="K585" s="370"/>
    </row>
    <row r="586" spans="1:11" x14ac:dyDescent="0.25">
      <c r="A586" s="370"/>
      <c r="B586" s="375"/>
      <c r="C586" s="375"/>
      <c r="D586" s="375"/>
      <c r="E586" s="375"/>
      <c r="F586" s="370"/>
      <c r="G586" s="370"/>
      <c r="H586" s="370"/>
      <c r="I586" s="370"/>
      <c r="J586" s="370"/>
      <c r="K586" s="370"/>
    </row>
    <row r="587" spans="1:11" x14ac:dyDescent="0.25">
      <c r="A587" s="370"/>
      <c r="B587" s="375"/>
      <c r="C587" s="375"/>
      <c r="D587" s="375"/>
      <c r="E587" s="375"/>
      <c r="F587" s="370"/>
      <c r="G587" s="370"/>
      <c r="H587" s="370"/>
      <c r="I587" s="370"/>
      <c r="J587" s="370"/>
      <c r="K587" s="370"/>
    </row>
    <row r="588" spans="1:11" x14ac:dyDescent="0.25">
      <c r="A588" s="370"/>
      <c r="B588" s="375"/>
      <c r="C588" s="375"/>
      <c r="D588" s="375"/>
      <c r="E588" s="375"/>
      <c r="F588" s="370"/>
      <c r="G588" s="370"/>
      <c r="H588" s="370"/>
      <c r="I588" s="370"/>
      <c r="J588" s="370"/>
      <c r="K588" s="370"/>
    </row>
    <row r="589" spans="1:11" x14ac:dyDescent="0.25">
      <c r="A589" s="370"/>
      <c r="B589" s="375"/>
      <c r="C589" s="375"/>
      <c r="D589" s="375"/>
      <c r="E589" s="375"/>
      <c r="F589" s="370"/>
      <c r="G589" s="370"/>
      <c r="H589" s="370"/>
      <c r="I589" s="370"/>
      <c r="J589" s="370"/>
      <c r="K589" s="370"/>
    </row>
    <row r="590" spans="1:11" x14ac:dyDescent="0.25">
      <c r="A590" s="370"/>
      <c r="B590" s="375"/>
      <c r="C590" s="375"/>
      <c r="D590" s="375"/>
      <c r="E590" s="375"/>
      <c r="F590" s="370"/>
      <c r="G590" s="370"/>
      <c r="H590" s="370"/>
      <c r="I590" s="370"/>
      <c r="J590" s="370"/>
      <c r="K590" s="370"/>
    </row>
    <row r="591" spans="1:11" x14ac:dyDescent="0.25">
      <c r="A591" s="370"/>
      <c r="B591" s="375"/>
      <c r="C591" s="375"/>
      <c r="D591" s="375"/>
      <c r="E591" s="375"/>
      <c r="F591" s="370"/>
      <c r="G591" s="370"/>
      <c r="H591" s="370"/>
      <c r="I591" s="370"/>
      <c r="J591" s="370"/>
      <c r="K591" s="370"/>
    </row>
    <row r="592" spans="1:11" x14ac:dyDescent="0.25">
      <c r="A592" s="370"/>
      <c r="B592" s="375"/>
      <c r="C592" s="375"/>
      <c r="D592" s="375"/>
      <c r="E592" s="375"/>
      <c r="F592" s="370"/>
      <c r="G592" s="370"/>
      <c r="H592" s="370"/>
      <c r="I592" s="370"/>
      <c r="J592" s="370"/>
      <c r="K592" s="370"/>
    </row>
    <row r="593" spans="1:11" x14ac:dyDescent="0.25">
      <c r="A593" s="370"/>
      <c r="B593" s="375"/>
      <c r="C593" s="375"/>
      <c r="D593" s="375"/>
      <c r="E593" s="375"/>
      <c r="F593" s="370"/>
      <c r="G593" s="370"/>
      <c r="H593" s="370"/>
      <c r="I593" s="370"/>
      <c r="J593" s="370"/>
      <c r="K593" s="370"/>
    </row>
    <row r="594" spans="1:11" x14ac:dyDescent="0.25">
      <c r="A594" s="370"/>
      <c r="B594" s="375"/>
      <c r="C594" s="375"/>
      <c r="D594" s="375"/>
      <c r="E594" s="375"/>
      <c r="F594" s="370"/>
      <c r="G594" s="370"/>
      <c r="H594" s="370"/>
      <c r="I594" s="370"/>
      <c r="J594" s="370"/>
      <c r="K594" s="370"/>
    </row>
    <row r="595" spans="1:11" x14ac:dyDescent="0.25">
      <c r="A595" s="370"/>
      <c r="B595" s="375"/>
      <c r="C595" s="375"/>
      <c r="D595" s="375"/>
      <c r="E595" s="375"/>
      <c r="F595" s="370"/>
      <c r="G595" s="370"/>
      <c r="H595" s="370"/>
      <c r="I595" s="370"/>
      <c r="J595" s="370"/>
      <c r="K595" s="370"/>
    </row>
    <row r="596" spans="1:11" x14ac:dyDescent="0.25">
      <c r="A596" s="370"/>
      <c r="B596" s="375"/>
      <c r="C596" s="375"/>
      <c r="D596" s="375"/>
      <c r="E596" s="375"/>
      <c r="F596" s="370"/>
      <c r="G596" s="370"/>
      <c r="H596" s="370"/>
      <c r="I596" s="370"/>
      <c r="J596" s="370"/>
      <c r="K596" s="370"/>
    </row>
    <row r="597" spans="1:11" x14ac:dyDescent="0.25">
      <c r="A597" s="370"/>
      <c r="B597" s="375"/>
      <c r="C597" s="375"/>
      <c r="D597" s="375"/>
      <c r="E597" s="375"/>
      <c r="F597" s="370"/>
      <c r="G597" s="370"/>
      <c r="H597" s="370"/>
      <c r="I597" s="370"/>
      <c r="J597" s="370"/>
      <c r="K597" s="370"/>
    </row>
    <row r="598" spans="1:11" x14ac:dyDescent="0.25">
      <c r="A598" s="370"/>
      <c r="B598" s="375"/>
      <c r="C598" s="375"/>
      <c r="D598" s="375"/>
      <c r="E598" s="375"/>
      <c r="F598" s="370"/>
      <c r="G598" s="370"/>
      <c r="H598" s="370"/>
      <c r="I598" s="370"/>
      <c r="J598" s="370"/>
      <c r="K598" s="370"/>
    </row>
    <row r="599" spans="1:11" x14ac:dyDescent="0.25">
      <c r="A599" s="370"/>
      <c r="B599" s="375"/>
      <c r="C599" s="375"/>
      <c r="D599" s="375"/>
      <c r="E599" s="375"/>
      <c r="F599" s="370"/>
      <c r="G599" s="370"/>
      <c r="H599" s="370"/>
      <c r="I599" s="370"/>
      <c r="J599" s="370"/>
      <c r="K599" s="370"/>
    </row>
    <row r="600" spans="1:11" x14ac:dyDescent="0.25">
      <c r="A600" s="370"/>
      <c r="B600" s="375"/>
      <c r="C600" s="375"/>
      <c r="D600" s="375"/>
      <c r="E600" s="375"/>
      <c r="F600" s="370"/>
      <c r="G600" s="370"/>
      <c r="H600" s="370"/>
      <c r="I600" s="370"/>
      <c r="J600" s="370"/>
      <c r="K600" s="370"/>
    </row>
    <row r="601" spans="1:11" x14ac:dyDescent="0.25">
      <c r="A601" s="370"/>
      <c r="B601" s="375"/>
      <c r="C601" s="375"/>
      <c r="D601" s="375"/>
      <c r="E601" s="375"/>
      <c r="F601" s="370"/>
      <c r="G601" s="370"/>
      <c r="H601" s="370"/>
      <c r="I601" s="370"/>
      <c r="J601" s="370"/>
      <c r="K601" s="370"/>
    </row>
    <row r="602" spans="1:11" x14ac:dyDescent="0.25">
      <c r="A602" s="370"/>
      <c r="B602" s="375"/>
      <c r="C602" s="375"/>
      <c r="D602" s="375"/>
      <c r="E602" s="375"/>
      <c r="F602" s="370"/>
      <c r="G602" s="370"/>
      <c r="H602" s="370"/>
      <c r="I602" s="370"/>
      <c r="J602" s="370"/>
      <c r="K602" s="370"/>
    </row>
    <row r="603" spans="1:11" x14ac:dyDescent="0.25">
      <c r="A603" s="370"/>
      <c r="B603" s="375"/>
      <c r="C603" s="375"/>
      <c r="D603" s="375"/>
      <c r="E603" s="375"/>
      <c r="F603" s="370"/>
      <c r="G603" s="370"/>
      <c r="H603" s="370"/>
      <c r="I603" s="370"/>
      <c r="J603" s="370"/>
      <c r="K603" s="370"/>
    </row>
    <row r="604" spans="1:11" x14ac:dyDescent="0.25">
      <c r="A604" s="370"/>
      <c r="B604" s="376"/>
      <c r="C604" s="377"/>
      <c r="D604" s="377"/>
      <c r="E604" s="377"/>
      <c r="F604" s="370"/>
      <c r="G604" s="370"/>
      <c r="H604" s="370"/>
      <c r="I604" s="370"/>
      <c r="J604" s="370"/>
      <c r="K604" s="370"/>
    </row>
    <row r="605" spans="1:11" x14ac:dyDescent="0.25">
      <c r="A605" s="370"/>
      <c r="B605" s="376"/>
      <c r="C605" s="377"/>
      <c r="D605" s="377"/>
      <c r="E605" s="377"/>
      <c r="F605" s="370"/>
      <c r="G605" s="370"/>
      <c r="H605" s="370"/>
      <c r="I605" s="370"/>
      <c r="J605" s="370"/>
      <c r="K605" s="370"/>
    </row>
    <row r="606" spans="1:11" x14ac:dyDescent="0.25">
      <c r="A606" s="370"/>
      <c r="B606" s="376"/>
      <c r="C606" s="377"/>
      <c r="D606" s="377"/>
      <c r="E606" s="377"/>
      <c r="F606" s="370"/>
      <c r="G606" s="370"/>
      <c r="H606" s="370"/>
      <c r="I606" s="370"/>
      <c r="J606" s="370"/>
      <c r="K606" s="370"/>
    </row>
    <row r="607" spans="1:11" x14ac:dyDescent="0.25">
      <c r="A607" s="370"/>
      <c r="B607" s="376"/>
      <c r="C607" s="377"/>
      <c r="D607" s="377"/>
      <c r="E607" s="377"/>
      <c r="F607" s="370"/>
      <c r="G607" s="370"/>
      <c r="H607" s="370"/>
      <c r="I607" s="370"/>
      <c r="J607" s="370"/>
      <c r="K607" s="370"/>
    </row>
    <row r="608" spans="1:11" x14ac:dyDescent="0.25">
      <c r="A608" s="370"/>
      <c r="B608" s="376"/>
      <c r="C608" s="377"/>
      <c r="D608" s="377"/>
      <c r="E608" s="377"/>
      <c r="F608" s="370"/>
      <c r="G608" s="370"/>
      <c r="H608" s="370"/>
      <c r="I608" s="370"/>
      <c r="J608" s="370"/>
      <c r="K608" s="370"/>
    </row>
    <row r="609" spans="1:11" x14ac:dyDescent="0.25">
      <c r="A609" s="370"/>
      <c r="B609" s="376"/>
      <c r="C609" s="377"/>
      <c r="D609" s="377"/>
      <c r="E609" s="377"/>
      <c r="F609" s="370"/>
      <c r="G609" s="370"/>
      <c r="H609" s="370"/>
      <c r="I609" s="370"/>
      <c r="J609" s="370"/>
      <c r="K609" s="370"/>
    </row>
    <row r="610" spans="1:11" x14ac:dyDescent="0.25">
      <c r="A610" s="370"/>
      <c r="B610" s="376"/>
      <c r="C610" s="377"/>
      <c r="D610" s="377"/>
      <c r="E610" s="377"/>
      <c r="F610" s="370"/>
      <c r="G610" s="370"/>
      <c r="H610" s="370"/>
      <c r="I610" s="370"/>
      <c r="J610" s="370"/>
      <c r="K610" s="370"/>
    </row>
    <row r="611" spans="1:11" x14ac:dyDescent="0.25">
      <c r="A611" s="370"/>
      <c r="B611" s="376"/>
      <c r="C611" s="377"/>
      <c r="D611" s="377"/>
      <c r="E611" s="377"/>
      <c r="F611" s="370"/>
      <c r="G611" s="370"/>
      <c r="H611" s="370"/>
      <c r="I611" s="370"/>
      <c r="J611" s="370"/>
      <c r="K611" s="370"/>
    </row>
    <row r="612" spans="1:11" x14ac:dyDescent="0.25">
      <c r="A612" s="370"/>
      <c r="B612" s="376"/>
      <c r="C612" s="377"/>
      <c r="D612" s="377"/>
      <c r="E612" s="377"/>
      <c r="F612" s="370"/>
      <c r="G612" s="370"/>
      <c r="H612" s="370"/>
      <c r="I612" s="370"/>
      <c r="J612" s="370"/>
      <c r="K612" s="370"/>
    </row>
    <row r="613" spans="1:11" x14ac:dyDescent="0.25">
      <c r="A613" s="370"/>
      <c r="B613" s="376"/>
      <c r="C613" s="377"/>
      <c r="D613" s="377"/>
      <c r="E613" s="377"/>
      <c r="F613" s="370"/>
      <c r="G613" s="370"/>
      <c r="H613" s="370"/>
      <c r="I613" s="370"/>
      <c r="J613" s="370"/>
      <c r="K613" s="370"/>
    </row>
    <row r="614" spans="1:11" x14ac:dyDescent="0.25">
      <c r="A614" s="370"/>
      <c r="B614" s="376"/>
      <c r="C614" s="377"/>
      <c r="D614" s="377"/>
      <c r="E614" s="377"/>
      <c r="F614" s="370"/>
      <c r="G614" s="370"/>
      <c r="H614" s="370"/>
      <c r="I614" s="370"/>
      <c r="J614" s="370"/>
      <c r="K614" s="370"/>
    </row>
    <row r="615" spans="1:11" x14ac:dyDescent="0.25">
      <c r="A615" s="370"/>
      <c r="B615" s="376"/>
      <c r="C615" s="377"/>
      <c r="D615" s="377"/>
      <c r="E615" s="377"/>
      <c r="F615" s="370"/>
      <c r="G615" s="370"/>
      <c r="H615" s="370"/>
      <c r="I615" s="370"/>
      <c r="J615" s="370"/>
      <c r="K615" s="370"/>
    </row>
    <row r="616" spans="1:11" x14ac:dyDescent="0.25">
      <c r="A616" s="370"/>
      <c r="B616" s="376"/>
      <c r="C616" s="377"/>
      <c r="D616" s="377"/>
      <c r="E616" s="377"/>
      <c r="F616" s="370"/>
      <c r="G616" s="370"/>
      <c r="H616" s="370"/>
      <c r="I616" s="370"/>
      <c r="J616" s="370"/>
      <c r="K616" s="370"/>
    </row>
    <row r="617" spans="1:11" x14ac:dyDescent="0.25">
      <c r="A617" s="370"/>
      <c r="B617" s="376"/>
      <c r="C617" s="377"/>
      <c r="D617" s="377"/>
      <c r="E617" s="377"/>
      <c r="F617" s="370"/>
      <c r="G617" s="370"/>
      <c r="H617" s="370"/>
      <c r="I617" s="370"/>
      <c r="J617" s="370"/>
      <c r="K617" s="370"/>
    </row>
    <row r="618" spans="1:11" x14ac:dyDescent="0.25">
      <c r="A618" s="370"/>
      <c r="B618" s="376"/>
      <c r="C618" s="377"/>
      <c r="D618" s="377"/>
      <c r="E618" s="377"/>
      <c r="F618" s="370"/>
      <c r="G618" s="370"/>
      <c r="H618" s="370"/>
      <c r="I618" s="370"/>
      <c r="J618" s="370"/>
      <c r="K618" s="370"/>
    </row>
    <row r="619" spans="1:11" x14ac:dyDescent="0.25">
      <c r="A619" s="370"/>
      <c r="B619" s="376"/>
      <c r="C619" s="377"/>
      <c r="D619" s="377"/>
      <c r="E619" s="377"/>
      <c r="F619" s="370"/>
      <c r="G619" s="370"/>
      <c r="H619" s="370"/>
      <c r="I619" s="370"/>
      <c r="J619" s="370"/>
      <c r="K619" s="370"/>
    </row>
    <row r="620" spans="1:11" x14ac:dyDescent="0.25">
      <c r="A620" s="370"/>
      <c r="B620" s="376"/>
      <c r="C620" s="377"/>
      <c r="D620" s="377"/>
      <c r="E620" s="377"/>
      <c r="F620" s="370"/>
      <c r="G620" s="370"/>
      <c r="H620" s="370"/>
      <c r="I620" s="370"/>
      <c r="J620" s="370"/>
      <c r="K620" s="370"/>
    </row>
    <row r="621" spans="1:11" x14ac:dyDescent="0.25">
      <c r="A621" s="370"/>
      <c r="B621" s="376"/>
      <c r="C621" s="377"/>
      <c r="D621" s="377"/>
      <c r="E621" s="377"/>
      <c r="F621" s="370"/>
      <c r="G621" s="370"/>
      <c r="H621" s="370"/>
      <c r="I621" s="370"/>
      <c r="J621" s="370"/>
      <c r="K621" s="370"/>
    </row>
    <row r="622" spans="1:11" x14ac:dyDescent="0.25">
      <c r="A622" s="370"/>
      <c r="B622" s="376"/>
      <c r="C622" s="377"/>
      <c r="D622" s="377"/>
      <c r="E622" s="377"/>
      <c r="F622" s="370"/>
      <c r="G622" s="370"/>
      <c r="H622" s="370"/>
      <c r="I622" s="370"/>
      <c r="J622" s="370"/>
      <c r="K622" s="370"/>
    </row>
    <row r="623" spans="1:11" x14ac:dyDescent="0.25">
      <c r="A623" s="370"/>
      <c r="B623" s="376"/>
      <c r="C623" s="377"/>
      <c r="D623" s="377"/>
      <c r="E623" s="377"/>
      <c r="F623" s="370"/>
      <c r="G623" s="370"/>
      <c r="H623" s="370"/>
      <c r="I623" s="370"/>
      <c r="J623" s="370"/>
      <c r="K623" s="370"/>
    </row>
    <row r="624" spans="1:11" x14ac:dyDescent="0.25">
      <c r="A624" s="370"/>
      <c r="B624" s="376"/>
      <c r="C624" s="377"/>
      <c r="D624" s="377"/>
      <c r="E624" s="377"/>
      <c r="F624" s="370"/>
      <c r="G624" s="370"/>
      <c r="H624" s="370"/>
      <c r="I624" s="370"/>
      <c r="J624" s="370"/>
      <c r="K624" s="370"/>
    </row>
    <row r="625" spans="1:11" x14ac:dyDescent="0.25">
      <c r="A625" s="370"/>
      <c r="B625" s="376"/>
      <c r="C625" s="377"/>
      <c r="D625" s="377"/>
      <c r="E625" s="377"/>
      <c r="F625" s="370"/>
      <c r="G625" s="370"/>
      <c r="H625" s="370"/>
      <c r="I625" s="370"/>
      <c r="J625" s="370"/>
      <c r="K625" s="370"/>
    </row>
    <row r="626" spans="1:11" x14ac:dyDescent="0.25">
      <c r="A626" s="370"/>
      <c r="B626" s="376"/>
      <c r="C626" s="377"/>
      <c r="D626" s="377"/>
      <c r="E626" s="377"/>
      <c r="F626" s="370"/>
      <c r="G626" s="370"/>
      <c r="H626" s="370"/>
      <c r="I626" s="370"/>
      <c r="J626" s="370"/>
      <c r="K626" s="370"/>
    </row>
    <row r="627" spans="1:11" x14ac:dyDescent="0.25">
      <c r="A627" s="370"/>
      <c r="B627" s="376"/>
      <c r="C627" s="377"/>
      <c r="D627" s="377"/>
      <c r="E627" s="377"/>
      <c r="F627" s="370"/>
      <c r="G627" s="370"/>
      <c r="H627" s="370"/>
      <c r="I627" s="370"/>
      <c r="J627" s="370"/>
      <c r="K627" s="370"/>
    </row>
    <row r="628" spans="1:11" x14ac:dyDescent="0.25">
      <c r="A628" s="370"/>
      <c r="B628" s="376"/>
      <c r="C628" s="377"/>
      <c r="D628" s="377"/>
      <c r="E628" s="377"/>
      <c r="F628" s="370"/>
      <c r="G628" s="370"/>
      <c r="H628" s="370"/>
      <c r="I628" s="370"/>
      <c r="J628" s="370"/>
      <c r="K628" s="370"/>
    </row>
    <row r="629" spans="1:11" x14ac:dyDescent="0.25">
      <c r="A629" s="370"/>
      <c r="B629" s="376"/>
      <c r="C629" s="377"/>
      <c r="D629" s="377"/>
      <c r="E629" s="377"/>
      <c r="F629" s="370"/>
      <c r="G629" s="370"/>
      <c r="H629" s="370"/>
      <c r="I629" s="370"/>
      <c r="J629" s="370"/>
      <c r="K629" s="370"/>
    </row>
    <row r="630" spans="1:11" x14ac:dyDescent="0.25">
      <c r="A630" s="370"/>
      <c r="B630" s="376"/>
      <c r="C630" s="377"/>
      <c r="D630" s="377"/>
      <c r="E630" s="377"/>
      <c r="F630" s="370"/>
      <c r="G630" s="370"/>
      <c r="H630" s="370"/>
      <c r="I630" s="370"/>
      <c r="J630" s="370"/>
      <c r="K630" s="370"/>
    </row>
    <row r="631" spans="1:11" x14ac:dyDescent="0.25">
      <c r="A631" s="370"/>
      <c r="B631" s="376"/>
      <c r="C631" s="377"/>
      <c r="D631" s="377"/>
      <c r="E631" s="377"/>
      <c r="F631" s="370"/>
      <c r="G631" s="370"/>
      <c r="H631" s="370"/>
      <c r="I631" s="370"/>
      <c r="J631" s="370"/>
      <c r="K631" s="370"/>
    </row>
    <row r="632" spans="1:11" x14ac:dyDescent="0.25">
      <c r="A632" s="370"/>
      <c r="B632" s="376"/>
      <c r="C632" s="377"/>
      <c r="D632" s="377"/>
      <c r="E632" s="377"/>
      <c r="F632" s="370"/>
      <c r="G632" s="370"/>
      <c r="H632" s="370"/>
      <c r="I632" s="370"/>
      <c r="J632" s="370"/>
      <c r="K632" s="370"/>
    </row>
    <row r="633" spans="1:11" x14ac:dyDescent="0.25">
      <c r="A633" s="370"/>
      <c r="B633" s="376"/>
      <c r="C633" s="377"/>
      <c r="D633" s="377"/>
      <c r="E633" s="377"/>
      <c r="F633" s="370"/>
      <c r="G633" s="370"/>
      <c r="H633" s="370"/>
      <c r="I633" s="370"/>
      <c r="J633" s="370"/>
      <c r="K633" s="370"/>
    </row>
    <row r="634" spans="1:11" x14ac:dyDescent="0.25">
      <c r="A634" s="370"/>
      <c r="B634" s="376"/>
      <c r="C634" s="377"/>
      <c r="D634" s="377"/>
      <c r="E634" s="377"/>
      <c r="F634" s="370"/>
      <c r="G634" s="370"/>
      <c r="H634" s="370"/>
      <c r="I634" s="370"/>
      <c r="J634" s="370"/>
      <c r="K634" s="370"/>
    </row>
    <row r="635" spans="1:11" x14ac:dyDescent="0.25">
      <c r="A635" s="370"/>
      <c r="B635" s="376"/>
      <c r="C635" s="377"/>
      <c r="D635" s="377"/>
      <c r="E635" s="377"/>
      <c r="F635" s="370"/>
      <c r="G635" s="370"/>
      <c r="H635" s="370"/>
      <c r="I635" s="370"/>
      <c r="J635" s="370"/>
      <c r="K635" s="370"/>
    </row>
    <row r="636" spans="1:11" x14ac:dyDescent="0.25">
      <c r="A636" s="370"/>
      <c r="B636" s="376"/>
      <c r="C636" s="377"/>
      <c r="D636" s="377"/>
      <c r="E636" s="377"/>
      <c r="F636" s="370"/>
      <c r="G636" s="370"/>
      <c r="H636" s="370"/>
      <c r="I636" s="370"/>
      <c r="J636" s="370"/>
      <c r="K636" s="370"/>
    </row>
    <row r="637" spans="1:11" x14ac:dyDescent="0.25">
      <c r="A637" s="370"/>
      <c r="B637" s="376"/>
      <c r="C637" s="377"/>
      <c r="D637" s="377"/>
      <c r="E637" s="377"/>
      <c r="F637" s="370"/>
      <c r="G637" s="370"/>
      <c r="H637" s="370"/>
      <c r="I637" s="370"/>
      <c r="J637" s="370"/>
      <c r="K637" s="370"/>
    </row>
    <row r="638" spans="1:11" x14ac:dyDescent="0.25">
      <c r="A638" s="370"/>
      <c r="B638" s="376"/>
      <c r="C638" s="377"/>
      <c r="D638" s="377"/>
      <c r="E638" s="377"/>
      <c r="F638" s="370"/>
      <c r="G638" s="370"/>
      <c r="H638" s="370"/>
      <c r="I638" s="370"/>
      <c r="J638" s="370"/>
      <c r="K638" s="370"/>
    </row>
    <row r="639" spans="1:11" x14ac:dyDescent="0.25">
      <c r="A639" s="370"/>
      <c r="B639" s="376"/>
      <c r="C639" s="377"/>
      <c r="D639" s="377"/>
      <c r="E639" s="377"/>
      <c r="F639" s="370"/>
      <c r="G639" s="370"/>
      <c r="H639" s="370"/>
      <c r="I639" s="370"/>
      <c r="J639" s="370"/>
      <c r="K639" s="370"/>
    </row>
    <row r="640" spans="1:11" x14ac:dyDescent="0.25">
      <c r="A640" s="370"/>
      <c r="B640" s="376"/>
      <c r="C640" s="377"/>
      <c r="D640" s="377"/>
      <c r="E640" s="377"/>
      <c r="F640" s="370"/>
      <c r="G640" s="370"/>
      <c r="H640" s="370"/>
      <c r="I640" s="370"/>
      <c r="J640" s="370"/>
      <c r="K640" s="370"/>
    </row>
    <row r="641" spans="1:11" x14ac:dyDescent="0.25">
      <c r="A641" s="370"/>
      <c r="B641" s="376"/>
      <c r="C641" s="377"/>
      <c r="D641" s="377"/>
      <c r="E641" s="377"/>
      <c r="F641" s="370"/>
      <c r="G641" s="370"/>
      <c r="H641" s="370"/>
      <c r="I641" s="370"/>
      <c r="J641" s="370"/>
      <c r="K641" s="370"/>
    </row>
    <row r="642" spans="1:11" x14ac:dyDescent="0.25">
      <c r="A642" s="370"/>
      <c r="B642" s="376"/>
      <c r="C642" s="377"/>
      <c r="D642" s="377"/>
      <c r="E642" s="377"/>
      <c r="F642" s="370"/>
      <c r="G642" s="370"/>
      <c r="H642" s="370"/>
      <c r="I642" s="370"/>
      <c r="J642" s="370"/>
      <c r="K642" s="370"/>
    </row>
    <row r="643" spans="1:11" x14ac:dyDescent="0.25">
      <c r="A643" s="370"/>
      <c r="B643" s="376"/>
      <c r="C643" s="377"/>
      <c r="D643" s="377"/>
      <c r="E643" s="377"/>
      <c r="F643" s="370"/>
      <c r="G643" s="370"/>
      <c r="H643" s="370"/>
      <c r="I643" s="370"/>
      <c r="J643" s="370"/>
      <c r="K643" s="370"/>
    </row>
    <row r="644" spans="1:11" x14ac:dyDescent="0.25">
      <c r="A644" s="370"/>
      <c r="B644" s="376"/>
      <c r="C644" s="377"/>
      <c r="D644" s="377"/>
      <c r="E644" s="377"/>
      <c r="F644" s="370"/>
      <c r="G644" s="370"/>
      <c r="H644" s="370"/>
      <c r="I644" s="370"/>
      <c r="J644" s="370"/>
      <c r="K644" s="370"/>
    </row>
    <row r="645" spans="1:11" x14ac:dyDescent="0.25">
      <c r="A645" s="370"/>
      <c r="B645" s="376"/>
      <c r="C645" s="377"/>
      <c r="D645" s="377"/>
      <c r="E645" s="377"/>
      <c r="F645" s="370"/>
      <c r="G645" s="370"/>
      <c r="H645" s="370"/>
      <c r="I645" s="370"/>
      <c r="J645" s="370"/>
      <c r="K645" s="370"/>
    </row>
    <row r="646" spans="1:11" x14ac:dyDescent="0.25">
      <c r="A646" s="370"/>
      <c r="B646" s="376"/>
      <c r="C646" s="377"/>
      <c r="D646" s="377"/>
      <c r="E646" s="377"/>
      <c r="F646" s="370"/>
      <c r="G646" s="370"/>
      <c r="H646" s="370"/>
      <c r="I646" s="370"/>
      <c r="J646" s="370"/>
      <c r="K646" s="370"/>
    </row>
    <row r="647" spans="1:11" x14ac:dyDescent="0.25">
      <c r="A647" s="370"/>
      <c r="B647" s="376"/>
      <c r="C647" s="377"/>
      <c r="D647" s="377"/>
      <c r="E647" s="377"/>
      <c r="F647" s="370"/>
      <c r="G647" s="370"/>
      <c r="H647" s="370"/>
      <c r="I647" s="370"/>
      <c r="J647" s="370"/>
      <c r="K647" s="370"/>
    </row>
    <row r="648" spans="1:11" x14ac:dyDescent="0.25">
      <c r="A648" s="370"/>
      <c r="B648" s="376"/>
      <c r="C648" s="377"/>
      <c r="D648" s="377"/>
      <c r="E648" s="377"/>
      <c r="F648" s="370"/>
      <c r="G648" s="370"/>
      <c r="H648" s="370"/>
      <c r="I648" s="370"/>
      <c r="J648" s="370"/>
      <c r="K648" s="370"/>
    </row>
    <row r="649" spans="1:11" x14ac:dyDescent="0.25">
      <c r="A649" s="370"/>
      <c r="B649" s="376"/>
      <c r="C649" s="377"/>
      <c r="D649" s="377"/>
      <c r="E649" s="377"/>
      <c r="F649" s="370"/>
      <c r="G649" s="370"/>
      <c r="H649" s="370"/>
      <c r="I649" s="370"/>
      <c r="J649" s="370"/>
      <c r="K649" s="370"/>
    </row>
    <row r="650" spans="1:11" x14ac:dyDescent="0.25">
      <c r="A650" s="370"/>
      <c r="B650" s="376"/>
      <c r="C650" s="377"/>
      <c r="D650" s="377"/>
      <c r="E650" s="377"/>
      <c r="F650" s="370"/>
      <c r="G650" s="370"/>
      <c r="H650" s="370"/>
      <c r="I650" s="370"/>
      <c r="J650" s="370"/>
      <c r="K650" s="370"/>
    </row>
    <row r="651" spans="1:11" x14ac:dyDescent="0.25">
      <c r="A651" s="370"/>
      <c r="B651" s="376"/>
      <c r="C651" s="377"/>
      <c r="D651" s="377"/>
      <c r="E651" s="377"/>
      <c r="F651" s="370"/>
      <c r="G651" s="370"/>
      <c r="H651" s="370"/>
      <c r="I651" s="370"/>
      <c r="J651" s="370"/>
      <c r="K651" s="370"/>
    </row>
    <row r="652" spans="1:11" x14ac:dyDescent="0.25">
      <c r="A652" s="370"/>
      <c r="B652" s="376"/>
      <c r="C652" s="377"/>
      <c r="D652" s="377"/>
      <c r="E652" s="377"/>
      <c r="F652" s="370"/>
      <c r="G652" s="370"/>
      <c r="H652" s="370"/>
      <c r="I652" s="370"/>
      <c r="J652" s="370"/>
      <c r="K652" s="370"/>
    </row>
    <row r="653" spans="1:11" x14ac:dyDescent="0.25">
      <c r="A653" s="370"/>
      <c r="B653" s="376"/>
      <c r="C653" s="377"/>
      <c r="D653" s="377"/>
      <c r="E653" s="377"/>
      <c r="F653" s="370"/>
      <c r="G653" s="370"/>
      <c r="H653" s="370"/>
      <c r="I653" s="370"/>
      <c r="J653" s="370"/>
      <c r="K653" s="370"/>
    </row>
    <row r="654" spans="1:11" x14ac:dyDescent="0.25">
      <c r="A654" s="370"/>
      <c r="B654" s="376"/>
      <c r="C654" s="377"/>
      <c r="D654" s="377"/>
      <c r="E654" s="377"/>
      <c r="F654" s="370"/>
      <c r="G654" s="370"/>
      <c r="H654" s="370"/>
      <c r="I654" s="370"/>
      <c r="J654" s="370"/>
      <c r="K654" s="370"/>
    </row>
    <row r="655" spans="1:11" x14ac:dyDescent="0.25">
      <c r="A655" s="370"/>
      <c r="B655" s="376"/>
      <c r="C655" s="377"/>
      <c r="D655" s="377"/>
      <c r="E655" s="377"/>
      <c r="F655" s="370"/>
      <c r="G655" s="370"/>
      <c r="H655" s="370"/>
      <c r="I655" s="370"/>
      <c r="J655" s="370"/>
      <c r="K655" s="370"/>
    </row>
  </sheetData>
  <sheetProtection algorithmName="SHA-512" hashValue="4dyUFouEnX0Gv5rieGLW0yXRbaLzm5OdPxf38fQ2y3OtCpCDb0dA1CRUAFLJxcaXpgr+h82uFrHvjmpPS+y5wQ==" saltValue="Uhf1+wy0sbUm/cE/DZUljw==" spinCount="100000" sheet="1" objects="1" scenarios="1"/>
  <mergeCells count="7">
    <mergeCell ref="B1:E1"/>
    <mergeCell ref="B2:E2"/>
    <mergeCell ref="B4:E4"/>
    <mergeCell ref="B5:B6"/>
    <mergeCell ref="C5:C6"/>
    <mergeCell ref="D5:D6"/>
    <mergeCell ref="E5:E6"/>
  </mergeCells>
  <pageMargins left="0.7" right="0.7" top="0.75" bottom="0.75" header="0.3" footer="0.3"/>
  <pageSetup paperSize="9" orientation="portrait" r:id="rId1"/>
  <headerFooter>
    <oddFooter>&amp;L&amp;1#&amp;"Calibri"&amp;10&amp;K000000Classified: RMG – Internal</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CD91C-2ACE-4644-B766-C13AB80E7FF0}">
  <sheetPr codeName="Sheet21">
    <tabColor rgb="FF92D050"/>
  </sheetPr>
  <dimension ref="A1:J54"/>
  <sheetViews>
    <sheetView zoomScale="102" zoomScaleNormal="135" workbookViewId="0">
      <selection activeCell="H48" sqref="H48"/>
    </sheetView>
  </sheetViews>
  <sheetFormatPr defaultColWidth="8.85546875" defaultRowHeight="15" x14ac:dyDescent="0.25"/>
  <cols>
    <col min="1" max="1" width="4.140625" style="110" customWidth="1"/>
    <col min="2" max="2" width="31.85546875" style="110" customWidth="1"/>
    <col min="3" max="3" width="92.85546875" style="110" bestFit="1" customWidth="1"/>
    <col min="4" max="4" width="8.85546875" style="267"/>
    <col min="5" max="5" width="6.5703125" style="110" customWidth="1"/>
    <col min="6" max="7" width="8.85546875" style="110"/>
    <col min="8" max="9" width="8.85546875" style="266"/>
    <col min="10" max="10" width="8.85546875" style="266" hidden="1" customWidth="1"/>
    <col min="11" max="16384" width="8.85546875" style="110"/>
  </cols>
  <sheetData>
    <row r="1" spans="1:10" ht="27.75" x14ac:dyDescent="0.45">
      <c r="A1" s="543" t="s">
        <v>3368</v>
      </c>
      <c r="B1" s="543"/>
      <c r="C1" s="543"/>
      <c r="D1" s="543"/>
      <c r="E1" s="543"/>
      <c r="F1" s="264"/>
      <c r="G1" s="264"/>
      <c r="H1" s="265"/>
    </row>
    <row r="2" spans="1:10" x14ac:dyDescent="0.25">
      <c r="J2" s="268" t="s">
        <v>3369</v>
      </c>
    </row>
    <row r="3" spans="1:10" x14ac:dyDescent="0.25">
      <c r="J3" s="268" t="s">
        <v>3370</v>
      </c>
    </row>
    <row r="4" spans="1:10" ht="15.75" x14ac:dyDescent="0.25">
      <c r="B4" s="269" t="s">
        <v>3371</v>
      </c>
      <c r="C4" s="269" t="s">
        <v>3372</v>
      </c>
      <c r="D4" s="269" t="s">
        <v>3373</v>
      </c>
    </row>
    <row r="5" spans="1:10" x14ac:dyDescent="0.25">
      <c r="B5" s="270" t="s">
        <v>3374</v>
      </c>
      <c r="C5" s="270" t="s">
        <v>3375</v>
      </c>
      <c r="D5" s="277"/>
    </row>
    <row r="6" spans="1:10" ht="49.7" customHeight="1" x14ac:dyDescent="0.25">
      <c r="B6" s="271" t="s">
        <v>3376</v>
      </c>
      <c r="C6" s="272" t="s">
        <v>3377</v>
      </c>
      <c r="D6" s="277"/>
    </row>
    <row r="7" spans="1:10" ht="57" x14ac:dyDescent="0.25">
      <c r="B7" s="271" t="s">
        <v>3378</v>
      </c>
      <c r="C7" s="272" t="s">
        <v>3379</v>
      </c>
      <c r="D7" s="277"/>
    </row>
    <row r="8" spans="1:10" ht="42.75" x14ac:dyDescent="0.25">
      <c r="B8" s="271" t="s">
        <v>3380</v>
      </c>
      <c r="C8" s="272" t="s">
        <v>3381</v>
      </c>
      <c r="D8" s="277"/>
    </row>
    <row r="9" spans="1:10" ht="42.75" x14ac:dyDescent="0.25">
      <c r="B9" s="271" t="s">
        <v>3382</v>
      </c>
      <c r="C9" s="272" t="s">
        <v>3383</v>
      </c>
      <c r="D9" s="277"/>
    </row>
    <row r="10" spans="1:10" ht="72.599999999999994" customHeight="1" x14ac:dyDescent="0.25">
      <c r="B10" s="271" t="s">
        <v>3384</v>
      </c>
      <c r="C10" s="272" t="s">
        <v>3385</v>
      </c>
      <c r="D10" s="277"/>
    </row>
    <row r="11" spans="1:10" ht="42.75" x14ac:dyDescent="0.25">
      <c r="B11" s="271" t="s">
        <v>3386</v>
      </c>
      <c r="C11" s="272" t="s">
        <v>3387</v>
      </c>
      <c r="D11" s="277"/>
    </row>
    <row r="12" spans="1:10" ht="42.75" x14ac:dyDescent="0.25">
      <c r="B12" s="271" t="s">
        <v>3388</v>
      </c>
      <c r="C12" s="272" t="s">
        <v>3389</v>
      </c>
      <c r="D12" s="277"/>
    </row>
    <row r="13" spans="1:10" ht="42.75" x14ac:dyDescent="0.25">
      <c r="B13" s="271" t="s">
        <v>3390</v>
      </c>
      <c r="C13" s="272" t="s">
        <v>3391</v>
      </c>
      <c r="D13" s="277"/>
    </row>
    <row r="14" spans="1:10" ht="85.5" x14ac:dyDescent="0.25">
      <c r="B14" s="271" t="s">
        <v>3392</v>
      </c>
      <c r="C14" s="272" t="s">
        <v>3393</v>
      </c>
      <c r="D14" s="277"/>
    </row>
    <row r="15" spans="1:10" ht="138" customHeight="1" x14ac:dyDescent="0.25">
      <c r="B15" s="271" t="s">
        <v>3394</v>
      </c>
      <c r="C15" s="272" t="s">
        <v>3395</v>
      </c>
      <c r="D15" s="277"/>
    </row>
    <row r="16" spans="1:10" ht="57" x14ac:dyDescent="0.25">
      <c r="B16" s="271" t="s">
        <v>3396</v>
      </c>
      <c r="C16" s="272" t="s">
        <v>3397</v>
      </c>
      <c r="D16" s="277"/>
    </row>
    <row r="17" spans="2:4" x14ac:dyDescent="0.25">
      <c r="B17" s="273"/>
      <c r="C17" s="273"/>
      <c r="D17" s="277"/>
    </row>
    <row r="18" spans="2:4" ht="27" x14ac:dyDescent="0.25">
      <c r="B18" s="270" t="s">
        <v>3398</v>
      </c>
      <c r="C18" s="274" t="s">
        <v>3399</v>
      </c>
      <c r="D18" s="277"/>
    </row>
    <row r="19" spans="2:4" x14ac:dyDescent="0.25">
      <c r="B19" s="271" t="s">
        <v>3400</v>
      </c>
      <c r="C19" s="271" t="s">
        <v>3401</v>
      </c>
      <c r="D19" s="277"/>
    </row>
    <row r="20" spans="2:4" x14ac:dyDescent="0.25">
      <c r="B20" s="271"/>
      <c r="C20" s="271" t="s">
        <v>3402</v>
      </c>
      <c r="D20" s="277"/>
    </row>
    <row r="21" spans="2:4" x14ac:dyDescent="0.25">
      <c r="B21" s="271"/>
      <c r="C21" s="271" t="s">
        <v>3403</v>
      </c>
      <c r="D21" s="277"/>
    </row>
    <row r="22" spans="2:4" x14ac:dyDescent="0.25">
      <c r="B22" s="271"/>
      <c r="C22" s="271" t="s">
        <v>3404</v>
      </c>
      <c r="D22" s="277"/>
    </row>
    <row r="23" spans="2:4" x14ac:dyDescent="0.25">
      <c r="B23" s="271"/>
      <c r="C23" s="271" t="s">
        <v>3405</v>
      </c>
      <c r="D23" s="277"/>
    </row>
    <row r="24" spans="2:4" x14ac:dyDescent="0.25">
      <c r="B24" s="271"/>
      <c r="C24" s="271" t="s">
        <v>3406</v>
      </c>
      <c r="D24" s="277"/>
    </row>
    <row r="25" spans="2:4" x14ac:dyDescent="0.25">
      <c r="B25" s="271"/>
      <c r="C25" s="271" t="s">
        <v>3407</v>
      </c>
      <c r="D25" s="277"/>
    </row>
    <row r="26" spans="2:4" x14ac:dyDescent="0.25">
      <c r="B26" s="271"/>
      <c r="C26" s="271" t="s">
        <v>3408</v>
      </c>
      <c r="D26" s="277"/>
    </row>
    <row r="27" spans="2:4" x14ac:dyDescent="0.25">
      <c r="B27" s="273"/>
      <c r="C27" s="273"/>
      <c r="D27" s="277"/>
    </row>
    <row r="28" spans="2:4" ht="27" x14ac:dyDescent="0.25">
      <c r="B28" s="270" t="s">
        <v>3409</v>
      </c>
      <c r="C28" s="274" t="s">
        <v>3410</v>
      </c>
      <c r="D28" s="277"/>
    </row>
    <row r="29" spans="2:4" ht="28.5" x14ac:dyDescent="0.25">
      <c r="B29" s="271" t="s">
        <v>3411</v>
      </c>
      <c r="C29" s="272" t="s">
        <v>3412</v>
      </c>
      <c r="D29" s="277"/>
    </row>
    <row r="30" spans="2:4" x14ac:dyDescent="0.25">
      <c r="B30" s="273"/>
      <c r="C30" s="273"/>
      <c r="D30" s="277"/>
    </row>
    <row r="31" spans="2:4" ht="52.7" customHeight="1" x14ac:dyDescent="0.25">
      <c r="B31" s="270" t="s">
        <v>3413</v>
      </c>
      <c r="C31" s="274" t="s">
        <v>3414</v>
      </c>
      <c r="D31" s="277"/>
    </row>
    <row r="32" spans="2:4" ht="71.25" x14ac:dyDescent="0.25">
      <c r="B32" s="271"/>
      <c r="C32" s="272" t="s">
        <v>3415</v>
      </c>
      <c r="D32" s="277"/>
    </row>
    <row r="33" spans="2:4" ht="28.5" x14ac:dyDescent="0.25">
      <c r="B33" s="271"/>
      <c r="C33" s="272" t="s">
        <v>3416</v>
      </c>
      <c r="D33" s="277"/>
    </row>
    <row r="34" spans="2:4" ht="28.5" x14ac:dyDescent="0.25">
      <c r="B34" s="271"/>
      <c r="C34" s="272" t="s">
        <v>3417</v>
      </c>
      <c r="D34" s="277"/>
    </row>
    <row r="35" spans="2:4" ht="28.5" x14ac:dyDescent="0.25">
      <c r="B35" s="271"/>
      <c r="C35" s="272" t="s">
        <v>3418</v>
      </c>
      <c r="D35" s="277"/>
    </row>
    <row r="36" spans="2:4" ht="42.75" x14ac:dyDescent="0.25">
      <c r="B36" s="271"/>
      <c r="C36" s="272" t="s">
        <v>3419</v>
      </c>
      <c r="D36" s="277"/>
    </row>
    <row r="37" spans="2:4" x14ac:dyDescent="0.25">
      <c r="B37" s="273"/>
      <c r="C37" s="275"/>
      <c r="D37" s="277"/>
    </row>
    <row r="38" spans="2:4" x14ac:dyDescent="0.25">
      <c r="B38" s="270" t="s">
        <v>3420</v>
      </c>
      <c r="C38" s="270" t="s">
        <v>3421</v>
      </c>
      <c r="D38" s="277"/>
    </row>
    <row r="39" spans="2:4" x14ac:dyDescent="0.25">
      <c r="B39" s="271"/>
      <c r="C39" s="271" t="s">
        <v>3422</v>
      </c>
      <c r="D39" s="277"/>
    </row>
    <row r="40" spans="2:4" x14ac:dyDescent="0.25">
      <c r="B40" s="273"/>
      <c r="C40" s="273"/>
      <c r="D40" s="277"/>
    </row>
    <row r="41" spans="2:4" x14ac:dyDescent="0.25">
      <c r="B41" s="270" t="s">
        <v>3423</v>
      </c>
      <c r="C41" s="270" t="s">
        <v>3424</v>
      </c>
      <c r="D41" s="277"/>
    </row>
    <row r="42" spans="2:4" ht="28.5" x14ac:dyDescent="0.25">
      <c r="B42" s="271"/>
      <c r="C42" s="272" t="s">
        <v>3425</v>
      </c>
      <c r="D42" s="277"/>
    </row>
    <row r="43" spans="2:4" x14ac:dyDescent="0.25">
      <c r="B43" s="271"/>
      <c r="C43" s="271"/>
      <c r="D43" s="277"/>
    </row>
    <row r="44" spans="2:4" x14ac:dyDescent="0.25">
      <c r="B44" s="276"/>
    </row>
    <row r="45" spans="2:4" x14ac:dyDescent="0.25">
      <c r="B45" s="276"/>
    </row>
    <row r="46" spans="2:4" x14ac:dyDescent="0.25">
      <c r="B46" s="276"/>
    </row>
    <row r="47" spans="2:4" x14ac:dyDescent="0.25">
      <c r="B47" s="276"/>
    </row>
    <row r="48" spans="2:4" x14ac:dyDescent="0.25">
      <c r="B48" s="276"/>
    </row>
    <row r="49" spans="2:2" x14ac:dyDescent="0.25">
      <c r="B49" s="276"/>
    </row>
    <row r="50" spans="2:2" x14ac:dyDescent="0.25">
      <c r="B50" s="276"/>
    </row>
    <row r="51" spans="2:2" x14ac:dyDescent="0.25">
      <c r="B51" s="276"/>
    </row>
    <row r="52" spans="2:2" x14ac:dyDescent="0.25">
      <c r="B52" s="276"/>
    </row>
    <row r="53" spans="2:2" x14ac:dyDescent="0.25">
      <c r="B53" s="276"/>
    </row>
    <row r="54" spans="2:2" x14ac:dyDescent="0.25">
      <c r="B54" s="276"/>
    </row>
  </sheetData>
  <mergeCells count="1">
    <mergeCell ref="A1:E1"/>
  </mergeCells>
  <dataValidations count="1">
    <dataValidation type="list" allowBlank="1" showInputMessage="1" showErrorMessage="1" sqref="D5:D16 D41:D42 D38:D39 D31:D36 D18:D29" xr:uid="{2F38D6A0-D058-4E08-A122-A710B0809B23}">
      <formula1>$J$1:$J$3</formula1>
    </dataValidation>
  </dataValidations>
  <pageMargins left="0.7" right="0.7" top="0.75" bottom="0.75" header="0.3" footer="0.3"/>
  <pageSetup paperSize="9" orientation="portrait" horizontalDpi="203" verticalDpi="203" r:id="rId1"/>
  <headerFooter>
    <oddFooter>&amp;L&amp;1#&amp;"Calibri"&amp;10&amp;K000000Classified: RMG – Internal</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92D050"/>
  </sheetPr>
  <dimension ref="B1:Q15"/>
  <sheetViews>
    <sheetView topLeftCell="A2" zoomScaleNormal="100" workbookViewId="0">
      <pane ySplit="5" topLeftCell="A7" activePane="bottomLeft" state="frozen"/>
      <selection activeCell="A2" sqref="A2"/>
      <selection pane="bottomLeft" activeCell="C10" sqref="C10"/>
    </sheetView>
  </sheetViews>
  <sheetFormatPr defaultColWidth="12.85546875" defaultRowHeight="15" x14ac:dyDescent="0.25"/>
  <cols>
    <col min="1" max="1" width="2.85546875" style="2" customWidth="1"/>
    <col min="2" max="3" width="15" style="2" customWidth="1"/>
    <col min="4" max="4" width="4" style="2" customWidth="1"/>
    <col min="5" max="5" width="15" style="2" customWidth="1"/>
    <col min="6" max="6" width="19.5703125" style="2" customWidth="1"/>
    <col min="7" max="7" width="3.140625" style="2" customWidth="1"/>
    <col min="8" max="8" width="15" style="2" customWidth="1"/>
    <col min="9" max="9" width="4" style="2" customWidth="1"/>
    <col min="10" max="10" width="15" style="2" customWidth="1"/>
    <col min="11" max="11" width="4" style="2" customWidth="1"/>
    <col min="12" max="12" width="18.85546875" style="2" customWidth="1"/>
    <col min="13" max="13" width="4" style="2" customWidth="1"/>
    <col min="14" max="14" width="19.5703125" style="2" customWidth="1"/>
    <col min="15" max="15" width="17.42578125" style="2" bestFit="1" customWidth="1"/>
    <col min="16" max="16" width="12.85546875" style="2"/>
    <col min="17" max="17" width="17.42578125" style="2" bestFit="1" customWidth="1"/>
    <col min="18" max="16384" width="12.85546875" style="2"/>
  </cols>
  <sheetData>
    <row r="1" spans="2:17" hidden="1" x14ac:dyDescent="0.25"/>
    <row r="2" spans="2:17" ht="30" customHeight="1" x14ac:dyDescent="0.25">
      <c r="B2" s="544" t="s">
        <v>3426</v>
      </c>
      <c r="C2" s="545"/>
      <c r="D2" s="545"/>
      <c r="E2" s="545"/>
      <c r="F2" s="545"/>
      <c r="G2" s="545"/>
      <c r="H2" s="545"/>
      <c r="I2" s="545"/>
      <c r="J2" s="545"/>
      <c r="K2" s="545"/>
      <c r="L2" s="545"/>
      <c r="M2" s="545"/>
      <c r="N2" s="545"/>
    </row>
    <row r="3" spans="2:17" ht="30" customHeight="1" x14ac:dyDescent="0.25">
      <c r="B3" s="546" t="str">
        <f>'Unit Setup'!E4</f>
        <v>Cardiff North DO</v>
      </c>
      <c r="C3" s="547"/>
      <c r="D3" s="547"/>
      <c r="E3" s="547"/>
      <c r="F3" s="547"/>
      <c r="G3" s="547"/>
      <c r="H3" s="547"/>
      <c r="I3" s="547"/>
      <c r="J3" s="547"/>
      <c r="K3" s="547"/>
      <c r="L3" s="547"/>
      <c r="M3" s="547"/>
      <c r="N3" s="547"/>
    </row>
    <row r="4" spans="2:17" ht="30" hidden="1" customHeight="1" x14ac:dyDescent="0.25">
      <c r="B4" s="548" t="s">
        <v>3427</v>
      </c>
      <c r="C4" s="549"/>
      <c r="D4" s="83"/>
      <c r="E4" s="83"/>
      <c r="F4" s="83"/>
      <c r="G4" s="83"/>
      <c r="H4" s="83"/>
      <c r="I4" s="83"/>
      <c r="J4" s="83"/>
      <c r="K4" s="83"/>
      <c r="L4" s="83"/>
      <c r="M4" s="83"/>
      <c r="N4" s="83"/>
    </row>
    <row r="5" spans="2:17" hidden="1" x14ac:dyDescent="0.25">
      <c r="B5" s="18" t="s">
        <v>3394</v>
      </c>
      <c r="C5" s="84">
        <v>12</v>
      </c>
      <c r="D5" s="83"/>
      <c r="E5" s="83"/>
      <c r="F5" s="86"/>
      <c r="G5" s="83"/>
      <c r="H5" s="83"/>
      <c r="I5" s="83"/>
      <c r="J5" s="107"/>
      <c r="K5" s="83"/>
      <c r="L5" s="83"/>
      <c r="M5" s="83"/>
      <c r="N5" s="83"/>
    </row>
    <row r="6" spans="2:17" ht="15.75" hidden="1" thickBot="1" x14ac:dyDescent="0.3">
      <c r="B6" s="18" t="s">
        <v>3428</v>
      </c>
      <c r="C6" s="85">
        <v>3</v>
      </c>
      <c r="D6" s="83"/>
      <c r="E6" s="83"/>
      <c r="F6" s="83"/>
      <c r="G6" s="83"/>
      <c r="H6" s="83"/>
      <c r="I6" s="83"/>
      <c r="J6" s="83"/>
      <c r="K6" s="83"/>
      <c r="L6" s="83"/>
      <c r="M6" s="83"/>
      <c r="N6" s="83"/>
    </row>
    <row r="7" spans="2:17" x14ac:dyDescent="0.25">
      <c r="B7" s="108"/>
      <c r="C7" s="86"/>
      <c r="D7" s="83"/>
      <c r="E7" s="83"/>
      <c r="F7" s="83"/>
      <c r="G7" s="83"/>
      <c r="H7" s="83"/>
      <c r="I7" s="83"/>
      <c r="J7" s="83"/>
      <c r="K7" s="83"/>
      <c r="L7" s="83"/>
      <c r="M7" s="83"/>
      <c r="N7" s="83"/>
    </row>
    <row r="8" spans="2:17" ht="80.45" customHeight="1" x14ac:dyDescent="0.25">
      <c r="B8" s="109" t="s">
        <v>3429</v>
      </c>
      <c r="C8" s="109" t="s">
        <v>3430</v>
      </c>
      <c r="E8" s="109" t="s">
        <v>3431</v>
      </c>
      <c r="F8" s="109" t="s">
        <v>3432</v>
      </c>
      <c r="H8" s="109" t="s">
        <v>1792</v>
      </c>
      <c r="J8" s="109" t="s">
        <v>1851</v>
      </c>
      <c r="L8" s="109" t="s">
        <v>3433</v>
      </c>
      <c r="N8" s="109" t="s">
        <v>3434</v>
      </c>
      <c r="Q8" s="110"/>
    </row>
    <row r="9" spans="2:17" x14ac:dyDescent="0.25">
      <c r="B9" s="37">
        <f>'Unit Readiness Check'!J10</f>
        <v>0</v>
      </c>
      <c r="C9" s="37">
        <f>'Unit Readiness Check'!J9</f>
        <v>0</v>
      </c>
      <c r="E9" s="43">
        <f>((B9/$C$5)+(C9/$C$6))/24</f>
        <v>0</v>
      </c>
      <c r="F9" s="111" t="str">
        <f>IFERROR(CEILING(F10,"00:01:00"),"")</f>
        <v/>
      </c>
      <c r="H9" s="112">
        <f>'Unit Readiness Check'!J11</f>
        <v>42856</v>
      </c>
      <c r="J9" s="113"/>
      <c r="L9" s="112" t="str">
        <f>IFERROR(WORKDAY('Unit Setup'!E6,(E9/J9)-1),"")</f>
        <v/>
      </c>
      <c r="N9" s="112" t="str">
        <f>IF(L9&lt;=H9,"On Track","Off Track")</f>
        <v>Off Track</v>
      </c>
      <c r="Q9" s="110"/>
    </row>
    <row r="10" spans="2:17" x14ac:dyDescent="0.25">
      <c r="B10" s="401"/>
      <c r="C10" s="401"/>
      <c r="E10" s="114"/>
      <c r="F10" s="153" t="e">
        <f>E9/(NETWORKDAYS('Unit Setup'!E6,H9,))</f>
        <v>#VALUE!</v>
      </c>
      <c r="H10" s="115"/>
      <c r="J10" s="116"/>
      <c r="N10" s="117"/>
      <c r="Q10" s="110"/>
    </row>
    <row r="11" spans="2:17" ht="79.7" customHeight="1" x14ac:dyDescent="0.25">
      <c r="B11" s="118" t="s">
        <v>3435</v>
      </c>
      <c r="C11" s="118" t="s">
        <v>3436</v>
      </c>
      <c r="E11" s="109" t="s">
        <v>3437</v>
      </c>
      <c r="F11" s="109" t="s">
        <v>3438</v>
      </c>
      <c r="H11" s="115"/>
      <c r="J11" s="109" t="s">
        <v>1852</v>
      </c>
      <c r="L11" s="118" t="s">
        <v>3439</v>
      </c>
      <c r="N11" s="109" t="s">
        <v>3440</v>
      </c>
      <c r="Q11" s="110"/>
    </row>
    <row r="12" spans="2:17" x14ac:dyDescent="0.25">
      <c r="B12" s="37">
        <f>'Unit Readiness Check'!J13</f>
        <v>0</v>
      </c>
      <c r="C12" s="37">
        <f>'Unit Readiness Check'!J12</f>
        <v>0</v>
      </c>
      <c r="E12" s="43">
        <f>((B12/$C$5)+(C12/$C$6))/24</f>
        <v>0</v>
      </c>
      <c r="F12" s="43">
        <f ca="1">IFERROR(CEILING(F13,"00:01:00"),"")</f>
        <v>0</v>
      </c>
      <c r="H12" s="115"/>
      <c r="J12" s="113"/>
      <c r="L12" s="112" t="str">
        <f ca="1">IFERROR(WORKDAY(TODAY(),(E12/J12)-1),"")</f>
        <v/>
      </c>
      <c r="N12" s="112" t="str">
        <f>IF(AND('Unit Readiness Check'!J12="",'Unit Readiness Check'!J13=""),"Info Missing",IF(AND('Unit Readiness Check'!J9="",'Unit Readiness Check'!J10=""),"Info Missing",IF(AND('Unit Readiness Check'!J12=0,'Unit Readiness Check'!J13=0),"On Track",IF(L12&lt;=H9,"On Track","Off Track"))))</f>
        <v>Info Missing</v>
      </c>
      <c r="Q12" s="110"/>
    </row>
    <row r="13" spans="2:17" x14ac:dyDescent="0.25">
      <c r="F13" s="153">
        <f ca="1">E12/(NETWORKDAYS(TODAY(),H9,))</f>
        <v>0</v>
      </c>
      <c r="L13" s="119"/>
    </row>
    <row r="14" spans="2:17" ht="84.6" customHeight="1" x14ac:dyDescent="0.25">
      <c r="B14" s="550" t="s">
        <v>3441</v>
      </c>
      <c r="C14" s="550"/>
      <c r="D14" s="550"/>
      <c r="E14" s="550"/>
      <c r="F14" s="550"/>
      <c r="G14" s="550"/>
      <c r="H14" s="550"/>
      <c r="I14" s="550"/>
      <c r="J14" s="550"/>
      <c r="K14" s="550"/>
      <c r="L14" s="550"/>
      <c r="M14" s="550"/>
      <c r="N14" s="550"/>
    </row>
    <row r="15" spans="2:17" ht="409.6" customHeight="1" x14ac:dyDescent="0.25">
      <c r="B15" s="551"/>
      <c r="C15" s="551"/>
      <c r="D15" s="551"/>
      <c r="E15" s="551"/>
      <c r="F15" s="551"/>
      <c r="G15" s="551"/>
      <c r="H15" s="551"/>
      <c r="I15" s="551"/>
      <c r="J15" s="551"/>
      <c r="K15" s="551"/>
      <c r="L15" s="551"/>
      <c r="M15" s="551"/>
      <c r="N15" s="551"/>
    </row>
  </sheetData>
  <sheetProtection algorithmName="SHA-512" hashValue="4DyheYFo9NoIas+GfkVyk6E4Rse+EOYfUDFpD7lBh8TG1irPhXO/T9aILGGATVLH3iHXFBD9+o66voGu/rM/3Q==" saltValue="w24MCG89xH6xyocoyTdJvQ==" spinCount="100000" sheet="1" objects="1" scenarios="1"/>
  <mergeCells count="5">
    <mergeCell ref="B2:N2"/>
    <mergeCell ref="B3:N3"/>
    <mergeCell ref="B4:C4"/>
    <mergeCell ref="B14:N14"/>
    <mergeCell ref="B15:N15"/>
  </mergeCells>
  <conditionalFormatting sqref="H9:H12">
    <cfRule type="cellIs" dxfId="11" priority="10" operator="equal">
      <formula>0</formula>
    </cfRule>
  </conditionalFormatting>
  <conditionalFormatting sqref="L9">
    <cfRule type="cellIs" dxfId="10" priority="9" operator="greaterThan">
      <formula>$H$9</formula>
    </cfRule>
  </conditionalFormatting>
  <conditionalFormatting sqref="N12">
    <cfRule type="cellIs" dxfId="9" priority="5" operator="equal">
      <formula>"Off Track"</formula>
    </cfRule>
    <cfRule type="cellIs" dxfId="8" priority="6" operator="equal">
      <formula>"On Track"</formula>
    </cfRule>
  </conditionalFormatting>
  <conditionalFormatting sqref="N8:N9">
    <cfRule type="expression" dxfId="7" priority="3">
      <formula>$N$9="Off Track"</formula>
    </cfRule>
    <cfRule type="expression" dxfId="6" priority="4">
      <formula>$N$9="On Track"</formula>
    </cfRule>
    <cfRule type="cellIs" dxfId="5" priority="7" operator="equal">
      <formula>"Off Track"</formula>
    </cfRule>
    <cfRule type="cellIs" dxfId="4" priority="8" operator="equal">
      <formula>"On Track"</formula>
    </cfRule>
  </conditionalFormatting>
  <conditionalFormatting sqref="N11:N12">
    <cfRule type="expression" dxfId="3" priority="1">
      <formula>$N$12="Off Track"</formula>
    </cfRule>
    <cfRule type="expression" dxfId="2" priority="2">
      <formula>$N$12="On Track"</formula>
    </cfRule>
  </conditionalFormatting>
  <printOptions horizontalCentered="1"/>
  <pageMargins left="0.70866141732283472" right="0.70866141732283472" top="0.2" bottom="0.42" header="0.18" footer="0.17"/>
  <pageSetup paperSize="9" orientation="landscape" r:id="rId1"/>
  <headerFooter>
    <oddFooter>&amp;L&amp;1#&amp;"Calibri"&amp;10&amp;K000000Classified: RMG – Internal</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tabColor rgb="FF92D050"/>
    <pageSetUpPr fitToPage="1"/>
  </sheetPr>
  <dimension ref="B1:C33"/>
  <sheetViews>
    <sheetView workbookViewId="0">
      <selection activeCell="C4" sqref="C4"/>
    </sheetView>
  </sheetViews>
  <sheetFormatPr defaultColWidth="8.85546875" defaultRowHeight="15" x14ac:dyDescent="0.25"/>
  <cols>
    <col min="1" max="1" width="3.140625" style="137" customWidth="1"/>
    <col min="2" max="2" width="57" style="137" customWidth="1"/>
    <col min="3" max="3" width="72.85546875" style="142" customWidth="1"/>
    <col min="4" max="4" width="3.140625" style="137" customWidth="1"/>
    <col min="5" max="16384" width="8.85546875" style="137"/>
  </cols>
  <sheetData>
    <row r="1" spans="2:3" s="110" customFormat="1" x14ac:dyDescent="0.25"/>
    <row r="2" spans="2:3" ht="21.75" x14ac:dyDescent="0.35">
      <c r="B2" s="552" t="s">
        <v>3442</v>
      </c>
      <c r="C2" s="552"/>
    </row>
    <row r="3" spans="2:3" ht="21.75" x14ac:dyDescent="0.35">
      <c r="B3" s="553" t="str">
        <f>'Unit Setup'!E4</f>
        <v>Cardiff North DO</v>
      </c>
      <c r="C3" s="553"/>
    </row>
    <row r="4" spans="2:3" ht="30.6" customHeight="1" x14ac:dyDescent="0.25">
      <c r="B4" s="138" t="s">
        <v>3443</v>
      </c>
      <c r="C4" s="139" t="s">
        <v>3444</v>
      </c>
    </row>
    <row r="5" spans="2:3" ht="45" customHeight="1" x14ac:dyDescent="0.25">
      <c r="B5" s="140" t="s">
        <v>3445</v>
      </c>
      <c r="C5" s="141" t="s">
        <v>3446</v>
      </c>
    </row>
    <row r="6" spans="2:3" x14ac:dyDescent="0.25">
      <c r="B6" s="227"/>
      <c r="C6" s="228"/>
    </row>
    <row r="7" spans="2:3" x14ac:dyDescent="0.25">
      <c r="B7" s="227"/>
      <c r="C7" s="228"/>
    </row>
    <row r="8" spans="2:3" x14ac:dyDescent="0.25">
      <c r="B8" s="227"/>
      <c r="C8" s="228"/>
    </row>
    <row r="9" spans="2:3" x14ac:dyDescent="0.25">
      <c r="B9" s="227"/>
      <c r="C9" s="228"/>
    </row>
    <row r="10" spans="2:3" x14ac:dyDescent="0.25">
      <c r="B10" s="227"/>
      <c r="C10" s="228"/>
    </row>
    <row r="11" spans="2:3" x14ac:dyDescent="0.25">
      <c r="B11" s="227"/>
      <c r="C11" s="228"/>
    </row>
    <row r="12" spans="2:3" x14ac:dyDescent="0.25">
      <c r="B12" s="227"/>
      <c r="C12" s="228"/>
    </row>
    <row r="13" spans="2:3" x14ac:dyDescent="0.25">
      <c r="B13" s="227"/>
      <c r="C13" s="228"/>
    </row>
    <row r="14" spans="2:3" x14ac:dyDescent="0.25">
      <c r="B14" s="227"/>
      <c r="C14" s="228"/>
    </row>
    <row r="15" spans="2:3" x14ac:dyDescent="0.25">
      <c r="B15" s="227"/>
      <c r="C15" s="228"/>
    </row>
    <row r="16" spans="2:3" x14ac:dyDescent="0.25">
      <c r="B16" s="227"/>
      <c r="C16" s="228"/>
    </row>
    <row r="17" spans="2:3" x14ac:dyDescent="0.25">
      <c r="B17" s="227"/>
      <c r="C17" s="228"/>
    </row>
    <row r="18" spans="2:3" x14ac:dyDescent="0.25">
      <c r="B18" s="227"/>
      <c r="C18" s="228"/>
    </row>
    <row r="19" spans="2:3" x14ac:dyDescent="0.25">
      <c r="B19" s="227"/>
      <c r="C19" s="228"/>
    </row>
    <row r="20" spans="2:3" x14ac:dyDescent="0.25">
      <c r="B20" s="227"/>
      <c r="C20" s="228"/>
    </row>
    <row r="21" spans="2:3" x14ac:dyDescent="0.25">
      <c r="B21" s="227"/>
      <c r="C21" s="228"/>
    </row>
    <row r="22" spans="2:3" x14ac:dyDescent="0.25">
      <c r="B22" s="227"/>
      <c r="C22" s="228"/>
    </row>
    <row r="23" spans="2:3" x14ac:dyDescent="0.25">
      <c r="B23" s="227"/>
      <c r="C23" s="228"/>
    </row>
    <row r="24" spans="2:3" x14ac:dyDescent="0.25">
      <c r="B24" s="227"/>
      <c r="C24" s="228"/>
    </row>
    <row r="25" spans="2:3" x14ac:dyDescent="0.25">
      <c r="B25" s="227"/>
      <c r="C25" s="228"/>
    </row>
    <row r="26" spans="2:3" x14ac:dyDescent="0.25">
      <c r="B26" s="227"/>
      <c r="C26" s="228"/>
    </row>
    <row r="27" spans="2:3" x14ac:dyDescent="0.25">
      <c r="B27" s="227"/>
      <c r="C27" s="228"/>
    </row>
    <row r="28" spans="2:3" x14ac:dyDescent="0.25">
      <c r="B28" s="227"/>
      <c r="C28" s="228"/>
    </row>
    <row r="29" spans="2:3" x14ac:dyDescent="0.25">
      <c r="B29" s="227"/>
      <c r="C29" s="228"/>
    </row>
    <row r="30" spans="2:3" x14ac:dyDescent="0.25">
      <c r="B30" s="227"/>
      <c r="C30" s="228"/>
    </row>
    <row r="31" spans="2:3" x14ac:dyDescent="0.25">
      <c r="B31" s="227"/>
      <c r="C31" s="228"/>
    </row>
    <row r="32" spans="2:3" x14ac:dyDescent="0.25">
      <c r="B32" s="227"/>
      <c r="C32" s="228"/>
    </row>
    <row r="33" spans="2:3" x14ac:dyDescent="0.25">
      <c r="B33" s="227"/>
      <c r="C33" s="228"/>
    </row>
  </sheetData>
  <sheetProtection algorithmName="SHA-512" hashValue="7OA2ExMAaBkN+eU3xYMAE95nvN6FL9SUGSRi8OT5dckG9KlcH2AeUZ+KN7lG5s5ePT4e1Gvkp+bA9HI131wT0A==" saltValue="y2gMRqhQWgBgMHzBzfxzPw==" spinCount="100000" sheet="1" objects="1" scenarios="1"/>
  <mergeCells count="2">
    <mergeCell ref="B2:C2"/>
    <mergeCell ref="B3:C3"/>
  </mergeCells>
  <pageMargins left="0.7" right="0.7" top="0.75" bottom="0.75" header="0.3" footer="0.3"/>
  <pageSetup paperSize="9" scale="10" orientation="landscape" r:id="rId1"/>
  <headerFooter>
    <oddFooter>&amp;L&amp;1#&amp;"Calibri"&amp;10&amp;K000000Classified: RMG – Internal</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tabColor rgb="FF92D050"/>
    <pageSetUpPr fitToPage="1"/>
  </sheetPr>
  <dimension ref="B1:S117"/>
  <sheetViews>
    <sheetView showGridLines="0" zoomScale="85" zoomScaleNormal="85" workbookViewId="0">
      <pane ySplit="6" topLeftCell="A7" activePane="bottomLeft" state="frozen"/>
      <selection pane="bottomLeft" activeCell="E6" sqref="E6:F6"/>
    </sheetView>
  </sheetViews>
  <sheetFormatPr defaultColWidth="9.140625" defaultRowHeight="15" x14ac:dyDescent="0.25"/>
  <cols>
    <col min="1" max="1" width="2.85546875" style="44" customWidth="1"/>
    <col min="2" max="2" width="1.140625" style="44" customWidth="1"/>
    <col min="3" max="3" width="6.85546875" style="77" customWidth="1"/>
    <col min="4" max="4" width="5.85546875" style="77" customWidth="1"/>
    <col min="5" max="6" width="8.85546875" style="77" customWidth="1"/>
    <col min="7" max="7" width="1.140625" style="77" customWidth="1"/>
    <col min="8" max="8" width="9.140625" style="44"/>
    <col min="9" max="9" width="1.140625" style="44" hidden="1" customWidth="1"/>
    <col min="10" max="10" width="6.85546875" style="77" hidden="1" customWidth="1"/>
    <col min="11" max="11" width="5.85546875" style="77" hidden="1" customWidth="1"/>
    <col min="12" max="13" width="8.85546875" style="77" hidden="1" customWidth="1"/>
    <col min="14" max="14" width="1.140625" style="77" hidden="1" customWidth="1"/>
    <col min="15" max="15" width="4.140625" style="44" customWidth="1"/>
    <col min="16" max="16384" width="9.140625" style="44"/>
  </cols>
  <sheetData>
    <row r="1" spans="2:17" ht="30" customHeight="1" x14ac:dyDescent="0.4">
      <c r="B1" s="561" t="s">
        <v>3447</v>
      </c>
      <c r="C1" s="561"/>
      <c r="D1" s="561"/>
      <c r="E1" s="561"/>
      <c r="F1" s="561"/>
      <c r="G1" s="561"/>
      <c r="H1" s="561"/>
      <c r="I1" s="561"/>
      <c r="J1" s="561"/>
      <c r="K1" s="561"/>
      <c r="L1" s="561"/>
      <c r="M1" s="561"/>
      <c r="N1" s="561"/>
    </row>
    <row r="2" spans="2:17" ht="30" customHeight="1" x14ac:dyDescent="0.4">
      <c r="B2" s="561" t="str">
        <f>'Unit Setup'!E4</f>
        <v>Cardiff North DO</v>
      </c>
      <c r="C2" s="561"/>
      <c r="D2" s="561"/>
      <c r="E2" s="561"/>
      <c r="F2" s="561"/>
      <c r="G2" s="561"/>
      <c r="H2" s="561"/>
      <c r="I2" s="561"/>
      <c r="J2" s="561"/>
      <c r="K2" s="561"/>
      <c r="L2" s="561"/>
      <c r="M2" s="561"/>
      <c r="N2" s="561"/>
    </row>
    <row r="4" spans="2:17" ht="29.25" customHeight="1" x14ac:dyDescent="0.25">
      <c r="Q4" s="105"/>
    </row>
    <row r="5" spans="2:17" ht="20.25" customHeight="1" x14ac:dyDescent="0.3">
      <c r="C5" s="554" t="s">
        <v>3448</v>
      </c>
      <c r="D5" s="563"/>
      <c r="E5" s="563"/>
      <c r="F5" s="564"/>
      <c r="G5" s="45"/>
      <c r="J5" s="554" t="s">
        <v>3449</v>
      </c>
      <c r="K5" s="555"/>
      <c r="L5" s="555"/>
      <c r="M5" s="556"/>
      <c r="N5" s="45"/>
      <c r="O5" s="46"/>
    </row>
    <row r="6" spans="2:17" ht="20.25" x14ac:dyDescent="0.3">
      <c r="C6" s="557" t="s">
        <v>3450</v>
      </c>
      <c r="D6" s="558"/>
      <c r="E6" s="565"/>
      <c r="F6" s="566"/>
      <c r="G6" s="45"/>
      <c r="J6" s="557"/>
      <c r="K6" s="558"/>
      <c r="L6" s="558"/>
      <c r="M6" s="559"/>
      <c r="N6" s="45"/>
      <c r="O6" s="47"/>
    </row>
    <row r="7" spans="2:17" ht="8.25" customHeight="1" x14ac:dyDescent="0.25">
      <c r="C7" s="48"/>
      <c r="D7" s="48"/>
      <c r="E7" s="48"/>
      <c r="F7" s="48"/>
      <c r="G7" s="48"/>
      <c r="J7" s="48"/>
      <c r="K7" s="48"/>
      <c r="L7" s="48"/>
      <c r="M7" s="48"/>
      <c r="N7" s="48"/>
    </row>
    <row r="8" spans="2:17" ht="8.25" customHeight="1" x14ac:dyDescent="0.25">
      <c r="C8" s="48"/>
      <c r="D8" s="48"/>
      <c r="E8" s="48"/>
      <c r="F8" s="48"/>
      <c r="G8" s="48"/>
      <c r="J8" s="48"/>
      <c r="K8" s="48"/>
      <c r="L8" s="48"/>
      <c r="M8" s="48"/>
      <c r="N8" s="48"/>
    </row>
    <row r="9" spans="2:17" ht="4.5" customHeight="1" x14ac:dyDescent="0.25">
      <c r="B9" s="49"/>
      <c r="C9" s="50"/>
      <c r="D9" s="50"/>
      <c r="E9" s="50"/>
      <c r="F9" s="50"/>
      <c r="G9" s="51"/>
      <c r="I9" s="49"/>
      <c r="J9" s="50"/>
      <c r="K9" s="50"/>
      <c r="L9" s="50"/>
      <c r="M9" s="50"/>
      <c r="N9" s="51"/>
    </row>
    <row r="10" spans="2:17" x14ac:dyDescent="0.25">
      <c r="B10" s="52"/>
      <c r="C10" s="562" t="s">
        <v>3451</v>
      </c>
      <c r="D10" s="562"/>
      <c r="E10" s="562"/>
      <c r="F10" s="562"/>
      <c r="G10" s="53"/>
      <c r="I10" s="52"/>
      <c r="J10" s="78" t="s">
        <v>3452</v>
      </c>
      <c r="K10" s="79"/>
      <c r="L10" s="79"/>
      <c r="M10" s="79"/>
      <c r="N10" s="53"/>
    </row>
    <row r="11" spans="2:17" ht="23.25" x14ac:dyDescent="0.25">
      <c r="B11" s="52"/>
      <c r="C11" s="82" t="s">
        <v>3453</v>
      </c>
      <c r="D11" s="54"/>
      <c r="E11" s="82" t="s">
        <v>3454</v>
      </c>
      <c r="F11" s="82" t="s">
        <v>3455</v>
      </c>
      <c r="G11" s="53"/>
      <c r="I11" s="52"/>
      <c r="J11" s="82" t="s">
        <v>3453</v>
      </c>
      <c r="K11" s="54"/>
      <c r="L11" s="82" t="s">
        <v>3454</v>
      </c>
      <c r="M11" s="82" t="s">
        <v>3455</v>
      </c>
      <c r="N11" s="53"/>
    </row>
    <row r="12" spans="2:17" x14ac:dyDescent="0.25">
      <c r="B12" s="52"/>
      <c r="C12" s="55">
        <v>0</v>
      </c>
      <c r="D12" s="400" t="s">
        <v>3456</v>
      </c>
      <c r="E12" s="57">
        <v>1.5833333333333333</v>
      </c>
      <c r="F12" s="57">
        <f t="shared" ref="F12:F63" si="0">E12*C12</f>
        <v>0</v>
      </c>
      <c r="G12" s="58"/>
      <c r="I12" s="52"/>
      <c r="J12" s="55"/>
      <c r="K12" s="400" t="s">
        <v>3456</v>
      </c>
      <c r="L12" s="57">
        <v>1.5833333333333333</v>
      </c>
      <c r="M12" s="57">
        <f t="shared" ref="M12:M73" si="1">L12*J12</f>
        <v>0</v>
      </c>
      <c r="N12" s="58"/>
    </row>
    <row r="13" spans="2:17" x14ac:dyDescent="0.25">
      <c r="B13" s="52"/>
      <c r="C13" s="55">
        <v>0</v>
      </c>
      <c r="D13" s="400" t="s">
        <v>3456</v>
      </c>
      <c r="E13" s="57">
        <v>1.625</v>
      </c>
      <c r="F13" s="57">
        <f t="shared" si="0"/>
        <v>0</v>
      </c>
      <c r="G13" s="58"/>
      <c r="I13" s="52"/>
      <c r="J13" s="55">
        <v>0</v>
      </c>
      <c r="K13" s="400" t="s">
        <v>3456</v>
      </c>
      <c r="L13" s="57">
        <v>1.625</v>
      </c>
      <c r="M13" s="57">
        <f t="shared" si="1"/>
        <v>0</v>
      </c>
      <c r="N13" s="58"/>
    </row>
    <row r="14" spans="2:17" x14ac:dyDescent="0.25">
      <c r="B14" s="52"/>
      <c r="C14" s="55">
        <v>0</v>
      </c>
      <c r="D14" s="400" t="s">
        <v>3456</v>
      </c>
      <c r="E14" s="59">
        <v>0</v>
      </c>
      <c r="F14" s="57">
        <f>E14*C14</f>
        <v>0</v>
      </c>
      <c r="G14" s="58"/>
      <c r="I14" s="52"/>
      <c r="J14" s="55">
        <v>0</v>
      </c>
      <c r="K14" s="400" t="s">
        <v>3456</v>
      </c>
      <c r="L14" s="59">
        <v>0</v>
      </c>
      <c r="M14" s="57">
        <f>L14*J14</f>
        <v>0</v>
      </c>
      <c r="N14" s="58"/>
    </row>
    <row r="15" spans="2:17" x14ac:dyDescent="0.25">
      <c r="B15" s="52"/>
      <c r="C15" s="55">
        <v>0</v>
      </c>
      <c r="D15" s="400" t="s">
        <v>3456</v>
      </c>
      <c r="E15" s="59">
        <v>0</v>
      </c>
      <c r="F15" s="57">
        <f>E15*C15</f>
        <v>0</v>
      </c>
      <c r="G15" s="58"/>
      <c r="I15" s="52"/>
      <c r="J15" s="55"/>
      <c r="K15" s="400"/>
      <c r="L15" s="59"/>
      <c r="M15" s="57"/>
      <c r="N15" s="58"/>
    </row>
    <row r="16" spans="2:17" x14ac:dyDescent="0.25">
      <c r="B16" s="52"/>
      <c r="C16" s="55">
        <v>0</v>
      </c>
      <c r="D16" s="400" t="s">
        <v>3456</v>
      </c>
      <c r="E16" s="59">
        <v>0</v>
      </c>
      <c r="F16" s="57">
        <f t="shared" ref="F16:F25" si="2">E16*C16</f>
        <v>0</v>
      </c>
      <c r="G16" s="58"/>
      <c r="I16" s="52"/>
      <c r="J16" s="55"/>
      <c r="K16" s="400"/>
      <c r="L16" s="59"/>
      <c r="M16" s="57"/>
      <c r="N16" s="58"/>
    </row>
    <row r="17" spans="2:14" x14ac:dyDescent="0.25">
      <c r="B17" s="52"/>
      <c r="C17" s="55">
        <v>0</v>
      </c>
      <c r="D17" s="400" t="s">
        <v>3456</v>
      </c>
      <c r="E17" s="59">
        <v>0</v>
      </c>
      <c r="F17" s="57">
        <f t="shared" si="2"/>
        <v>0</v>
      </c>
      <c r="G17" s="58"/>
      <c r="I17" s="52"/>
      <c r="J17" s="55"/>
      <c r="K17" s="400"/>
      <c r="L17" s="59"/>
      <c r="M17" s="57"/>
      <c r="N17" s="58"/>
    </row>
    <row r="18" spans="2:14" x14ac:dyDescent="0.25">
      <c r="B18" s="52"/>
      <c r="C18" s="55">
        <v>0</v>
      </c>
      <c r="D18" s="400" t="s">
        <v>3456</v>
      </c>
      <c r="E18" s="59">
        <v>0</v>
      </c>
      <c r="F18" s="57">
        <f t="shared" si="2"/>
        <v>0</v>
      </c>
      <c r="G18" s="58"/>
      <c r="I18" s="52"/>
      <c r="J18" s="55"/>
      <c r="K18" s="400"/>
      <c r="L18" s="59"/>
      <c r="M18" s="57"/>
      <c r="N18" s="58"/>
    </row>
    <row r="19" spans="2:14" x14ac:dyDescent="0.25">
      <c r="B19" s="52"/>
      <c r="C19" s="55">
        <v>0</v>
      </c>
      <c r="D19" s="400" t="s">
        <v>3456</v>
      </c>
      <c r="E19" s="59">
        <v>0</v>
      </c>
      <c r="F19" s="57">
        <f t="shared" si="2"/>
        <v>0</v>
      </c>
      <c r="G19" s="58"/>
      <c r="I19" s="52"/>
      <c r="J19" s="55"/>
      <c r="K19" s="400"/>
      <c r="L19" s="59"/>
      <c r="M19" s="57"/>
      <c r="N19" s="58"/>
    </row>
    <row r="20" spans="2:14" x14ac:dyDescent="0.25">
      <c r="B20" s="52"/>
      <c r="C20" s="55">
        <v>0</v>
      </c>
      <c r="D20" s="400" t="s">
        <v>3456</v>
      </c>
      <c r="E20" s="59">
        <v>0</v>
      </c>
      <c r="F20" s="57">
        <f t="shared" si="2"/>
        <v>0</v>
      </c>
      <c r="G20" s="58"/>
      <c r="I20" s="52"/>
      <c r="J20" s="55"/>
      <c r="K20" s="400"/>
      <c r="L20" s="59"/>
      <c r="M20" s="57"/>
      <c r="N20" s="58"/>
    </row>
    <row r="21" spans="2:14" x14ac:dyDescent="0.25">
      <c r="B21" s="52"/>
      <c r="C21" s="55">
        <v>0</v>
      </c>
      <c r="D21" s="400" t="s">
        <v>3456</v>
      </c>
      <c r="E21" s="59">
        <v>0</v>
      </c>
      <c r="F21" s="57">
        <f t="shared" si="2"/>
        <v>0</v>
      </c>
      <c r="G21" s="58"/>
      <c r="I21" s="52"/>
      <c r="J21" s="55"/>
      <c r="K21" s="400"/>
      <c r="L21" s="59"/>
      <c r="M21" s="57"/>
      <c r="N21" s="58"/>
    </row>
    <row r="22" spans="2:14" x14ac:dyDescent="0.25">
      <c r="B22" s="52"/>
      <c r="C22" s="55">
        <v>0</v>
      </c>
      <c r="D22" s="400" t="s">
        <v>3456</v>
      </c>
      <c r="E22" s="59">
        <v>0</v>
      </c>
      <c r="F22" s="57">
        <f t="shared" si="2"/>
        <v>0</v>
      </c>
      <c r="G22" s="58"/>
      <c r="I22" s="52"/>
      <c r="J22" s="55"/>
      <c r="K22" s="400"/>
      <c r="L22" s="59"/>
      <c r="M22" s="57"/>
      <c r="N22" s="58"/>
    </row>
    <row r="23" spans="2:14" x14ac:dyDescent="0.25">
      <c r="B23" s="52"/>
      <c r="C23" s="55">
        <v>0</v>
      </c>
      <c r="D23" s="400" t="s">
        <v>3456</v>
      </c>
      <c r="E23" s="59">
        <v>0</v>
      </c>
      <c r="F23" s="57">
        <f t="shared" si="2"/>
        <v>0</v>
      </c>
      <c r="G23" s="58"/>
      <c r="I23" s="52"/>
      <c r="J23" s="55"/>
      <c r="K23" s="400"/>
      <c r="L23" s="59"/>
      <c r="M23" s="57"/>
      <c r="N23" s="58"/>
    </row>
    <row r="24" spans="2:14" x14ac:dyDescent="0.25">
      <c r="B24" s="52"/>
      <c r="C24" s="55">
        <v>0</v>
      </c>
      <c r="D24" s="400" t="s">
        <v>3456</v>
      </c>
      <c r="E24" s="59">
        <v>0</v>
      </c>
      <c r="F24" s="57">
        <f t="shared" si="2"/>
        <v>0</v>
      </c>
      <c r="G24" s="58"/>
      <c r="I24" s="52"/>
      <c r="J24" s="55"/>
      <c r="K24" s="400"/>
      <c r="L24" s="59"/>
      <c r="M24" s="57"/>
      <c r="N24" s="58"/>
    </row>
    <row r="25" spans="2:14" x14ac:dyDescent="0.25">
      <c r="B25" s="52"/>
      <c r="C25" s="55">
        <v>0</v>
      </c>
      <c r="D25" s="400" t="s">
        <v>3456</v>
      </c>
      <c r="E25" s="59">
        <v>0</v>
      </c>
      <c r="F25" s="57">
        <f t="shared" si="2"/>
        <v>0</v>
      </c>
      <c r="G25" s="58"/>
      <c r="I25" s="52"/>
      <c r="J25" s="55"/>
      <c r="K25" s="400"/>
      <c r="L25" s="59"/>
      <c r="M25" s="57"/>
      <c r="N25" s="58"/>
    </row>
    <row r="26" spans="2:14" x14ac:dyDescent="0.25">
      <c r="B26" s="52"/>
      <c r="C26" s="55">
        <v>0</v>
      </c>
      <c r="D26" s="400" t="s">
        <v>3456</v>
      </c>
      <c r="E26" s="59">
        <v>0</v>
      </c>
      <c r="F26" s="57">
        <f>E26*C26</f>
        <v>0</v>
      </c>
      <c r="G26" s="58"/>
      <c r="I26" s="52"/>
      <c r="J26" s="55"/>
      <c r="K26" s="400"/>
      <c r="L26" s="59"/>
      <c r="M26" s="57"/>
      <c r="N26" s="58"/>
    </row>
    <row r="27" spans="2:14" x14ac:dyDescent="0.25">
      <c r="B27" s="52"/>
      <c r="C27" s="55">
        <v>0</v>
      </c>
      <c r="D27" s="400" t="s">
        <v>3456</v>
      </c>
      <c r="E27" s="59">
        <v>0</v>
      </c>
      <c r="F27" s="57">
        <f t="shared" ref="F27:F48" si="3">E27*C27</f>
        <v>0</v>
      </c>
      <c r="G27" s="58"/>
      <c r="I27" s="52"/>
      <c r="J27" s="55"/>
      <c r="K27" s="400"/>
      <c r="L27" s="59"/>
      <c r="M27" s="57"/>
      <c r="N27" s="58"/>
    </row>
    <row r="28" spans="2:14" x14ac:dyDescent="0.25">
      <c r="B28" s="52"/>
      <c r="C28" s="55">
        <v>0</v>
      </c>
      <c r="D28" s="400" t="s">
        <v>3456</v>
      </c>
      <c r="E28" s="59">
        <v>0</v>
      </c>
      <c r="F28" s="57">
        <f t="shared" si="3"/>
        <v>0</v>
      </c>
      <c r="G28" s="58"/>
      <c r="I28" s="52"/>
      <c r="J28" s="55"/>
      <c r="K28" s="400"/>
      <c r="L28" s="59"/>
      <c r="M28" s="57"/>
      <c r="N28" s="58"/>
    </row>
    <row r="29" spans="2:14" x14ac:dyDescent="0.25">
      <c r="B29" s="52"/>
      <c r="C29" s="55">
        <v>0</v>
      </c>
      <c r="D29" s="400" t="s">
        <v>3456</v>
      </c>
      <c r="E29" s="59">
        <v>0</v>
      </c>
      <c r="F29" s="57">
        <f t="shared" si="3"/>
        <v>0</v>
      </c>
      <c r="G29" s="58"/>
      <c r="I29" s="52"/>
      <c r="J29" s="55"/>
      <c r="K29" s="400"/>
      <c r="L29" s="59"/>
      <c r="M29" s="57"/>
      <c r="N29" s="58"/>
    </row>
    <row r="30" spans="2:14" x14ac:dyDescent="0.25">
      <c r="B30" s="52"/>
      <c r="C30" s="55">
        <v>0</v>
      </c>
      <c r="D30" s="400" t="s">
        <v>3456</v>
      </c>
      <c r="E30" s="59">
        <v>0</v>
      </c>
      <c r="F30" s="57">
        <f t="shared" si="3"/>
        <v>0</v>
      </c>
      <c r="G30" s="58"/>
      <c r="I30" s="52"/>
      <c r="J30" s="55"/>
      <c r="K30" s="400"/>
      <c r="L30" s="59"/>
      <c r="M30" s="57"/>
      <c r="N30" s="58"/>
    </row>
    <row r="31" spans="2:14" x14ac:dyDescent="0.25">
      <c r="B31" s="52"/>
      <c r="C31" s="55">
        <v>0</v>
      </c>
      <c r="D31" s="400" t="s">
        <v>3456</v>
      </c>
      <c r="E31" s="59">
        <v>0</v>
      </c>
      <c r="F31" s="57">
        <f t="shared" si="3"/>
        <v>0</v>
      </c>
      <c r="G31" s="58"/>
      <c r="I31" s="52"/>
      <c r="J31" s="55"/>
      <c r="K31" s="400"/>
      <c r="L31" s="59"/>
      <c r="M31" s="57"/>
      <c r="N31" s="58"/>
    </row>
    <row r="32" spans="2:14" x14ac:dyDescent="0.25">
      <c r="B32" s="52"/>
      <c r="C32" s="55">
        <v>0</v>
      </c>
      <c r="D32" s="400" t="s">
        <v>3456</v>
      </c>
      <c r="E32" s="59">
        <v>0</v>
      </c>
      <c r="F32" s="57">
        <f t="shared" si="3"/>
        <v>0</v>
      </c>
      <c r="G32" s="58"/>
      <c r="I32" s="52"/>
      <c r="J32" s="55"/>
      <c r="K32" s="400"/>
      <c r="L32" s="59"/>
      <c r="M32" s="57"/>
      <c r="N32" s="58"/>
    </row>
    <row r="33" spans="2:14" x14ac:dyDescent="0.25">
      <c r="B33" s="52"/>
      <c r="C33" s="55">
        <v>0</v>
      </c>
      <c r="D33" s="400" t="s">
        <v>3456</v>
      </c>
      <c r="E33" s="59">
        <v>0</v>
      </c>
      <c r="F33" s="57">
        <f t="shared" si="3"/>
        <v>0</v>
      </c>
      <c r="G33" s="58"/>
      <c r="I33" s="52"/>
      <c r="J33" s="55"/>
      <c r="K33" s="400"/>
      <c r="L33" s="59"/>
      <c r="M33" s="57"/>
      <c r="N33" s="58"/>
    </row>
    <row r="34" spans="2:14" x14ac:dyDescent="0.25">
      <c r="B34" s="52"/>
      <c r="C34" s="55">
        <v>0</v>
      </c>
      <c r="D34" s="400" t="s">
        <v>3456</v>
      </c>
      <c r="E34" s="59">
        <v>0</v>
      </c>
      <c r="F34" s="57">
        <f t="shared" si="3"/>
        <v>0</v>
      </c>
      <c r="G34" s="58"/>
      <c r="I34" s="52"/>
      <c r="J34" s="55"/>
      <c r="K34" s="400"/>
      <c r="L34" s="59"/>
      <c r="M34" s="57"/>
      <c r="N34" s="58"/>
    </row>
    <row r="35" spans="2:14" x14ac:dyDescent="0.25">
      <c r="B35" s="52"/>
      <c r="C35" s="55">
        <v>0</v>
      </c>
      <c r="D35" s="400" t="s">
        <v>3456</v>
      </c>
      <c r="E35" s="59">
        <v>0</v>
      </c>
      <c r="F35" s="57">
        <f t="shared" si="3"/>
        <v>0</v>
      </c>
      <c r="G35" s="58"/>
      <c r="I35" s="52"/>
      <c r="J35" s="55"/>
      <c r="K35" s="400"/>
      <c r="L35" s="59"/>
      <c r="M35" s="57"/>
      <c r="N35" s="58"/>
    </row>
    <row r="36" spans="2:14" x14ac:dyDescent="0.25">
      <c r="B36" s="52"/>
      <c r="C36" s="55">
        <v>0</v>
      </c>
      <c r="D36" s="400" t="s">
        <v>3456</v>
      </c>
      <c r="E36" s="59">
        <v>0</v>
      </c>
      <c r="F36" s="57">
        <f t="shared" si="3"/>
        <v>0</v>
      </c>
      <c r="G36" s="58"/>
      <c r="I36" s="52"/>
      <c r="J36" s="55"/>
      <c r="K36" s="400"/>
      <c r="L36" s="59"/>
      <c r="M36" s="57"/>
      <c r="N36" s="58"/>
    </row>
    <row r="37" spans="2:14" x14ac:dyDescent="0.25">
      <c r="B37" s="52"/>
      <c r="C37" s="55">
        <v>0</v>
      </c>
      <c r="D37" s="400" t="s">
        <v>3456</v>
      </c>
      <c r="E37" s="59">
        <v>0</v>
      </c>
      <c r="F37" s="57">
        <f t="shared" si="3"/>
        <v>0</v>
      </c>
      <c r="G37" s="58"/>
      <c r="I37" s="52"/>
      <c r="J37" s="55"/>
      <c r="K37" s="400"/>
      <c r="L37" s="59"/>
      <c r="M37" s="57"/>
      <c r="N37" s="58"/>
    </row>
    <row r="38" spans="2:14" x14ac:dyDescent="0.25">
      <c r="B38" s="52"/>
      <c r="C38" s="55">
        <v>0</v>
      </c>
      <c r="D38" s="400" t="s">
        <v>3456</v>
      </c>
      <c r="E38" s="59">
        <v>0</v>
      </c>
      <c r="F38" s="57">
        <f t="shared" si="3"/>
        <v>0</v>
      </c>
      <c r="G38" s="58"/>
      <c r="I38" s="52"/>
      <c r="J38" s="55"/>
      <c r="K38" s="400"/>
      <c r="L38" s="59"/>
      <c r="M38" s="57"/>
      <c r="N38" s="58"/>
    </row>
    <row r="39" spans="2:14" x14ac:dyDescent="0.25">
      <c r="B39" s="52"/>
      <c r="C39" s="55">
        <v>0</v>
      </c>
      <c r="D39" s="400" t="s">
        <v>3456</v>
      </c>
      <c r="E39" s="59">
        <v>0</v>
      </c>
      <c r="F39" s="57">
        <f t="shared" si="3"/>
        <v>0</v>
      </c>
      <c r="G39" s="58"/>
      <c r="I39" s="52"/>
      <c r="J39" s="55"/>
      <c r="K39" s="400"/>
      <c r="L39" s="59"/>
      <c r="M39" s="57"/>
      <c r="N39" s="58"/>
    </row>
    <row r="40" spans="2:14" x14ac:dyDescent="0.25">
      <c r="B40" s="52"/>
      <c r="C40" s="55">
        <v>0</v>
      </c>
      <c r="D40" s="400" t="s">
        <v>3456</v>
      </c>
      <c r="E40" s="59">
        <v>0</v>
      </c>
      <c r="F40" s="57">
        <f t="shared" si="3"/>
        <v>0</v>
      </c>
      <c r="G40" s="58"/>
      <c r="I40" s="52"/>
      <c r="J40" s="55"/>
      <c r="K40" s="400"/>
      <c r="L40" s="59"/>
      <c r="M40" s="57"/>
      <c r="N40" s="58"/>
    </row>
    <row r="41" spans="2:14" x14ac:dyDescent="0.25">
      <c r="B41" s="52"/>
      <c r="C41" s="55">
        <v>0</v>
      </c>
      <c r="D41" s="400" t="s">
        <v>3456</v>
      </c>
      <c r="E41" s="59">
        <v>0</v>
      </c>
      <c r="F41" s="57">
        <f t="shared" si="3"/>
        <v>0</v>
      </c>
      <c r="G41" s="58"/>
      <c r="I41" s="52"/>
      <c r="J41" s="55"/>
      <c r="K41" s="400"/>
      <c r="L41" s="59"/>
      <c r="M41" s="57"/>
      <c r="N41" s="58"/>
    </row>
    <row r="42" spans="2:14" x14ac:dyDescent="0.25">
      <c r="B42" s="52"/>
      <c r="C42" s="55">
        <v>0</v>
      </c>
      <c r="D42" s="400" t="s">
        <v>3456</v>
      </c>
      <c r="E42" s="59">
        <v>0</v>
      </c>
      <c r="F42" s="57">
        <f t="shared" si="3"/>
        <v>0</v>
      </c>
      <c r="G42" s="58"/>
      <c r="I42" s="52"/>
      <c r="J42" s="55"/>
      <c r="K42" s="400"/>
      <c r="L42" s="59"/>
      <c r="M42" s="57"/>
      <c r="N42" s="58"/>
    </row>
    <row r="43" spans="2:14" x14ac:dyDescent="0.25">
      <c r="B43" s="52"/>
      <c r="C43" s="55">
        <v>0</v>
      </c>
      <c r="D43" s="400" t="s">
        <v>3456</v>
      </c>
      <c r="E43" s="59">
        <v>0</v>
      </c>
      <c r="F43" s="57">
        <f t="shared" si="3"/>
        <v>0</v>
      </c>
      <c r="G43" s="58"/>
      <c r="I43" s="52"/>
      <c r="J43" s="55"/>
      <c r="K43" s="400"/>
      <c r="L43" s="59"/>
      <c r="M43" s="57"/>
      <c r="N43" s="58"/>
    </row>
    <row r="44" spans="2:14" x14ac:dyDescent="0.25">
      <c r="B44" s="52"/>
      <c r="C44" s="55">
        <v>0</v>
      </c>
      <c r="D44" s="400" t="s">
        <v>3456</v>
      </c>
      <c r="E44" s="59">
        <v>0</v>
      </c>
      <c r="F44" s="57">
        <f t="shared" si="3"/>
        <v>0</v>
      </c>
      <c r="G44" s="58"/>
      <c r="I44" s="52"/>
      <c r="J44" s="55"/>
      <c r="K44" s="400"/>
      <c r="L44" s="59"/>
      <c r="M44" s="57"/>
      <c r="N44" s="58"/>
    </row>
    <row r="45" spans="2:14" x14ac:dyDescent="0.25">
      <c r="B45" s="52"/>
      <c r="C45" s="55">
        <v>0</v>
      </c>
      <c r="D45" s="400" t="s">
        <v>3456</v>
      </c>
      <c r="E45" s="59">
        <v>0</v>
      </c>
      <c r="F45" s="57">
        <f t="shared" si="3"/>
        <v>0</v>
      </c>
      <c r="G45" s="58"/>
      <c r="I45" s="52"/>
      <c r="J45" s="55"/>
      <c r="K45" s="400"/>
      <c r="L45" s="59"/>
      <c r="M45" s="57"/>
      <c r="N45" s="58"/>
    </row>
    <row r="46" spans="2:14" x14ac:dyDescent="0.25">
      <c r="B46" s="52"/>
      <c r="C46" s="55">
        <v>0</v>
      </c>
      <c r="D46" s="400" t="s">
        <v>3456</v>
      </c>
      <c r="E46" s="59">
        <v>0</v>
      </c>
      <c r="F46" s="57">
        <f t="shared" si="3"/>
        <v>0</v>
      </c>
      <c r="G46" s="58"/>
      <c r="I46" s="52"/>
      <c r="J46" s="55"/>
      <c r="K46" s="400"/>
      <c r="L46" s="59"/>
      <c r="M46" s="57"/>
      <c r="N46" s="58"/>
    </row>
    <row r="47" spans="2:14" x14ac:dyDescent="0.25">
      <c r="B47" s="52"/>
      <c r="C47" s="55">
        <v>0</v>
      </c>
      <c r="D47" s="400" t="s">
        <v>3456</v>
      </c>
      <c r="E47" s="59">
        <v>0</v>
      </c>
      <c r="F47" s="57">
        <f t="shared" si="3"/>
        <v>0</v>
      </c>
      <c r="G47" s="58"/>
      <c r="I47" s="52"/>
      <c r="J47" s="55"/>
      <c r="K47" s="400"/>
      <c r="L47" s="59"/>
      <c r="M47" s="57"/>
      <c r="N47" s="58"/>
    </row>
    <row r="48" spans="2:14" x14ac:dyDescent="0.25">
      <c r="B48" s="52"/>
      <c r="C48" s="55">
        <v>0</v>
      </c>
      <c r="D48" s="400" t="s">
        <v>3456</v>
      </c>
      <c r="E48" s="59">
        <v>0</v>
      </c>
      <c r="F48" s="57">
        <f t="shared" si="3"/>
        <v>0</v>
      </c>
      <c r="G48" s="58"/>
      <c r="I48" s="52"/>
      <c r="J48" s="55"/>
      <c r="K48" s="400"/>
      <c r="L48" s="59"/>
      <c r="M48" s="57"/>
      <c r="N48" s="58"/>
    </row>
    <row r="49" spans="2:19" x14ac:dyDescent="0.25">
      <c r="B49" s="52"/>
      <c r="C49" s="55">
        <v>0</v>
      </c>
      <c r="D49" s="400" t="s">
        <v>3456</v>
      </c>
      <c r="E49" s="59">
        <v>0</v>
      </c>
      <c r="F49" s="57">
        <f t="shared" si="0"/>
        <v>0</v>
      </c>
      <c r="G49" s="58"/>
      <c r="I49" s="52"/>
      <c r="J49" s="55">
        <v>0</v>
      </c>
      <c r="K49" s="400" t="s">
        <v>3456</v>
      </c>
      <c r="L49" s="59">
        <v>0</v>
      </c>
      <c r="M49" s="57">
        <f>L49*J49</f>
        <v>0</v>
      </c>
      <c r="N49" s="58"/>
    </row>
    <row r="50" spans="2:19" x14ac:dyDescent="0.25">
      <c r="B50" s="52"/>
      <c r="C50" s="55">
        <v>0</v>
      </c>
      <c r="D50" s="400" t="s">
        <v>3456</v>
      </c>
      <c r="E50" s="59">
        <v>0</v>
      </c>
      <c r="F50" s="57">
        <f t="shared" si="0"/>
        <v>0</v>
      </c>
      <c r="G50" s="58"/>
      <c r="I50" s="52"/>
      <c r="J50" s="55">
        <v>0</v>
      </c>
      <c r="K50" s="400" t="s">
        <v>3456</v>
      </c>
      <c r="L50" s="59">
        <v>0</v>
      </c>
      <c r="M50" s="57">
        <f t="shared" si="1"/>
        <v>0</v>
      </c>
      <c r="N50" s="58"/>
    </row>
    <row r="51" spans="2:19" x14ac:dyDescent="0.25">
      <c r="B51" s="52"/>
      <c r="C51" s="55">
        <v>0</v>
      </c>
      <c r="D51" s="400" t="s">
        <v>3456</v>
      </c>
      <c r="E51" s="59">
        <v>0</v>
      </c>
      <c r="F51" s="57">
        <f t="shared" si="0"/>
        <v>0</v>
      </c>
      <c r="G51" s="58"/>
      <c r="I51" s="52"/>
      <c r="J51" s="55">
        <v>0</v>
      </c>
      <c r="K51" s="400" t="s">
        <v>3456</v>
      </c>
      <c r="L51" s="59">
        <v>0</v>
      </c>
      <c r="M51" s="57">
        <f t="shared" si="1"/>
        <v>0</v>
      </c>
      <c r="N51" s="58"/>
    </row>
    <row r="52" spans="2:19" x14ac:dyDescent="0.25">
      <c r="B52" s="52"/>
      <c r="C52" s="55">
        <v>0</v>
      </c>
      <c r="D52" s="400" t="s">
        <v>3456</v>
      </c>
      <c r="E52" s="59">
        <v>0</v>
      </c>
      <c r="F52" s="57">
        <f t="shared" ref="F52:F54" si="4">E52*C52</f>
        <v>0</v>
      </c>
      <c r="G52" s="58"/>
      <c r="I52" s="52"/>
      <c r="J52" s="55"/>
      <c r="K52" s="400"/>
      <c r="L52" s="59"/>
      <c r="M52" s="57"/>
      <c r="N52" s="58"/>
    </row>
    <row r="53" spans="2:19" x14ac:dyDescent="0.25">
      <c r="B53" s="52"/>
      <c r="C53" s="55">
        <v>0</v>
      </c>
      <c r="D53" s="400" t="s">
        <v>3456</v>
      </c>
      <c r="E53" s="59">
        <v>0</v>
      </c>
      <c r="F53" s="57">
        <f t="shared" si="4"/>
        <v>0</v>
      </c>
      <c r="G53" s="58"/>
      <c r="I53" s="52"/>
      <c r="J53" s="55"/>
      <c r="K53" s="400"/>
      <c r="L53" s="59"/>
      <c r="M53" s="57"/>
      <c r="N53" s="58"/>
    </row>
    <row r="54" spans="2:19" x14ac:dyDescent="0.25">
      <c r="B54" s="52"/>
      <c r="C54" s="55">
        <v>0</v>
      </c>
      <c r="D54" s="400" t="s">
        <v>3456</v>
      </c>
      <c r="E54" s="59">
        <v>0</v>
      </c>
      <c r="F54" s="57">
        <f t="shared" si="4"/>
        <v>0</v>
      </c>
      <c r="G54" s="58"/>
      <c r="I54" s="52"/>
      <c r="J54" s="55"/>
      <c r="K54" s="400"/>
      <c r="L54" s="59"/>
      <c r="M54" s="57"/>
      <c r="N54" s="58"/>
    </row>
    <row r="55" spans="2:19" x14ac:dyDescent="0.25">
      <c r="B55" s="52"/>
      <c r="C55" s="55">
        <v>0</v>
      </c>
      <c r="D55" s="400" t="s">
        <v>3456</v>
      </c>
      <c r="E55" s="59">
        <v>0</v>
      </c>
      <c r="F55" s="57">
        <f t="shared" si="0"/>
        <v>0</v>
      </c>
      <c r="G55" s="58"/>
      <c r="I55" s="52"/>
      <c r="J55" s="55">
        <v>0</v>
      </c>
      <c r="K55" s="400" t="s">
        <v>3456</v>
      </c>
      <c r="L55" s="59">
        <v>0</v>
      </c>
      <c r="M55" s="57">
        <f t="shared" si="1"/>
        <v>0</v>
      </c>
      <c r="N55" s="58"/>
    </row>
    <row r="56" spans="2:19" x14ac:dyDescent="0.25">
      <c r="B56" s="52"/>
      <c r="C56" s="55">
        <v>0</v>
      </c>
      <c r="D56" s="400" t="s">
        <v>3456</v>
      </c>
      <c r="E56" s="59">
        <v>0</v>
      </c>
      <c r="F56" s="57">
        <f t="shared" si="0"/>
        <v>0</v>
      </c>
      <c r="G56" s="58"/>
      <c r="I56" s="52"/>
      <c r="J56" s="55">
        <v>0</v>
      </c>
      <c r="K56" s="400" t="s">
        <v>3456</v>
      </c>
      <c r="L56" s="59">
        <v>0</v>
      </c>
      <c r="M56" s="57">
        <f t="shared" si="1"/>
        <v>0</v>
      </c>
      <c r="N56" s="58"/>
    </row>
    <row r="57" spans="2:19" x14ac:dyDescent="0.25">
      <c r="B57" s="52"/>
      <c r="C57" s="55">
        <v>0</v>
      </c>
      <c r="D57" s="400" t="s">
        <v>3456</v>
      </c>
      <c r="E57" s="59">
        <v>0</v>
      </c>
      <c r="F57" s="57">
        <f t="shared" si="0"/>
        <v>0</v>
      </c>
      <c r="G57" s="58"/>
      <c r="I57" s="52"/>
      <c r="J57" s="55">
        <v>0</v>
      </c>
      <c r="K57" s="400" t="s">
        <v>3456</v>
      </c>
      <c r="L57" s="59">
        <v>0</v>
      </c>
      <c r="M57" s="57">
        <f t="shared" si="1"/>
        <v>0</v>
      </c>
      <c r="N57" s="58"/>
    </row>
    <row r="58" spans="2:19" x14ac:dyDescent="0.25">
      <c r="B58" s="52"/>
      <c r="C58" s="55">
        <v>0</v>
      </c>
      <c r="D58" s="400" t="s">
        <v>3456</v>
      </c>
      <c r="E58" s="59">
        <v>0</v>
      </c>
      <c r="F58" s="57">
        <f t="shared" si="0"/>
        <v>0</v>
      </c>
      <c r="G58" s="58"/>
      <c r="I58" s="52"/>
      <c r="J58" s="55">
        <v>0</v>
      </c>
      <c r="K58" s="400" t="s">
        <v>3456</v>
      </c>
      <c r="L58" s="59">
        <v>0</v>
      </c>
      <c r="M58" s="57">
        <f t="shared" si="1"/>
        <v>0</v>
      </c>
      <c r="N58" s="58"/>
    </row>
    <row r="59" spans="2:19" x14ac:dyDescent="0.25">
      <c r="B59" s="52"/>
      <c r="C59" s="55">
        <v>0</v>
      </c>
      <c r="D59" s="400" t="s">
        <v>3456</v>
      </c>
      <c r="E59" s="59">
        <v>0</v>
      </c>
      <c r="F59" s="57">
        <f t="shared" si="0"/>
        <v>0</v>
      </c>
      <c r="G59" s="58"/>
      <c r="H59" s="60"/>
      <c r="I59" s="52"/>
      <c r="J59" s="55">
        <v>0</v>
      </c>
      <c r="K59" s="400" t="s">
        <v>3456</v>
      </c>
      <c r="L59" s="59">
        <v>0</v>
      </c>
      <c r="M59" s="57">
        <f t="shared" si="1"/>
        <v>0</v>
      </c>
      <c r="N59" s="58"/>
      <c r="P59" s="60"/>
      <c r="Q59" s="60"/>
      <c r="R59" s="60"/>
      <c r="S59" s="60"/>
    </row>
    <row r="60" spans="2:19" x14ac:dyDescent="0.25">
      <c r="B60" s="52"/>
      <c r="C60" s="55">
        <v>0</v>
      </c>
      <c r="D60" s="400" t="s">
        <v>3456</v>
      </c>
      <c r="E60" s="59">
        <v>0</v>
      </c>
      <c r="F60" s="57">
        <f t="shared" si="0"/>
        <v>0</v>
      </c>
      <c r="G60" s="58"/>
      <c r="H60" s="60"/>
      <c r="I60" s="52"/>
      <c r="J60" s="55">
        <v>0</v>
      </c>
      <c r="K60" s="400" t="s">
        <v>3456</v>
      </c>
      <c r="L60" s="59">
        <v>0</v>
      </c>
      <c r="M60" s="57">
        <f t="shared" si="1"/>
        <v>0</v>
      </c>
      <c r="N60" s="58"/>
      <c r="P60" s="60"/>
      <c r="Q60" s="60"/>
      <c r="R60" s="60"/>
      <c r="S60" s="60"/>
    </row>
    <row r="61" spans="2:19" x14ac:dyDescent="0.25">
      <c r="B61" s="52"/>
      <c r="C61" s="55">
        <v>0</v>
      </c>
      <c r="D61" s="400" t="s">
        <v>3456</v>
      </c>
      <c r="E61" s="59">
        <v>0</v>
      </c>
      <c r="F61" s="57">
        <f t="shared" si="0"/>
        <v>0</v>
      </c>
      <c r="G61" s="58"/>
      <c r="H61" s="60"/>
      <c r="I61" s="52"/>
      <c r="J61" s="55">
        <v>0</v>
      </c>
      <c r="K61" s="400" t="s">
        <v>3456</v>
      </c>
      <c r="L61" s="59">
        <v>0</v>
      </c>
      <c r="M61" s="57">
        <f t="shared" si="1"/>
        <v>0</v>
      </c>
      <c r="N61" s="58"/>
      <c r="P61" s="60"/>
      <c r="Q61" s="60"/>
      <c r="R61" s="60"/>
      <c r="S61" s="60"/>
    </row>
    <row r="62" spans="2:19" x14ac:dyDescent="0.25">
      <c r="B62" s="52"/>
      <c r="C62" s="55">
        <v>0</v>
      </c>
      <c r="D62" s="400" t="s">
        <v>3456</v>
      </c>
      <c r="E62" s="59">
        <v>0</v>
      </c>
      <c r="F62" s="57">
        <f t="shared" si="0"/>
        <v>0</v>
      </c>
      <c r="G62" s="58"/>
      <c r="H62" s="60"/>
      <c r="I62" s="52"/>
      <c r="J62" s="55">
        <v>0</v>
      </c>
      <c r="K62" s="400" t="s">
        <v>3456</v>
      </c>
      <c r="L62" s="59">
        <v>0</v>
      </c>
      <c r="M62" s="57">
        <f t="shared" si="1"/>
        <v>0</v>
      </c>
      <c r="N62" s="58"/>
      <c r="P62" s="60"/>
      <c r="Q62" s="60"/>
      <c r="R62" s="60"/>
      <c r="S62" s="60"/>
    </row>
    <row r="63" spans="2:19" x14ac:dyDescent="0.25">
      <c r="B63" s="52"/>
      <c r="C63" s="55">
        <v>0</v>
      </c>
      <c r="D63" s="400" t="s">
        <v>3456</v>
      </c>
      <c r="E63" s="59">
        <v>0</v>
      </c>
      <c r="F63" s="57">
        <f t="shared" si="0"/>
        <v>0</v>
      </c>
      <c r="G63" s="53"/>
      <c r="H63" s="60"/>
      <c r="I63" s="52"/>
      <c r="J63" s="55">
        <v>0</v>
      </c>
      <c r="K63" s="400" t="s">
        <v>3456</v>
      </c>
      <c r="L63" s="59">
        <v>0</v>
      </c>
      <c r="M63" s="57">
        <f t="shared" si="1"/>
        <v>0</v>
      </c>
      <c r="N63" s="53"/>
      <c r="P63" s="60"/>
      <c r="Q63" s="60"/>
      <c r="R63" s="60"/>
      <c r="S63" s="60"/>
    </row>
    <row r="64" spans="2:19" ht="7.5" customHeight="1" thickBot="1" x14ac:dyDescent="0.3">
      <c r="B64" s="52"/>
      <c r="C64" s="61"/>
      <c r="D64" s="400"/>
      <c r="E64" s="400"/>
      <c r="F64" s="62"/>
      <c r="G64" s="63"/>
      <c r="H64" s="60"/>
      <c r="I64" s="52"/>
      <c r="J64" s="61"/>
      <c r="K64" s="400"/>
      <c r="L64" s="400"/>
      <c r="M64" s="62"/>
      <c r="N64" s="63"/>
      <c r="P64" s="60"/>
      <c r="Q64" s="60"/>
      <c r="R64" s="60"/>
      <c r="S64" s="60"/>
    </row>
    <row r="65" spans="2:19" ht="15.75" thickTop="1" x14ac:dyDescent="0.25">
      <c r="B65" s="52"/>
      <c r="C65" s="64">
        <f>SUM(C12:C63)</f>
        <v>0</v>
      </c>
      <c r="D65" s="44"/>
      <c r="E65" s="65" t="s">
        <v>3457</v>
      </c>
      <c r="F65" s="57">
        <f>SUM(F12:F63)</f>
        <v>0</v>
      </c>
      <c r="G65" s="58"/>
      <c r="H65" s="60"/>
      <c r="I65" s="52"/>
      <c r="J65" s="64">
        <f>SUM(J12:J63)</f>
        <v>0</v>
      </c>
      <c r="K65" s="44"/>
      <c r="L65" s="65" t="s">
        <v>3457</v>
      </c>
      <c r="M65" s="57">
        <f>SUM(M12:M63)</f>
        <v>0</v>
      </c>
      <c r="N65" s="58"/>
      <c r="P65" s="60"/>
      <c r="Q65" s="60"/>
      <c r="R65" s="60"/>
      <c r="S65" s="60"/>
    </row>
    <row r="66" spans="2:19" ht="7.5" customHeight="1" x14ac:dyDescent="0.25">
      <c r="B66" s="52"/>
      <c r="C66" s="400"/>
      <c r="D66" s="44"/>
      <c r="E66" s="65"/>
      <c r="F66" s="56"/>
      <c r="G66" s="58"/>
      <c r="H66" s="60"/>
      <c r="I66" s="52"/>
      <c r="J66" s="400"/>
      <c r="K66" s="44"/>
      <c r="L66" s="65"/>
      <c r="M66" s="56"/>
      <c r="N66" s="58"/>
      <c r="P66" s="60"/>
      <c r="Q66" s="60"/>
      <c r="R66" s="60"/>
      <c r="S66" s="60"/>
    </row>
    <row r="67" spans="2:19" hidden="1" x14ac:dyDescent="0.25">
      <c r="B67" s="52"/>
      <c r="C67" s="78" t="s">
        <v>3458</v>
      </c>
      <c r="D67" s="79"/>
      <c r="E67" s="79"/>
      <c r="F67" s="79"/>
      <c r="G67" s="53"/>
      <c r="H67" s="60"/>
      <c r="I67" s="52"/>
      <c r="J67" s="78" t="s">
        <v>3458</v>
      </c>
      <c r="K67" s="79"/>
      <c r="L67" s="79"/>
      <c r="M67" s="79"/>
      <c r="N67" s="53"/>
      <c r="P67" s="60"/>
      <c r="Q67" s="60"/>
      <c r="R67" s="60"/>
      <c r="S67" s="60"/>
    </row>
    <row r="68" spans="2:19" ht="23.25" hidden="1" x14ac:dyDescent="0.25">
      <c r="B68" s="52"/>
      <c r="C68" s="82" t="s">
        <v>3453</v>
      </c>
      <c r="D68" s="54"/>
      <c r="E68" s="82" t="s">
        <v>3454</v>
      </c>
      <c r="F68" s="82" t="s">
        <v>3455</v>
      </c>
      <c r="G68" s="53"/>
      <c r="H68" s="60"/>
      <c r="I68" s="52"/>
      <c r="J68" s="82" t="s">
        <v>3453</v>
      </c>
      <c r="K68" s="54"/>
      <c r="L68" s="82" t="s">
        <v>3454</v>
      </c>
      <c r="M68" s="82" t="s">
        <v>3455</v>
      </c>
      <c r="N68" s="53"/>
      <c r="P68" s="60"/>
      <c r="Q68" s="60"/>
      <c r="R68" s="60"/>
      <c r="S68" s="60"/>
    </row>
    <row r="69" spans="2:19" hidden="1" x14ac:dyDescent="0.25">
      <c r="B69" s="52"/>
      <c r="C69" s="55">
        <v>0</v>
      </c>
      <c r="D69" s="400" t="s">
        <v>3456</v>
      </c>
      <c r="E69" s="59">
        <v>0</v>
      </c>
      <c r="F69" s="57">
        <f t="shared" ref="F69:F73" si="5">E69*C69</f>
        <v>0</v>
      </c>
      <c r="G69" s="53"/>
      <c r="H69" s="60"/>
      <c r="I69" s="52"/>
      <c r="J69" s="55">
        <v>0</v>
      </c>
      <c r="K69" s="400" t="s">
        <v>3456</v>
      </c>
      <c r="L69" s="59">
        <v>0</v>
      </c>
      <c r="M69" s="57">
        <f t="shared" si="1"/>
        <v>0</v>
      </c>
      <c r="N69" s="53"/>
      <c r="P69" s="60"/>
      <c r="Q69" s="60"/>
      <c r="R69" s="60"/>
      <c r="S69" s="60"/>
    </row>
    <row r="70" spans="2:19" hidden="1" x14ac:dyDescent="0.25">
      <c r="B70" s="52"/>
      <c r="C70" s="55">
        <v>0</v>
      </c>
      <c r="D70" s="400" t="s">
        <v>3456</v>
      </c>
      <c r="E70" s="59">
        <v>0</v>
      </c>
      <c r="F70" s="57">
        <f t="shared" si="5"/>
        <v>0</v>
      </c>
      <c r="G70" s="53"/>
      <c r="H70" s="60"/>
      <c r="I70" s="52"/>
      <c r="J70" s="55">
        <v>0</v>
      </c>
      <c r="K70" s="400" t="s">
        <v>3456</v>
      </c>
      <c r="L70" s="59">
        <v>0</v>
      </c>
      <c r="M70" s="57">
        <f t="shared" si="1"/>
        <v>0</v>
      </c>
      <c r="N70" s="53"/>
      <c r="P70" s="60"/>
      <c r="Q70" s="60"/>
      <c r="R70" s="60"/>
      <c r="S70" s="60"/>
    </row>
    <row r="71" spans="2:19" hidden="1" x14ac:dyDescent="0.25">
      <c r="B71" s="52"/>
      <c r="C71" s="55">
        <v>0</v>
      </c>
      <c r="D71" s="400" t="s">
        <v>3456</v>
      </c>
      <c r="E71" s="59">
        <v>0</v>
      </c>
      <c r="F71" s="57">
        <f t="shared" si="5"/>
        <v>0</v>
      </c>
      <c r="G71" s="53"/>
      <c r="H71" s="60"/>
      <c r="I71" s="52"/>
      <c r="J71" s="55">
        <v>0</v>
      </c>
      <c r="K71" s="400" t="s">
        <v>3456</v>
      </c>
      <c r="L71" s="59">
        <v>0</v>
      </c>
      <c r="M71" s="57">
        <f t="shared" si="1"/>
        <v>0</v>
      </c>
      <c r="N71" s="53"/>
      <c r="P71" s="60"/>
      <c r="Q71" s="60"/>
      <c r="R71" s="60"/>
      <c r="S71" s="60"/>
    </row>
    <row r="72" spans="2:19" hidden="1" x14ac:dyDescent="0.25">
      <c r="B72" s="52"/>
      <c r="C72" s="55">
        <v>0</v>
      </c>
      <c r="D72" s="400" t="s">
        <v>3456</v>
      </c>
      <c r="E72" s="59">
        <v>0</v>
      </c>
      <c r="F72" s="57">
        <f t="shared" si="5"/>
        <v>0</v>
      </c>
      <c r="G72" s="53"/>
      <c r="H72" s="60"/>
      <c r="I72" s="52"/>
      <c r="J72" s="55">
        <v>0</v>
      </c>
      <c r="K72" s="400" t="s">
        <v>3456</v>
      </c>
      <c r="L72" s="59">
        <v>0</v>
      </c>
      <c r="M72" s="57">
        <f t="shared" si="1"/>
        <v>0</v>
      </c>
      <c r="N72" s="53"/>
      <c r="P72" s="60"/>
      <c r="Q72" s="60"/>
      <c r="R72" s="60"/>
      <c r="S72" s="60"/>
    </row>
    <row r="73" spans="2:19" hidden="1" x14ac:dyDescent="0.25">
      <c r="B73" s="52"/>
      <c r="C73" s="55">
        <v>0</v>
      </c>
      <c r="D73" s="400" t="s">
        <v>3456</v>
      </c>
      <c r="E73" s="59">
        <v>0</v>
      </c>
      <c r="F73" s="57">
        <f t="shared" si="5"/>
        <v>0</v>
      </c>
      <c r="G73" s="58"/>
      <c r="H73" s="60"/>
      <c r="I73" s="52"/>
      <c r="J73" s="55">
        <v>0</v>
      </c>
      <c r="K73" s="400" t="s">
        <v>3456</v>
      </c>
      <c r="L73" s="59">
        <v>0</v>
      </c>
      <c r="M73" s="57">
        <f t="shared" si="1"/>
        <v>0</v>
      </c>
      <c r="N73" s="58"/>
      <c r="P73" s="60"/>
      <c r="Q73" s="60"/>
      <c r="R73" s="60"/>
      <c r="S73" s="60"/>
    </row>
    <row r="74" spans="2:19" ht="7.5" hidden="1" customHeight="1" thickBot="1" x14ac:dyDescent="0.3">
      <c r="B74" s="52"/>
      <c r="C74" s="61"/>
      <c r="D74" s="400"/>
      <c r="E74" s="400"/>
      <c r="F74" s="62"/>
      <c r="G74" s="63"/>
      <c r="H74" s="60"/>
      <c r="I74" s="52"/>
      <c r="J74" s="61"/>
      <c r="K74" s="400"/>
      <c r="L74" s="400"/>
      <c r="M74" s="62"/>
      <c r="N74" s="63"/>
      <c r="P74" s="60"/>
      <c r="Q74" s="60"/>
      <c r="R74" s="60"/>
      <c r="S74" s="60"/>
    </row>
    <row r="75" spans="2:19" ht="15.75" hidden="1" thickTop="1" x14ac:dyDescent="0.25">
      <c r="B75" s="52"/>
      <c r="C75" s="64">
        <f>SUM(C69:C73)</f>
        <v>0</v>
      </c>
      <c r="D75" s="44"/>
      <c r="E75" s="65" t="s">
        <v>3457</v>
      </c>
      <c r="F75" s="57">
        <f>SUM(F69:F73)</f>
        <v>0</v>
      </c>
      <c r="G75" s="58"/>
      <c r="H75" s="60"/>
      <c r="I75" s="52"/>
      <c r="J75" s="64">
        <f>SUM(J69:J73)</f>
        <v>0</v>
      </c>
      <c r="K75" s="44"/>
      <c r="L75" s="65" t="s">
        <v>3457</v>
      </c>
      <c r="M75" s="57">
        <f>SUM(M69:M73)</f>
        <v>0</v>
      </c>
      <c r="N75" s="58"/>
      <c r="P75" s="60"/>
      <c r="Q75" s="60"/>
      <c r="R75" s="60"/>
      <c r="S75" s="60"/>
    </row>
    <row r="76" spans="2:19" ht="4.5" hidden="1" customHeight="1" x14ac:dyDescent="0.25">
      <c r="B76" s="66"/>
      <c r="C76" s="67"/>
      <c r="D76" s="67"/>
      <c r="E76" s="67"/>
      <c r="F76" s="68"/>
      <c r="G76" s="69"/>
      <c r="H76" s="60"/>
      <c r="I76" s="66"/>
      <c r="J76" s="67"/>
      <c r="K76" s="67"/>
      <c r="L76" s="67"/>
      <c r="M76" s="68"/>
      <c r="N76" s="69"/>
      <c r="P76" s="60"/>
      <c r="Q76" s="60"/>
      <c r="R76" s="60"/>
      <c r="S76" s="60"/>
    </row>
    <row r="77" spans="2:19" ht="15" hidden="1" customHeight="1" x14ac:dyDescent="0.25">
      <c r="B77" s="70"/>
      <c r="C77" s="101">
        <f>IF(C65&gt;10,1,0)</f>
        <v>0</v>
      </c>
      <c r="D77" s="101"/>
      <c r="E77" s="101"/>
      <c r="F77" s="102"/>
      <c r="G77" s="102"/>
      <c r="H77" s="103"/>
      <c r="I77" s="104"/>
      <c r="J77" s="101">
        <f>IF(J65&gt;10,1,0)</f>
        <v>0</v>
      </c>
      <c r="K77" s="101"/>
      <c r="L77" s="400"/>
      <c r="M77" s="56"/>
      <c r="N77" s="56"/>
      <c r="P77" s="60"/>
      <c r="Q77" s="60"/>
      <c r="R77" s="60"/>
      <c r="S77" s="60"/>
    </row>
    <row r="78" spans="2:19" ht="4.5" hidden="1" customHeight="1" x14ac:dyDescent="0.25">
      <c r="B78" s="49"/>
      <c r="C78" s="71"/>
      <c r="D78" s="71"/>
      <c r="E78" s="71"/>
      <c r="F78" s="72"/>
      <c r="G78" s="73"/>
      <c r="H78" s="60"/>
      <c r="I78" s="49"/>
      <c r="J78" s="71"/>
      <c r="K78" s="71"/>
      <c r="L78" s="71"/>
      <c r="M78" s="72"/>
      <c r="N78" s="73"/>
      <c r="P78" s="60"/>
      <c r="Q78" s="60"/>
      <c r="R78" s="60"/>
      <c r="S78" s="60"/>
    </row>
    <row r="79" spans="2:19" hidden="1" x14ac:dyDescent="0.25">
      <c r="B79" s="52"/>
      <c r="C79" s="78" t="s">
        <v>3459</v>
      </c>
      <c r="D79" s="79"/>
      <c r="E79" s="79"/>
      <c r="F79" s="79"/>
      <c r="G79" s="53"/>
      <c r="H79" s="60"/>
      <c r="I79" s="52"/>
      <c r="J79" s="78" t="s">
        <v>3459</v>
      </c>
      <c r="K79" s="79"/>
      <c r="L79" s="79"/>
      <c r="M79" s="79"/>
      <c r="N79" s="53"/>
      <c r="P79" s="60"/>
      <c r="Q79" s="60"/>
      <c r="R79" s="60"/>
      <c r="S79" s="60"/>
    </row>
    <row r="80" spans="2:19" ht="23.25" hidden="1" x14ac:dyDescent="0.25">
      <c r="B80" s="52"/>
      <c r="C80" s="82" t="s">
        <v>3453</v>
      </c>
      <c r="D80" s="54"/>
      <c r="E80" s="82" t="s">
        <v>3454</v>
      </c>
      <c r="F80" s="82" t="s">
        <v>3455</v>
      </c>
      <c r="G80" s="53"/>
      <c r="H80" s="60"/>
      <c r="I80" s="52"/>
      <c r="J80" s="82" t="s">
        <v>3453</v>
      </c>
      <c r="K80" s="54"/>
      <c r="L80" s="82" t="s">
        <v>3454</v>
      </c>
      <c r="M80" s="82" t="s">
        <v>3455</v>
      </c>
      <c r="N80" s="53"/>
      <c r="P80" s="60"/>
      <c r="Q80" s="60"/>
      <c r="R80" s="60"/>
      <c r="S80" s="60"/>
    </row>
    <row r="81" spans="2:19" hidden="1" x14ac:dyDescent="0.25">
      <c r="B81" s="52"/>
      <c r="C81" s="55">
        <v>0</v>
      </c>
      <c r="D81" s="400" t="s">
        <v>3456</v>
      </c>
      <c r="E81" s="57">
        <v>1.5833333333333333</v>
      </c>
      <c r="F81" s="57">
        <f>C81*E81</f>
        <v>0</v>
      </c>
      <c r="G81" s="58"/>
      <c r="H81" s="60"/>
      <c r="I81" s="52"/>
      <c r="J81" s="55">
        <v>0</v>
      </c>
      <c r="K81" s="400" t="s">
        <v>3456</v>
      </c>
      <c r="L81" s="57">
        <v>1.5833333333333333</v>
      </c>
      <c r="M81" s="57">
        <f>J81*L81</f>
        <v>0</v>
      </c>
      <c r="N81" s="58"/>
      <c r="P81" s="60"/>
      <c r="Q81" s="60"/>
      <c r="R81" s="60"/>
      <c r="S81" s="60"/>
    </row>
    <row r="82" spans="2:19" hidden="1" x14ac:dyDescent="0.25">
      <c r="B82" s="52"/>
      <c r="C82" s="55">
        <v>0</v>
      </c>
      <c r="D82" s="400" t="s">
        <v>3456</v>
      </c>
      <c r="E82" s="57">
        <v>1.625</v>
      </c>
      <c r="F82" s="57">
        <f t="shared" ref="F82:F86" si="6">C82*E82</f>
        <v>0</v>
      </c>
      <c r="G82" s="58"/>
      <c r="H82" s="60"/>
      <c r="I82" s="52"/>
      <c r="J82" s="55">
        <v>0</v>
      </c>
      <c r="K82" s="400" t="s">
        <v>3456</v>
      </c>
      <c r="L82" s="57">
        <v>1.625</v>
      </c>
      <c r="M82" s="57">
        <f t="shared" ref="M82:M88" si="7">J82*L82</f>
        <v>0</v>
      </c>
      <c r="N82" s="58"/>
      <c r="P82" s="60"/>
      <c r="Q82" s="60"/>
      <c r="R82" s="60"/>
      <c r="S82" s="60"/>
    </row>
    <row r="83" spans="2:19" hidden="1" x14ac:dyDescent="0.25">
      <c r="B83" s="52"/>
      <c r="C83" s="55">
        <v>0</v>
      </c>
      <c r="D83" s="400" t="s">
        <v>3456</v>
      </c>
      <c r="E83" s="59">
        <v>0</v>
      </c>
      <c r="F83" s="57">
        <f t="shared" si="6"/>
        <v>0</v>
      </c>
      <c r="G83" s="58"/>
      <c r="H83" s="60"/>
      <c r="I83" s="52"/>
      <c r="J83" s="55">
        <v>0</v>
      </c>
      <c r="K83" s="400" t="s">
        <v>3456</v>
      </c>
      <c r="L83" s="59">
        <v>0</v>
      </c>
      <c r="M83" s="57">
        <f t="shared" si="7"/>
        <v>0</v>
      </c>
      <c r="N83" s="58"/>
      <c r="P83" s="60"/>
      <c r="Q83" s="60"/>
      <c r="R83" s="60"/>
      <c r="S83" s="60"/>
    </row>
    <row r="84" spans="2:19" hidden="1" x14ac:dyDescent="0.25">
      <c r="B84" s="52"/>
      <c r="C84" s="55">
        <v>0</v>
      </c>
      <c r="D84" s="400" t="s">
        <v>3456</v>
      </c>
      <c r="E84" s="59">
        <v>0</v>
      </c>
      <c r="F84" s="57">
        <f t="shared" si="6"/>
        <v>0</v>
      </c>
      <c r="G84" s="58"/>
      <c r="H84" s="60"/>
      <c r="I84" s="52"/>
      <c r="J84" s="55">
        <v>0</v>
      </c>
      <c r="K84" s="400" t="s">
        <v>3456</v>
      </c>
      <c r="L84" s="59">
        <v>0</v>
      </c>
      <c r="M84" s="57">
        <f t="shared" si="7"/>
        <v>0</v>
      </c>
      <c r="N84" s="58"/>
      <c r="P84" s="60"/>
      <c r="Q84" s="60"/>
      <c r="R84" s="60"/>
      <c r="S84" s="60"/>
    </row>
    <row r="85" spans="2:19" hidden="1" x14ac:dyDescent="0.25">
      <c r="B85" s="52"/>
      <c r="C85" s="55">
        <v>0</v>
      </c>
      <c r="D85" s="400" t="s">
        <v>3456</v>
      </c>
      <c r="E85" s="59">
        <v>0</v>
      </c>
      <c r="F85" s="57">
        <f t="shared" si="6"/>
        <v>0</v>
      </c>
      <c r="G85" s="58"/>
      <c r="H85" s="60"/>
      <c r="I85" s="52"/>
      <c r="J85" s="55">
        <v>0</v>
      </c>
      <c r="K85" s="400" t="s">
        <v>3456</v>
      </c>
      <c r="L85" s="59">
        <v>0</v>
      </c>
      <c r="M85" s="57">
        <f t="shared" si="7"/>
        <v>0</v>
      </c>
      <c r="N85" s="58"/>
      <c r="P85" s="60"/>
      <c r="Q85" s="60"/>
      <c r="R85" s="60"/>
      <c r="S85" s="60"/>
    </row>
    <row r="86" spans="2:19" hidden="1" x14ac:dyDescent="0.25">
      <c r="B86" s="52"/>
      <c r="C86" s="55">
        <v>0</v>
      </c>
      <c r="D86" s="400" t="s">
        <v>3456</v>
      </c>
      <c r="E86" s="59">
        <v>0</v>
      </c>
      <c r="F86" s="57">
        <f t="shared" si="6"/>
        <v>0</v>
      </c>
      <c r="G86" s="58"/>
      <c r="H86" s="60"/>
      <c r="I86" s="52"/>
      <c r="J86" s="55">
        <v>0</v>
      </c>
      <c r="K86" s="400" t="s">
        <v>3456</v>
      </c>
      <c r="L86" s="59">
        <v>0</v>
      </c>
      <c r="M86" s="57">
        <f t="shared" si="7"/>
        <v>0</v>
      </c>
      <c r="N86" s="58"/>
      <c r="P86" s="60"/>
      <c r="Q86" s="60"/>
      <c r="R86" s="60"/>
      <c r="S86" s="60"/>
    </row>
    <row r="87" spans="2:19" hidden="1" x14ac:dyDescent="0.25">
      <c r="B87" s="52"/>
      <c r="C87" s="55">
        <v>0</v>
      </c>
      <c r="D87" s="400" t="s">
        <v>3456</v>
      </c>
      <c r="E87" s="59">
        <v>0</v>
      </c>
      <c r="F87" s="57">
        <f>C87*E87</f>
        <v>0</v>
      </c>
      <c r="G87" s="58"/>
      <c r="H87" s="60"/>
      <c r="I87" s="52"/>
      <c r="J87" s="55">
        <v>0</v>
      </c>
      <c r="K87" s="400" t="s">
        <v>3456</v>
      </c>
      <c r="L87" s="59">
        <v>0</v>
      </c>
      <c r="M87" s="57">
        <f>J87*L87</f>
        <v>0</v>
      </c>
      <c r="N87" s="58"/>
      <c r="P87" s="60"/>
      <c r="Q87" s="60"/>
      <c r="R87" s="60"/>
      <c r="S87" s="60"/>
    </row>
    <row r="88" spans="2:19" hidden="1" x14ac:dyDescent="0.25">
      <c r="B88" s="52"/>
      <c r="C88" s="55">
        <v>0</v>
      </c>
      <c r="D88" s="400" t="s">
        <v>3456</v>
      </c>
      <c r="E88" s="59">
        <v>0</v>
      </c>
      <c r="F88" s="57">
        <f t="shared" ref="F88" si="8">C88*E88</f>
        <v>0</v>
      </c>
      <c r="G88" s="58"/>
      <c r="H88" s="60"/>
      <c r="I88" s="52"/>
      <c r="J88" s="55">
        <v>0</v>
      </c>
      <c r="K88" s="400" t="s">
        <v>3456</v>
      </c>
      <c r="L88" s="59">
        <v>0</v>
      </c>
      <c r="M88" s="57">
        <f t="shared" si="7"/>
        <v>0</v>
      </c>
      <c r="N88" s="58"/>
      <c r="P88" s="60"/>
      <c r="Q88" s="60"/>
      <c r="R88" s="60"/>
      <c r="S88" s="60"/>
    </row>
    <row r="89" spans="2:19" ht="7.5" hidden="1" customHeight="1" thickBot="1" x14ac:dyDescent="0.3">
      <c r="B89" s="52"/>
      <c r="C89" s="61"/>
      <c r="D89" s="400"/>
      <c r="E89" s="400"/>
      <c r="F89" s="62"/>
      <c r="G89" s="63"/>
      <c r="H89" s="60"/>
      <c r="I89" s="52"/>
      <c r="J89" s="61"/>
      <c r="K89" s="400"/>
      <c r="L89" s="400"/>
      <c r="M89" s="62"/>
      <c r="N89" s="63"/>
      <c r="P89" s="60"/>
      <c r="Q89" s="60"/>
      <c r="R89" s="60"/>
      <c r="S89" s="60"/>
    </row>
    <row r="90" spans="2:19" ht="15.75" hidden="1" thickTop="1" x14ac:dyDescent="0.25">
      <c r="B90" s="52"/>
      <c r="C90" s="64">
        <f>SUM(C81:C88)</f>
        <v>0</v>
      </c>
      <c r="D90" s="400"/>
      <c r="E90" s="400"/>
      <c r="F90" s="57">
        <f>SUM(F81:F88)</f>
        <v>0</v>
      </c>
      <c r="G90" s="58"/>
      <c r="H90" s="60"/>
      <c r="I90" s="52"/>
      <c r="J90" s="64">
        <f>SUM(J81:J88)</f>
        <v>0</v>
      </c>
      <c r="K90" s="400"/>
      <c r="L90" s="400"/>
      <c r="M90" s="57">
        <f>SUM(M81:M88)</f>
        <v>0</v>
      </c>
      <c r="N90" s="58"/>
      <c r="P90" s="60"/>
      <c r="Q90" s="60"/>
      <c r="R90" s="60"/>
      <c r="S90" s="60"/>
    </row>
    <row r="91" spans="2:19" ht="4.5" hidden="1" customHeight="1" x14ac:dyDescent="0.25">
      <c r="B91" s="66"/>
      <c r="C91" s="67"/>
      <c r="D91" s="67"/>
      <c r="E91" s="67"/>
      <c r="F91" s="68"/>
      <c r="G91" s="69"/>
      <c r="H91" s="60"/>
      <c r="I91" s="66"/>
      <c r="J91" s="67"/>
      <c r="K91" s="67"/>
      <c r="L91" s="67"/>
      <c r="M91" s="68"/>
      <c r="N91" s="69"/>
      <c r="P91" s="60"/>
      <c r="Q91" s="60"/>
      <c r="R91" s="60"/>
      <c r="S91" s="60"/>
    </row>
    <row r="92" spans="2:19" ht="15" hidden="1" customHeight="1" x14ac:dyDescent="0.25">
      <c r="B92" s="70"/>
      <c r="C92" s="400"/>
      <c r="D92" s="400"/>
      <c r="E92" s="400"/>
      <c r="F92" s="56"/>
      <c r="G92" s="56"/>
      <c r="H92" s="60"/>
      <c r="I92" s="70"/>
      <c r="J92" s="400"/>
      <c r="K92" s="400"/>
      <c r="L92" s="400"/>
      <c r="M92" s="56"/>
      <c r="N92" s="56"/>
      <c r="P92" s="60"/>
      <c r="Q92" s="60"/>
      <c r="R92" s="60"/>
      <c r="S92" s="60"/>
    </row>
    <row r="93" spans="2:19" ht="4.5" hidden="1" customHeight="1" x14ac:dyDescent="0.25">
      <c r="B93" s="49"/>
      <c r="C93" s="71"/>
      <c r="D93" s="71"/>
      <c r="E93" s="71"/>
      <c r="F93" s="72"/>
      <c r="G93" s="73"/>
      <c r="H93" s="60"/>
      <c r="I93" s="49"/>
      <c r="J93" s="71"/>
      <c r="K93" s="71"/>
      <c r="L93" s="71"/>
      <c r="M93" s="72"/>
      <c r="N93" s="73"/>
      <c r="P93" s="60"/>
      <c r="Q93" s="60"/>
      <c r="R93" s="60"/>
      <c r="S93" s="60"/>
    </row>
    <row r="94" spans="2:19" ht="14.25" hidden="1" customHeight="1" x14ac:dyDescent="0.25">
      <c r="B94" s="52"/>
      <c r="C94" s="400"/>
      <c r="D94" s="400"/>
      <c r="E94" s="400"/>
      <c r="F94" s="400"/>
      <c r="G94" s="53"/>
      <c r="I94" s="52"/>
      <c r="J94" s="400"/>
      <c r="K94" s="400"/>
      <c r="L94" s="400"/>
      <c r="M94" s="400"/>
      <c r="N94" s="53"/>
    </row>
    <row r="95" spans="2:19" hidden="1" x14ac:dyDescent="0.25">
      <c r="B95" s="52"/>
      <c r="C95" s="400"/>
      <c r="D95" s="400"/>
      <c r="E95" s="74"/>
      <c r="F95" s="56"/>
      <c r="G95" s="53"/>
      <c r="I95" s="52"/>
      <c r="J95" s="400"/>
      <c r="K95" s="400"/>
      <c r="L95" s="74"/>
      <c r="M95" s="56"/>
      <c r="N95" s="53"/>
    </row>
    <row r="96" spans="2:19" ht="4.5" hidden="1" customHeight="1" x14ac:dyDescent="0.25">
      <c r="B96" s="66"/>
      <c r="C96" s="67"/>
      <c r="D96" s="67"/>
      <c r="E96" s="67"/>
      <c r="F96" s="68"/>
      <c r="G96" s="69"/>
      <c r="I96" s="66"/>
      <c r="J96" s="67"/>
      <c r="K96" s="67"/>
      <c r="L96" s="67"/>
      <c r="M96" s="68"/>
      <c r="N96" s="69"/>
    </row>
    <row r="97" spans="2:19" ht="15" hidden="1" customHeight="1" x14ac:dyDescent="0.25">
      <c r="B97" s="70"/>
      <c r="C97" s="101">
        <f>IF(C90&gt;0,1,0)</f>
        <v>0</v>
      </c>
      <c r="D97" s="101"/>
      <c r="E97" s="101"/>
      <c r="F97" s="102"/>
      <c r="G97" s="102"/>
      <c r="H97" s="88"/>
      <c r="I97" s="104"/>
      <c r="J97" s="101">
        <f>IF(J90&gt;0,1,0)</f>
        <v>0</v>
      </c>
      <c r="K97" s="400"/>
      <c r="L97" s="400"/>
      <c r="M97" s="56"/>
      <c r="N97" s="56"/>
    </row>
    <row r="98" spans="2:19" ht="4.5" hidden="1" customHeight="1" x14ac:dyDescent="0.25">
      <c r="B98" s="49"/>
      <c r="C98" s="71"/>
      <c r="D98" s="71"/>
      <c r="E98" s="71"/>
      <c r="F98" s="72"/>
      <c r="G98" s="73"/>
      <c r="I98" s="49"/>
      <c r="J98" s="71"/>
      <c r="K98" s="71"/>
      <c r="L98" s="71"/>
      <c r="M98" s="72"/>
      <c r="N98" s="73"/>
    </row>
    <row r="99" spans="2:19" hidden="1" x14ac:dyDescent="0.25">
      <c r="B99" s="52"/>
      <c r="C99" s="78" t="s">
        <v>3460</v>
      </c>
      <c r="D99" s="79"/>
      <c r="E99" s="79"/>
      <c r="F99" s="79"/>
      <c r="G99" s="53"/>
      <c r="I99" s="52"/>
      <c r="J99" s="78" t="s">
        <v>3461</v>
      </c>
      <c r="K99" s="79"/>
      <c r="L99" s="79"/>
      <c r="M99" s="79"/>
      <c r="N99" s="53"/>
    </row>
    <row r="100" spans="2:19" ht="23.25" hidden="1" x14ac:dyDescent="0.25">
      <c r="B100" s="52"/>
      <c r="C100" s="82" t="s">
        <v>3453</v>
      </c>
      <c r="D100" s="54"/>
      <c r="E100" s="82"/>
      <c r="F100" s="82" t="s">
        <v>3455</v>
      </c>
      <c r="G100" s="53"/>
      <c r="H100" s="60"/>
      <c r="I100" s="52"/>
      <c r="J100" s="82" t="s">
        <v>3453</v>
      </c>
      <c r="K100" s="54"/>
      <c r="L100" s="82" t="s">
        <v>3454</v>
      </c>
      <c r="M100" s="82" t="s">
        <v>3455</v>
      </c>
      <c r="N100" s="53"/>
      <c r="P100" s="60"/>
      <c r="Q100" s="60"/>
      <c r="R100" s="60"/>
      <c r="S100" s="60"/>
    </row>
    <row r="101" spans="2:19" hidden="1" x14ac:dyDescent="0.25">
      <c r="B101" s="52"/>
      <c r="C101" s="64">
        <f>SUM(C12:C13,C81:C82)</f>
        <v>0</v>
      </c>
      <c r="D101" s="400" t="s">
        <v>3456</v>
      </c>
      <c r="E101" s="400" t="s">
        <v>3462</v>
      </c>
      <c r="F101" s="57">
        <f>SUM(F12:F13,F81:F82)</f>
        <v>0</v>
      </c>
      <c r="G101" s="58"/>
      <c r="I101" s="52"/>
      <c r="J101" s="64">
        <f>SUM(J12:J13,J81:J82)</f>
        <v>0</v>
      </c>
      <c r="K101" s="400" t="s">
        <v>3456</v>
      </c>
      <c r="L101" s="400" t="s">
        <v>3462</v>
      </c>
      <c r="M101" s="57">
        <f>SUM(M12:M13,M81:M82)</f>
        <v>0</v>
      </c>
      <c r="N101" s="58"/>
    </row>
    <row r="102" spans="2:19" hidden="1" x14ac:dyDescent="0.25">
      <c r="B102" s="52"/>
      <c r="C102" s="64">
        <f>SUM(C14:C63,C83:C88)</f>
        <v>0</v>
      </c>
      <c r="D102" s="400" t="s">
        <v>3456</v>
      </c>
      <c r="E102" s="400" t="s">
        <v>3463</v>
      </c>
      <c r="F102" s="57">
        <f>SUM(F14:F63,F83:F88)</f>
        <v>0</v>
      </c>
      <c r="G102" s="58"/>
      <c r="I102" s="52"/>
      <c r="J102" s="64">
        <f>SUM(J14:J63,J83:J88)</f>
        <v>0</v>
      </c>
      <c r="K102" s="400" t="s">
        <v>3456</v>
      </c>
      <c r="L102" s="400" t="s">
        <v>3463</v>
      </c>
      <c r="M102" s="57">
        <f>SUM(M14:M63,M83:M88)</f>
        <v>0</v>
      </c>
      <c r="N102" s="58"/>
    </row>
    <row r="103" spans="2:19" ht="7.5" hidden="1" customHeight="1" thickBot="1" x14ac:dyDescent="0.3">
      <c r="B103" s="52"/>
      <c r="C103" s="61"/>
      <c r="D103" s="400"/>
      <c r="E103" s="400"/>
      <c r="F103" s="62"/>
      <c r="G103" s="63"/>
      <c r="I103" s="52"/>
      <c r="J103" s="61"/>
      <c r="K103" s="400"/>
      <c r="L103" s="400"/>
      <c r="M103" s="62"/>
      <c r="N103" s="63"/>
    </row>
    <row r="104" spans="2:19" ht="15.75" hidden="1" thickTop="1" x14ac:dyDescent="0.25">
      <c r="B104" s="52"/>
      <c r="C104" s="64">
        <f>SUM(C101:C102)</f>
        <v>0</v>
      </c>
      <c r="D104" s="560" t="s">
        <v>3464</v>
      </c>
      <c r="E104" s="560"/>
      <c r="F104" s="64">
        <f>SUM(F101:F102)</f>
        <v>0</v>
      </c>
      <c r="G104" s="58"/>
      <c r="I104" s="52"/>
      <c r="J104" s="64">
        <f>SUM(J101:J102)</f>
        <v>0</v>
      </c>
      <c r="K104" s="560" t="s">
        <v>3464</v>
      </c>
      <c r="L104" s="560"/>
      <c r="M104" s="64">
        <f>SUM(M101:M102)</f>
        <v>0</v>
      </c>
      <c r="N104" s="58"/>
    </row>
    <row r="105" spans="2:19" ht="7.5" hidden="1" customHeight="1" x14ac:dyDescent="0.25">
      <c r="B105" s="52"/>
      <c r="C105" s="400"/>
      <c r="D105" s="400"/>
      <c r="E105" s="400"/>
      <c r="F105" s="56"/>
      <c r="G105" s="58"/>
      <c r="I105" s="52"/>
      <c r="J105" s="400"/>
      <c r="K105" s="400"/>
      <c r="L105" s="400"/>
      <c r="M105" s="56"/>
      <c r="N105" s="58"/>
    </row>
    <row r="106" spans="2:19" hidden="1" x14ac:dyDescent="0.25">
      <c r="B106" s="52"/>
      <c r="C106" s="75" t="str">
        <f>IFERROR(C101/C104,"")</f>
        <v/>
      </c>
      <c r="D106" s="400" t="s">
        <v>3462</v>
      </c>
      <c r="E106" s="400"/>
      <c r="F106" s="56"/>
      <c r="G106" s="58"/>
      <c r="I106" s="52"/>
      <c r="J106" s="75" t="str">
        <f>IFERROR(J101/J104,"")</f>
        <v/>
      </c>
      <c r="K106" s="400" t="s">
        <v>3462</v>
      </c>
      <c r="L106" s="400"/>
      <c r="M106" s="56"/>
      <c r="N106" s="58"/>
    </row>
    <row r="107" spans="2:19" hidden="1" x14ac:dyDescent="0.25">
      <c r="B107" s="52"/>
      <c r="C107" s="75" t="str">
        <f>IFERROR(C102/C104,"")</f>
        <v/>
      </c>
      <c r="D107" s="400" t="s">
        <v>3463</v>
      </c>
      <c r="E107" s="400"/>
      <c r="F107" s="76"/>
      <c r="G107" s="63"/>
      <c r="I107" s="52"/>
      <c r="J107" s="75" t="str">
        <f>IFERROR(J102/J104,"")</f>
        <v/>
      </c>
      <c r="K107" s="400" t="s">
        <v>3463</v>
      </c>
      <c r="L107" s="400"/>
      <c r="M107" s="76"/>
      <c r="N107" s="63"/>
    </row>
    <row r="108" spans="2:19" ht="4.5" hidden="1" customHeight="1" x14ac:dyDescent="0.25">
      <c r="B108" s="66"/>
      <c r="C108" s="67"/>
      <c r="D108" s="67"/>
      <c r="E108" s="67"/>
      <c r="F108" s="68"/>
      <c r="G108" s="69"/>
      <c r="I108" s="66"/>
      <c r="J108" s="67"/>
      <c r="K108" s="67"/>
      <c r="L108" s="67"/>
      <c r="M108" s="68"/>
      <c r="N108" s="69"/>
    </row>
    <row r="109" spans="2:19" hidden="1" x14ac:dyDescent="0.25">
      <c r="C109" s="91">
        <f>IF(C97+C77=2,1,0)</f>
        <v>0</v>
      </c>
      <c r="D109" s="91"/>
      <c r="E109" s="91"/>
      <c r="F109" s="91"/>
      <c r="G109" s="91"/>
      <c r="H109" s="88"/>
      <c r="I109" s="88"/>
      <c r="J109" s="91">
        <f>IF(J97+J77=2,1,0)</f>
        <v>0</v>
      </c>
    </row>
    <row r="110" spans="2:19" x14ac:dyDescent="0.25">
      <c r="B110" s="290"/>
      <c r="C110" s="291">
        <f>SUM(C109,J109)</f>
        <v>0</v>
      </c>
      <c r="D110" s="291"/>
      <c r="E110" s="291"/>
      <c r="F110" s="291"/>
      <c r="G110" s="291"/>
      <c r="H110" s="88"/>
      <c r="I110" s="88"/>
      <c r="J110" s="91"/>
    </row>
    <row r="111" spans="2:19" ht="15" customHeight="1" x14ac:dyDescent="0.25">
      <c r="H111" s="77"/>
    </row>
    <row r="113" ht="15" customHeight="1" x14ac:dyDescent="0.25"/>
    <row r="115" ht="15" customHeight="1" x14ac:dyDescent="0.25"/>
    <row r="116" ht="15" customHeight="1" x14ac:dyDescent="0.25"/>
    <row r="117" ht="15" customHeight="1" x14ac:dyDescent="0.25"/>
  </sheetData>
  <sheetProtection algorithmName="SHA-512" hashValue="hDwpuWSBQMpqZEehUueIJUG7UZQZzp/IXlaiTeZ5PHmcvbnIKsO2VgyMQd5wkhs2/2F6B7klWB7YaS2Y1w2LZA==" saltValue="KUhpJQ0yQMM/Zjr2rZD4qA==" spinCount="100000" sheet="1" objects="1" scenarios="1"/>
  <mergeCells count="9">
    <mergeCell ref="J5:M6"/>
    <mergeCell ref="K104:L104"/>
    <mergeCell ref="D104:E104"/>
    <mergeCell ref="B1:N1"/>
    <mergeCell ref="B2:N2"/>
    <mergeCell ref="C10:F10"/>
    <mergeCell ref="C5:F5"/>
    <mergeCell ref="C6:D6"/>
    <mergeCell ref="E6:F6"/>
  </mergeCells>
  <printOptions horizontalCentered="1"/>
  <pageMargins left="0.17" right="0.17" top="0.15748031496062992" bottom="0.15748031496062992" header="0.15748031496062992" footer="0.15748031496062992"/>
  <pageSetup paperSize="9" scale="51" orientation="landscape" r:id="rId1"/>
  <headerFooter>
    <oddFooter>&amp;L&amp;1#&amp;"Calibri"&amp;10&amp;K000000Classified: RMG – 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tabColor rgb="FFFF0000"/>
    <pageSetUpPr fitToPage="1"/>
  </sheetPr>
  <dimension ref="B1:L1025"/>
  <sheetViews>
    <sheetView zoomScaleNormal="100" workbookViewId="0">
      <pane ySplit="7" topLeftCell="A8" activePane="bottomLeft" state="frozen"/>
      <selection pane="bottomLeft" activeCell="D15" sqref="D15"/>
    </sheetView>
  </sheetViews>
  <sheetFormatPr defaultColWidth="9.140625" defaultRowHeight="15" x14ac:dyDescent="0.25"/>
  <cols>
    <col min="1" max="1" width="2.85546875" style="4" customWidth="1"/>
    <col min="2" max="2" width="11.85546875" style="4" customWidth="1"/>
    <col min="3" max="3" width="11.85546875" style="2" customWidth="1"/>
    <col min="4" max="4" width="48.140625" style="3" customWidth="1"/>
    <col min="5" max="5" width="65.85546875" style="3" customWidth="1"/>
    <col min="6" max="6" width="12.5703125" style="3" customWidth="1"/>
    <col min="7" max="7" width="46.140625" style="4" customWidth="1"/>
    <col min="8" max="11" width="9.140625" style="4"/>
    <col min="12" max="12" width="9.140625" style="4" customWidth="1"/>
    <col min="13" max="16384" width="9.140625" style="4"/>
  </cols>
  <sheetData>
    <row r="1" spans="2:12" ht="6.75" hidden="1" customHeight="1" x14ac:dyDescent="0.25">
      <c r="H1" s="5"/>
    </row>
    <row r="2" spans="2:12" ht="30" customHeight="1" x14ac:dyDescent="0.25">
      <c r="B2" s="568" t="s">
        <v>3465</v>
      </c>
      <c r="C2" s="568"/>
      <c r="D2" s="568"/>
      <c r="E2" s="568"/>
      <c r="F2" s="568"/>
      <c r="G2" s="568"/>
      <c r="H2" s="6" t="s">
        <v>125</v>
      </c>
      <c r="I2" s="6" t="s">
        <v>3466</v>
      </c>
    </row>
    <row r="3" spans="2:12" s="2" customFormat="1" ht="30" customHeight="1" x14ac:dyDescent="0.25">
      <c r="B3" s="567" t="str">
        <f>'Unit Setup'!E4</f>
        <v>Cardiff North DO</v>
      </c>
      <c r="C3" s="567"/>
      <c r="D3" s="567"/>
      <c r="E3" s="567"/>
      <c r="F3" s="567"/>
      <c r="G3" s="567"/>
      <c r="H3" s="35" t="s">
        <v>129</v>
      </c>
      <c r="I3" s="6" t="s">
        <v>3467</v>
      </c>
      <c r="J3" s="32"/>
      <c r="K3" s="32"/>
      <c r="L3" s="32"/>
    </row>
    <row r="4" spans="2:12" ht="10.5" customHeight="1" x14ac:dyDescent="0.25">
      <c r="B4" s="33"/>
      <c r="C4" s="33"/>
      <c r="D4" s="33"/>
      <c r="E4" s="33"/>
      <c r="F4" s="33"/>
      <c r="H4" s="6" t="s">
        <v>3468</v>
      </c>
      <c r="I4" s="6" t="s">
        <v>3469</v>
      </c>
    </row>
    <row r="5" spans="2:12" ht="172.5" hidden="1" customHeight="1" x14ac:dyDescent="0.25">
      <c r="B5" s="474" t="s">
        <v>3470</v>
      </c>
      <c r="C5" s="492"/>
      <c r="D5" s="492"/>
      <c r="E5" s="492"/>
      <c r="F5" s="493"/>
      <c r="H5" s="6" t="s">
        <v>3471</v>
      </c>
      <c r="I5" s="6" t="s">
        <v>3472</v>
      </c>
    </row>
    <row r="6" spans="2:12" ht="39" customHeight="1" x14ac:dyDescent="0.25">
      <c r="H6" s="6" t="s">
        <v>3473</v>
      </c>
      <c r="I6" s="6" t="s">
        <v>3474</v>
      </c>
    </row>
    <row r="7" spans="2:12" ht="30" x14ac:dyDescent="0.25">
      <c r="B7" s="80" t="s">
        <v>3475</v>
      </c>
      <c r="C7" s="38" t="s">
        <v>3367</v>
      </c>
      <c r="D7" s="80" t="s">
        <v>3476</v>
      </c>
      <c r="E7" s="80" t="s">
        <v>3477</v>
      </c>
      <c r="F7" s="80" t="s">
        <v>3478</v>
      </c>
      <c r="G7" s="80" t="s">
        <v>3479</v>
      </c>
    </row>
    <row r="8" spans="2:12" ht="30" x14ac:dyDescent="0.25">
      <c r="B8" s="95" t="s">
        <v>3466</v>
      </c>
      <c r="C8" s="37"/>
      <c r="D8" s="96" t="s">
        <v>129</v>
      </c>
      <c r="E8" s="96" t="s">
        <v>3480</v>
      </c>
      <c r="F8" s="97">
        <v>42403</v>
      </c>
      <c r="G8" s="87" t="s">
        <v>3481</v>
      </c>
    </row>
    <row r="9" spans="2:12" x14ac:dyDescent="0.25">
      <c r="B9" s="95"/>
      <c r="C9" s="37"/>
      <c r="D9" s="96"/>
      <c r="E9" s="96"/>
      <c r="F9" s="97"/>
      <c r="G9" s="87"/>
    </row>
    <row r="10" spans="2:12" x14ac:dyDescent="0.25">
      <c r="B10" s="95"/>
      <c r="C10" s="37"/>
      <c r="D10" s="96"/>
      <c r="E10" s="96"/>
      <c r="F10" s="97"/>
      <c r="G10" s="87"/>
    </row>
    <row r="11" spans="2:12" x14ac:dyDescent="0.25">
      <c r="B11" s="95"/>
      <c r="C11" s="37"/>
      <c r="D11" s="96"/>
      <c r="E11" s="96"/>
      <c r="F11" s="97"/>
      <c r="G11" s="87"/>
    </row>
    <row r="12" spans="2:12" x14ac:dyDescent="0.25">
      <c r="B12" s="95"/>
      <c r="C12" s="37"/>
      <c r="D12" s="96"/>
      <c r="E12" s="96"/>
      <c r="F12" s="97"/>
      <c r="G12" s="87"/>
    </row>
    <row r="13" spans="2:12" x14ac:dyDescent="0.25">
      <c r="B13" s="95"/>
      <c r="C13" s="37"/>
      <c r="D13" s="96"/>
      <c r="E13" s="96"/>
      <c r="F13" s="97"/>
      <c r="G13" s="87"/>
    </row>
    <row r="14" spans="2:12" x14ac:dyDescent="0.25">
      <c r="B14" s="95"/>
      <c r="C14" s="37"/>
      <c r="D14" s="96"/>
      <c r="E14" s="96"/>
      <c r="F14" s="97"/>
      <c r="G14" s="87"/>
    </row>
    <row r="15" spans="2:12" x14ac:dyDescent="0.25">
      <c r="B15" s="95"/>
      <c r="C15" s="37"/>
      <c r="D15" s="96"/>
      <c r="E15" s="96"/>
      <c r="F15" s="97"/>
      <c r="G15" s="87"/>
    </row>
    <row r="16" spans="2:12" x14ac:dyDescent="0.25">
      <c r="B16" s="95"/>
      <c r="C16" s="37"/>
      <c r="D16" s="96"/>
      <c r="E16" s="96"/>
      <c r="F16" s="97"/>
      <c r="G16" s="87"/>
    </row>
    <row r="17" spans="2:7" x14ac:dyDescent="0.25">
      <c r="B17" s="95"/>
      <c r="C17" s="37"/>
      <c r="D17" s="96"/>
      <c r="E17" s="96"/>
      <c r="F17" s="97"/>
      <c r="G17" s="87"/>
    </row>
    <row r="18" spans="2:7" x14ac:dyDescent="0.25">
      <c r="B18" s="95"/>
      <c r="C18" s="37"/>
      <c r="D18" s="96"/>
      <c r="E18" s="96"/>
      <c r="F18" s="97"/>
      <c r="G18" s="87"/>
    </row>
    <row r="19" spans="2:7" x14ac:dyDescent="0.25">
      <c r="B19" s="95"/>
      <c r="C19" s="37"/>
      <c r="D19" s="96"/>
      <c r="E19" s="96"/>
      <c r="F19" s="97"/>
      <c r="G19" s="87"/>
    </row>
    <row r="20" spans="2:7" x14ac:dyDescent="0.25">
      <c r="B20" s="95"/>
      <c r="C20" s="37"/>
      <c r="D20" s="96"/>
      <c r="E20" s="96"/>
      <c r="F20" s="97"/>
      <c r="G20" s="87"/>
    </row>
    <row r="21" spans="2:7" x14ac:dyDescent="0.25">
      <c r="B21" s="95"/>
      <c r="C21" s="37"/>
      <c r="D21" s="96"/>
      <c r="E21" s="96"/>
      <c r="F21" s="97"/>
      <c r="G21" s="87"/>
    </row>
    <row r="22" spans="2:7" x14ac:dyDescent="0.25">
      <c r="B22" s="95"/>
      <c r="C22" s="37"/>
      <c r="D22" s="96"/>
      <c r="E22" s="96"/>
      <c r="F22" s="97"/>
      <c r="G22" s="87"/>
    </row>
    <row r="23" spans="2:7" x14ac:dyDescent="0.25">
      <c r="B23" s="95"/>
      <c r="C23" s="37"/>
      <c r="D23" s="96"/>
      <c r="E23" s="96"/>
      <c r="F23" s="97"/>
      <c r="G23" s="87"/>
    </row>
    <row r="24" spans="2:7" x14ac:dyDescent="0.25">
      <c r="B24" s="95"/>
      <c r="C24" s="37"/>
      <c r="D24" s="96"/>
      <c r="E24" s="96"/>
      <c r="F24" s="97"/>
      <c r="G24" s="87"/>
    </row>
    <row r="25" spans="2:7" x14ac:dyDescent="0.25">
      <c r="B25" s="95"/>
      <c r="C25" s="37"/>
      <c r="D25" s="96"/>
      <c r="E25" s="96"/>
      <c r="F25" s="97"/>
      <c r="G25" s="87"/>
    </row>
    <row r="26" spans="2:7" x14ac:dyDescent="0.25">
      <c r="B26" s="95"/>
      <c r="C26" s="37"/>
      <c r="D26" s="96"/>
      <c r="E26" s="96"/>
      <c r="F26" s="97"/>
      <c r="G26" s="87"/>
    </row>
    <row r="27" spans="2:7" x14ac:dyDescent="0.25">
      <c r="B27" s="95"/>
      <c r="C27" s="37"/>
      <c r="D27" s="96"/>
      <c r="E27" s="96"/>
      <c r="F27" s="97"/>
      <c r="G27" s="87"/>
    </row>
    <row r="28" spans="2:7" x14ac:dyDescent="0.25">
      <c r="B28" s="95"/>
      <c r="C28" s="37"/>
      <c r="D28" s="96"/>
      <c r="E28" s="96"/>
      <c r="F28" s="97"/>
      <c r="G28" s="87"/>
    </row>
    <row r="29" spans="2:7" x14ac:dyDescent="0.25">
      <c r="B29" s="95"/>
      <c r="C29" s="37"/>
      <c r="D29" s="96"/>
      <c r="E29" s="96"/>
      <c r="F29" s="97"/>
      <c r="G29" s="87"/>
    </row>
    <row r="30" spans="2:7" x14ac:dyDescent="0.25">
      <c r="B30" s="95"/>
      <c r="C30" s="37"/>
      <c r="D30" s="96"/>
      <c r="E30" s="96"/>
      <c r="F30" s="97"/>
      <c r="G30" s="87"/>
    </row>
    <row r="31" spans="2:7" x14ac:dyDescent="0.25">
      <c r="B31" s="95"/>
      <c r="C31" s="37"/>
      <c r="D31" s="96"/>
      <c r="E31" s="96"/>
      <c r="F31" s="97"/>
      <c r="G31" s="87"/>
    </row>
    <row r="32" spans="2:7" x14ac:dyDescent="0.25">
      <c r="B32" s="95"/>
      <c r="C32" s="37"/>
      <c r="D32" s="96"/>
      <c r="E32" s="96"/>
      <c r="F32" s="97"/>
      <c r="G32" s="87"/>
    </row>
    <row r="33" spans="2:7" x14ac:dyDescent="0.25">
      <c r="B33" s="95"/>
      <c r="C33" s="37"/>
      <c r="D33" s="96"/>
      <c r="E33" s="96"/>
      <c r="F33" s="97"/>
      <c r="G33" s="87"/>
    </row>
    <row r="34" spans="2:7" x14ac:dyDescent="0.25">
      <c r="B34" s="95"/>
      <c r="C34" s="37"/>
      <c r="D34" s="96"/>
      <c r="E34" s="96"/>
      <c r="F34" s="97"/>
      <c r="G34" s="87"/>
    </row>
    <row r="35" spans="2:7" x14ac:dyDescent="0.25">
      <c r="B35" s="95"/>
      <c r="C35" s="37"/>
      <c r="D35" s="96"/>
      <c r="E35" s="96"/>
      <c r="F35" s="97"/>
      <c r="G35" s="87"/>
    </row>
    <row r="36" spans="2:7" x14ac:dyDescent="0.25">
      <c r="B36" s="95"/>
      <c r="C36" s="37"/>
      <c r="D36" s="96"/>
      <c r="E36" s="96"/>
      <c r="F36" s="97"/>
      <c r="G36" s="87"/>
    </row>
    <row r="37" spans="2:7" x14ac:dyDescent="0.25">
      <c r="B37" s="95"/>
      <c r="C37" s="37"/>
      <c r="D37" s="96"/>
      <c r="E37" s="96"/>
      <c r="F37" s="97"/>
      <c r="G37" s="87"/>
    </row>
    <row r="38" spans="2:7" x14ac:dyDescent="0.25">
      <c r="B38" s="95"/>
      <c r="C38" s="37"/>
      <c r="D38" s="96"/>
      <c r="E38" s="96"/>
      <c r="F38" s="97"/>
      <c r="G38" s="87"/>
    </row>
    <row r="39" spans="2:7" x14ac:dyDescent="0.25">
      <c r="B39" s="95"/>
      <c r="C39" s="37"/>
      <c r="D39" s="96"/>
      <c r="E39" s="96"/>
      <c r="F39" s="97"/>
      <c r="G39" s="87"/>
    </row>
    <row r="40" spans="2:7" x14ac:dyDescent="0.25">
      <c r="B40" s="95"/>
      <c r="C40" s="37"/>
      <c r="D40" s="96"/>
      <c r="E40" s="96"/>
      <c r="F40" s="97"/>
      <c r="G40" s="87"/>
    </row>
    <row r="41" spans="2:7" x14ac:dyDescent="0.25">
      <c r="B41" s="95"/>
      <c r="C41" s="37"/>
      <c r="D41" s="96"/>
      <c r="E41" s="96"/>
      <c r="F41" s="97"/>
      <c r="G41" s="87"/>
    </row>
    <row r="42" spans="2:7" x14ac:dyDescent="0.25">
      <c r="B42" s="95"/>
      <c r="C42" s="37"/>
      <c r="D42" s="96"/>
      <c r="E42" s="96"/>
      <c r="F42" s="97"/>
      <c r="G42" s="87"/>
    </row>
    <row r="43" spans="2:7" x14ac:dyDescent="0.25">
      <c r="B43" s="95"/>
      <c r="C43" s="37"/>
      <c r="D43" s="96"/>
      <c r="E43" s="96"/>
      <c r="F43" s="97"/>
      <c r="G43" s="87"/>
    </row>
    <row r="44" spans="2:7" x14ac:dyDescent="0.25">
      <c r="B44" s="95"/>
      <c r="C44" s="37"/>
      <c r="D44" s="96"/>
      <c r="E44" s="96"/>
      <c r="F44" s="97"/>
      <c r="G44" s="87"/>
    </row>
    <row r="45" spans="2:7" x14ac:dyDescent="0.25">
      <c r="B45" s="95"/>
      <c r="C45" s="37"/>
      <c r="D45" s="96"/>
      <c r="E45" s="96"/>
      <c r="F45" s="97"/>
      <c r="G45" s="87"/>
    </row>
    <row r="46" spans="2:7" x14ac:dyDescent="0.25">
      <c r="B46" s="95"/>
      <c r="C46" s="37"/>
      <c r="D46" s="96"/>
      <c r="E46" s="96"/>
      <c r="F46" s="97"/>
      <c r="G46" s="87"/>
    </row>
    <row r="47" spans="2:7" x14ac:dyDescent="0.25">
      <c r="B47" s="95"/>
      <c r="C47" s="37"/>
      <c r="D47" s="96"/>
      <c r="E47" s="96"/>
      <c r="F47" s="97"/>
      <c r="G47" s="87"/>
    </row>
    <row r="48" spans="2:7" x14ac:dyDescent="0.25">
      <c r="B48" s="95"/>
      <c r="C48" s="37"/>
      <c r="D48" s="96"/>
      <c r="E48" s="96"/>
      <c r="F48" s="97"/>
      <c r="G48" s="87"/>
    </row>
    <row r="49" spans="2:7" x14ac:dyDescent="0.25">
      <c r="B49" s="95"/>
      <c r="C49" s="37"/>
      <c r="D49" s="96"/>
      <c r="E49" s="96"/>
      <c r="F49" s="97"/>
      <c r="G49" s="87"/>
    </row>
    <row r="50" spans="2:7" x14ac:dyDescent="0.25">
      <c r="B50" s="95"/>
      <c r="C50" s="37"/>
      <c r="D50" s="96"/>
      <c r="E50" s="96"/>
      <c r="F50" s="97"/>
      <c r="G50" s="87"/>
    </row>
    <row r="51" spans="2:7" x14ac:dyDescent="0.25">
      <c r="B51" s="95"/>
      <c r="C51" s="37"/>
      <c r="D51" s="96"/>
      <c r="E51" s="96"/>
      <c r="F51" s="97"/>
      <c r="G51" s="87"/>
    </row>
    <row r="52" spans="2:7" x14ac:dyDescent="0.25">
      <c r="B52" s="95"/>
      <c r="C52" s="37"/>
      <c r="D52" s="96"/>
      <c r="E52" s="96"/>
      <c r="F52" s="97"/>
      <c r="G52" s="87"/>
    </row>
    <row r="53" spans="2:7" x14ac:dyDescent="0.25">
      <c r="B53" s="95"/>
      <c r="C53" s="37"/>
      <c r="D53" s="96"/>
      <c r="E53" s="96"/>
      <c r="F53" s="97"/>
      <c r="G53" s="87"/>
    </row>
    <row r="54" spans="2:7" x14ac:dyDescent="0.25">
      <c r="B54" s="95"/>
      <c r="C54" s="37"/>
      <c r="D54" s="96"/>
      <c r="E54" s="96"/>
      <c r="F54" s="97"/>
      <c r="G54" s="87"/>
    </row>
    <row r="55" spans="2:7" x14ac:dyDescent="0.25">
      <c r="B55" s="95"/>
      <c r="C55" s="37"/>
      <c r="D55" s="96"/>
      <c r="E55" s="96"/>
      <c r="F55" s="97"/>
      <c r="G55" s="87"/>
    </row>
    <row r="56" spans="2:7" x14ac:dyDescent="0.25">
      <c r="B56" s="95"/>
      <c r="C56" s="37"/>
      <c r="D56" s="96"/>
      <c r="E56" s="96"/>
      <c r="F56" s="97"/>
      <c r="G56" s="87"/>
    </row>
    <row r="57" spans="2:7" x14ac:dyDescent="0.25">
      <c r="B57" s="95"/>
      <c r="C57" s="37"/>
      <c r="D57" s="96"/>
      <c r="E57" s="96"/>
      <c r="F57" s="97"/>
      <c r="G57" s="87"/>
    </row>
    <row r="58" spans="2:7" x14ac:dyDescent="0.25">
      <c r="B58" s="95"/>
      <c r="C58" s="37"/>
      <c r="D58" s="96"/>
      <c r="E58" s="96"/>
      <c r="F58" s="97"/>
      <c r="G58" s="87"/>
    </row>
    <row r="59" spans="2:7" x14ac:dyDescent="0.25">
      <c r="B59" s="95"/>
      <c r="C59" s="37"/>
      <c r="D59" s="96"/>
      <c r="E59" s="96"/>
      <c r="F59" s="97"/>
      <c r="G59" s="87"/>
    </row>
    <row r="60" spans="2:7" x14ac:dyDescent="0.25">
      <c r="B60" s="95"/>
      <c r="C60" s="37"/>
      <c r="D60" s="96"/>
      <c r="E60" s="96"/>
      <c r="F60" s="97"/>
      <c r="G60" s="87"/>
    </row>
    <row r="61" spans="2:7" x14ac:dyDescent="0.25">
      <c r="B61" s="95"/>
      <c r="C61" s="37"/>
      <c r="D61" s="96"/>
      <c r="E61" s="96"/>
      <c r="F61" s="97"/>
      <c r="G61" s="87"/>
    </row>
    <row r="62" spans="2:7" x14ac:dyDescent="0.25">
      <c r="B62" s="95"/>
      <c r="C62" s="37"/>
      <c r="D62" s="96"/>
      <c r="E62" s="96"/>
      <c r="F62" s="97"/>
      <c r="G62" s="87"/>
    </row>
    <row r="63" spans="2:7" x14ac:dyDescent="0.25">
      <c r="B63" s="95"/>
      <c r="C63" s="37"/>
      <c r="D63" s="96"/>
      <c r="E63" s="96"/>
      <c r="F63" s="97"/>
      <c r="G63" s="87"/>
    </row>
    <row r="64" spans="2:7" x14ac:dyDescent="0.25">
      <c r="B64" s="95"/>
      <c r="C64" s="37"/>
      <c r="D64" s="96"/>
      <c r="E64" s="96"/>
      <c r="F64" s="97"/>
      <c r="G64" s="87"/>
    </row>
    <row r="65" spans="2:7" x14ac:dyDescent="0.25">
      <c r="B65" s="95"/>
      <c r="C65" s="37"/>
      <c r="D65" s="96"/>
      <c r="E65" s="96"/>
      <c r="F65" s="97"/>
      <c r="G65" s="87"/>
    </row>
    <row r="66" spans="2:7" x14ac:dyDescent="0.25">
      <c r="B66" s="95"/>
      <c r="C66" s="37"/>
      <c r="D66" s="96"/>
      <c r="E66" s="96"/>
      <c r="F66" s="97"/>
      <c r="G66" s="87"/>
    </row>
    <row r="67" spans="2:7" x14ac:dyDescent="0.25">
      <c r="B67" s="95"/>
      <c r="C67" s="37"/>
      <c r="D67" s="96"/>
      <c r="E67" s="96"/>
      <c r="F67" s="97"/>
      <c r="G67" s="87"/>
    </row>
    <row r="68" spans="2:7" x14ac:dyDescent="0.25">
      <c r="B68" s="95"/>
      <c r="C68" s="37"/>
      <c r="D68" s="96"/>
      <c r="E68" s="96"/>
      <c r="F68" s="97"/>
      <c r="G68" s="87"/>
    </row>
    <row r="69" spans="2:7" x14ac:dyDescent="0.25">
      <c r="B69" s="95"/>
      <c r="C69" s="37"/>
      <c r="D69" s="96"/>
      <c r="E69" s="96"/>
      <c r="F69" s="97"/>
      <c r="G69" s="87"/>
    </row>
    <row r="70" spans="2:7" x14ac:dyDescent="0.25">
      <c r="B70" s="95"/>
      <c r="C70" s="37"/>
      <c r="D70" s="96"/>
      <c r="E70" s="96"/>
      <c r="F70" s="97"/>
      <c r="G70" s="87"/>
    </row>
    <row r="71" spans="2:7" x14ac:dyDescent="0.25">
      <c r="B71" s="95"/>
      <c r="C71" s="37"/>
      <c r="D71" s="96"/>
      <c r="E71" s="96"/>
      <c r="F71" s="97"/>
      <c r="G71" s="87"/>
    </row>
    <row r="72" spans="2:7" x14ac:dyDescent="0.25">
      <c r="B72" s="95"/>
      <c r="C72" s="37"/>
      <c r="D72" s="96"/>
      <c r="E72" s="96"/>
      <c r="F72" s="97"/>
      <c r="G72" s="87"/>
    </row>
    <row r="73" spans="2:7" x14ac:dyDescent="0.25">
      <c r="B73" s="95"/>
      <c r="C73" s="37"/>
      <c r="D73" s="96"/>
      <c r="E73" s="96"/>
      <c r="F73" s="97"/>
      <c r="G73" s="87"/>
    </row>
    <row r="74" spans="2:7" x14ac:dyDescent="0.25">
      <c r="B74" s="95"/>
      <c r="C74" s="37"/>
      <c r="D74" s="96"/>
      <c r="E74" s="96"/>
      <c r="F74" s="97"/>
      <c r="G74" s="87"/>
    </row>
    <row r="75" spans="2:7" x14ac:dyDescent="0.25">
      <c r="B75" s="95"/>
      <c r="C75" s="37"/>
      <c r="D75" s="96"/>
      <c r="E75" s="96"/>
      <c r="F75" s="97"/>
      <c r="G75" s="87"/>
    </row>
    <row r="76" spans="2:7" x14ac:dyDescent="0.25">
      <c r="B76" s="95"/>
      <c r="C76" s="37"/>
      <c r="D76" s="96"/>
      <c r="E76" s="96"/>
      <c r="F76" s="97"/>
      <c r="G76" s="87"/>
    </row>
    <row r="77" spans="2:7" x14ac:dyDescent="0.25">
      <c r="B77" s="95"/>
      <c r="C77" s="37"/>
      <c r="D77" s="96"/>
      <c r="E77" s="96"/>
      <c r="F77" s="97"/>
      <c r="G77" s="87"/>
    </row>
    <row r="78" spans="2:7" x14ac:dyDescent="0.25">
      <c r="B78" s="95"/>
      <c r="C78" s="37"/>
      <c r="D78" s="96"/>
      <c r="E78" s="96"/>
      <c r="F78" s="97"/>
      <c r="G78" s="87"/>
    </row>
    <row r="79" spans="2:7" x14ac:dyDescent="0.25">
      <c r="B79" s="95"/>
      <c r="C79" s="37"/>
      <c r="D79" s="96"/>
      <c r="E79" s="96"/>
      <c r="F79" s="97"/>
      <c r="G79" s="87"/>
    </row>
    <row r="80" spans="2:7" x14ac:dyDescent="0.25">
      <c r="B80" s="95"/>
      <c r="C80" s="37"/>
      <c r="D80" s="96"/>
      <c r="E80" s="96"/>
      <c r="F80" s="97"/>
      <c r="G80" s="87"/>
    </row>
    <row r="81" spans="2:7" x14ac:dyDescent="0.25">
      <c r="B81" s="95"/>
      <c r="C81" s="37"/>
      <c r="D81" s="96"/>
      <c r="E81" s="96"/>
      <c r="F81" s="97"/>
      <c r="G81" s="87"/>
    </row>
    <row r="82" spans="2:7" x14ac:dyDescent="0.25">
      <c r="B82" s="95"/>
      <c r="C82" s="37"/>
      <c r="D82" s="96"/>
      <c r="E82" s="96"/>
      <c r="F82" s="97"/>
      <c r="G82" s="87"/>
    </row>
    <row r="83" spans="2:7" x14ac:dyDescent="0.25">
      <c r="B83" s="95"/>
      <c r="C83" s="37"/>
      <c r="D83" s="96"/>
      <c r="E83" s="96"/>
      <c r="F83" s="97"/>
      <c r="G83" s="87"/>
    </row>
    <row r="84" spans="2:7" x14ac:dyDescent="0.25">
      <c r="B84" s="95"/>
      <c r="C84" s="37"/>
      <c r="D84" s="96"/>
      <c r="E84" s="96"/>
      <c r="F84" s="97"/>
      <c r="G84" s="87"/>
    </row>
    <row r="85" spans="2:7" x14ac:dyDescent="0.25">
      <c r="B85" s="95"/>
      <c r="C85" s="37"/>
      <c r="D85" s="96"/>
      <c r="E85" s="96"/>
      <c r="F85" s="97"/>
      <c r="G85" s="87"/>
    </row>
    <row r="86" spans="2:7" x14ac:dyDescent="0.25">
      <c r="B86" s="95"/>
      <c r="C86" s="37"/>
      <c r="D86" s="96"/>
      <c r="E86" s="96"/>
      <c r="F86" s="97"/>
      <c r="G86" s="87"/>
    </row>
    <row r="87" spans="2:7" x14ac:dyDescent="0.25">
      <c r="B87" s="95"/>
      <c r="C87" s="37"/>
      <c r="D87" s="96"/>
      <c r="E87" s="96"/>
      <c r="F87" s="97"/>
      <c r="G87" s="87"/>
    </row>
    <row r="88" spans="2:7" x14ac:dyDescent="0.25">
      <c r="B88" s="95"/>
      <c r="C88" s="37"/>
      <c r="D88" s="96"/>
      <c r="E88" s="96"/>
      <c r="F88" s="97"/>
      <c r="G88" s="87"/>
    </row>
    <row r="89" spans="2:7" x14ac:dyDescent="0.25">
      <c r="B89" s="95"/>
      <c r="C89" s="37"/>
      <c r="D89" s="96"/>
      <c r="E89" s="96"/>
      <c r="F89" s="97"/>
      <c r="G89" s="87"/>
    </row>
    <row r="90" spans="2:7" x14ac:dyDescent="0.25">
      <c r="B90" s="95"/>
      <c r="C90" s="37"/>
      <c r="D90" s="96"/>
      <c r="E90" s="96"/>
      <c r="F90" s="97"/>
      <c r="G90" s="87"/>
    </row>
    <row r="91" spans="2:7" x14ac:dyDescent="0.25">
      <c r="B91" s="95"/>
      <c r="C91" s="37"/>
      <c r="D91" s="96"/>
      <c r="E91" s="96"/>
      <c r="F91" s="97"/>
      <c r="G91" s="87"/>
    </row>
    <row r="92" spans="2:7" x14ac:dyDescent="0.25">
      <c r="B92" s="95"/>
      <c r="C92" s="37"/>
      <c r="D92" s="96"/>
      <c r="E92" s="96"/>
      <c r="F92" s="97"/>
      <c r="G92" s="87"/>
    </row>
    <row r="93" spans="2:7" x14ac:dyDescent="0.25">
      <c r="B93" s="95"/>
      <c r="C93" s="37"/>
      <c r="D93" s="96"/>
      <c r="E93" s="96"/>
      <c r="F93" s="97"/>
      <c r="G93" s="87"/>
    </row>
    <row r="94" spans="2:7" x14ac:dyDescent="0.25">
      <c r="B94" s="95"/>
      <c r="C94" s="37"/>
      <c r="D94" s="96"/>
      <c r="E94" s="96"/>
      <c r="F94" s="97"/>
      <c r="G94" s="87"/>
    </row>
    <row r="95" spans="2:7" x14ac:dyDescent="0.25">
      <c r="B95" s="95"/>
      <c r="C95" s="37"/>
      <c r="D95" s="96"/>
      <c r="E95" s="96"/>
      <c r="F95" s="97"/>
      <c r="G95" s="87"/>
    </row>
    <row r="96" spans="2:7" x14ac:dyDescent="0.25">
      <c r="B96" s="95"/>
      <c r="C96" s="37"/>
      <c r="D96" s="96"/>
      <c r="E96" s="96"/>
      <c r="F96" s="97"/>
      <c r="G96" s="87"/>
    </row>
    <row r="97" spans="2:7" x14ac:dyDescent="0.25">
      <c r="B97" s="95"/>
      <c r="C97" s="37"/>
      <c r="D97" s="96"/>
      <c r="E97" s="96"/>
      <c r="F97" s="97"/>
      <c r="G97" s="87"/>
    </row>
    <row r="98" spans="2:7" x14ac:dyDescent="0.25">
      <c r="B98" s="95"/>
      <c r="C98" s="37"/>
      <c r="D98" s="96"/>
      <c r="E98" s="96"/>
      <c r="F98" s="97"/>
      <c r="G98" s="87"/>
    </row>
    <row r="99" spans="2:7" x14ac:dyDescent="0.25">
      <c r="B99" s="95"/>
      <c r="C99" s="37"/>
      <c r="D99" s="96"/>
      <c r="E99" s="96"/>
      <c r="F99" s="97"/>
      <c r="G99" s="87"/>
    </row>
    <row r="100" spans="2:7" x14ac:dyDescent="0.25">
      <c r="B100" s="95"/>
      <c r="C100" s="37"/>
      <c r="D100" s="96"/>
      <c r="E100" s="96"/>
      <c r="F100" s="97"/>
      <c r="G100" s="87"/>
    </row>
    <row r="101" spans="2:7" x14ac:dyDescent="0.25">
      <c r="B101" s="95"/>
      <c r="C101" s="37"/>
      <c r="D101" s="96"/>
      <c r="E101" s="96"/>
      <c r="F101" s="97"/>
      <c r="G101" s="87"/>
    </row>
    <row r="102" spans="2:7" x14ac:dyDescent="0.25">
      <c r="B102" s="95"/>
      <c r="C102" s="37"/>
      <c r="D102" s="96"/>
      <c r="E102" s="96"/>
      <c r="F102" s="97"/>
      <c r="G102" s="87"/>
    </row>
    <row r="103" spans="2:7" x14ac:dyDescent="0.25">
      <c r="B103" s="95"/>
      <c r="C103" s="37"/>
      <c r="D103" s="96"/>
      <c r="E103" s="96"/>
      <c r="F103" s="97"/>
      <c r="G103" s="87"/>
    </row>
    <row r="104" spans="2:7" x14ac:dyDescent="0.25">
      <c r="B104" s="95"/>
      <c r="C104" s="37"/>
      <c r="D104" s="96"/>
      <c r="E104" s="96"/>
      <c r="F104" s="97"/>
      <c r="G104" s="87"/>
    </row>
    <row r="105" spans="2:7" x14ac:dyDescent="0.25">
      <c r="B105" s="95"/>
      <c r="C105" s="37"/>
      <c r="D105" s="96"/>
      <c r="E105" s="96"/>
      <c r="F105" s="97"/>
      <c r="G105" s="87"/>
    </row>
    <row r="106" spans="2:7" x14ac:dyDescent="0.25">
      <c r="B106" s="95"/>
      <c r="C106" s="37"/>
      <c r="D106" s="96"/>
      <c r="E106" s="96"/>
      <c r="F106" s="97"/>
      <c r="G106" s="87"/>
    </row>
    <row r="107" spans="2:7" x14ac:dyDescent="0.25">
      <c r="B107" s="95"/>
      <c r="C107" s="37"/>
      <c r="D107" s="96"/>
      <c r="E107" s="96"/>
      <c r="F107" s="97"/>
      <c r="G107" s="87"/>
    </row>
    <row r="108" spans="2:7" x14ac:dyDescent="0.25">
      <c r="B108" s="95"/>
      <c r="C108" s="37"/>
      <c r="D108" s="96"/>
      <c r="E108" s="96"/>
      <c r="F108" s="97"/>
      <c r="G108" s="87"/>
    </row>
    <row r="109" spans="2:7" x14ac:dyDescent="0.25">
      <c r="B109" s="95"/>
      <c r="C109" s="37"/>
      <c r="D109" s="96"/>
      <c r="E109" s="96"/>
      <c r="F109" s="97"/>
      <c r="G109" s="87"/>
    </row>
    <row r="110" spans="2:7" x14ac:dyDescent="0.25">
      <c r="B110" s="95"/>
      <c r="C110" s="37"/>
      <c r="D110" s="96"/>
      <c r="E110" s="96"/>
      <c r="F110" s="97"/>
      <c r="G110" s="87"/>
    </row>
    <row r="111" spans="2:7" x14ac:dyDescent="0.25">
      <c r="B111" s="95"/>
      <c r="C111" s="37"/>
      <c r="D111" s="96"/>
      <c r="E111" s="96"/>
      <c r="F111" s="97"/>
      <c r="G111" s="87"/>
    </row>
    <row r="112" spans="2:7" x14ac:dyDescent="0.25">
      <c r="B112" s="95"/>
      <c r="C112" s="37"/>
      <c r="D112" s="96"/>
      <c r="E112" s="96"/>
      <c r="F112" s="97"/>
      <c r="G112" s="87"/>
    </row>
    <row r="113" spans="2:7" x14ac:dyDescent="0.25">
      <c r="B113" s="95"/>
      <c r="C113" s="37"/>
      <c r="D113" s="96"/>
      <c r="E113" s="96"/>
      <c r="F113" s="97"/>
      <c r="G113" s="87"/>
    </row>
    <row r="114" spans="2:7" x14ac:dyDescent="0.25">
      <c r="B114" s="95"/>
      <c r="C114" s="37"/>
      <c r="D114" s="96"/>
      <c r="E114" s="96"/>
      <c r="F114" s="97"/>
      <c r="G114" s="87"/>
    </row>
    <row r="115" spans="2:7" x14ac:dyDescent="0.25">
      <c r="B115" s="95"/>
      <c r="C115" s="37"/>
      <c r="D115" s="96"/>
      <c r="E115" s="96"/>
      <c r="F115" s="97"/>
      <c r="G115" s="87"/>
    </row>
    <row r="116" spans="2:7" x14ac:dyDescent="0.25">
      <c r="B116" s="95"/>
      <c r="C116" s="37"/>
      <c r="D116" s="96"/>
      <c r="E116" s="96"/>
      <c r="F116" s="97"/>
      <c r="G116" s="87"/>
    </row>
    <row r="117" spans="2:7" x14ac:dyDescent="0.25">
      <c r="B117" s="95"/>
      <c r="C117" s="37"/>
      <c r="D117" s="96"/>
      <c r="E117" s="96"/>
      <c r="F117" s="97"/>
      <c r="G117" s="87"/>
    </row>
    <row r="118" spans="2:7" x14ac:dyDescent="0.25">
      <c r="B118" s="95"/>
      <c r="C118" s="37"/>
      <c r="D118" s="96"/>
      <c r="E118" s="96"/>
      <c r="F118" s="97"/>
      <c r="G118" s="87"/>
    </row>
    <row r="119" spans="2:7" x14ac:dyDescent="0.25">
      <c r="B119" s="95"/>
      <c r="C119" s="37"/>
      <c r="D119" s="96"/>
      <c r="E119" s="96"/>
      <c r="F119" s="97"/>
      <c r="G119" s="87"/>
    </row>
    <row r="120" spans="2:7" x14ac:dyDescent="0.25">
      <c r="B120" s="95"/>
      <c r="C120" s="37"/>
      <c r="D120" s="96"/>
      <c r="E120" s="96"/>
      <c r="F120" s="97"/>
      <c r="G120" s="87"/>
    </row>
    <row r="121" spans="2:7" x14ac:dyDescent="0.25">
      <c r="B121" s="95"/>
      <c r="C121" s="37"/>
      <c r="D121" s="96"/>
      <c r="E121" s="96"/>
      <c r="F121" s="97"/>
      <c r="G121" s="87"/>
    </row>
    <row r="122" spans="2:7" x14ac:dyDescent="0.25">
      <c r="B122" s="95"/>
      <c r="C122" s="37"/>
      <c r="D122" s="96"/>
      <c r="E122" s="96"/>
      <c r="F122" s="97"/>
      <c r="G122" s="87"/>
    </row>
    <row r="123" spans="2:7" x14ac:dyDescent="0.25">
      <c r="B123" s="95"/>
      <c r="C123" s="37"/>
      <c r="D123" s="96"/>
      <c r="E123" s="96"/>
      <c r="F123" s="97"/>
      <c r="G123" s="87"/>
    </row>
    <row r="124" spans="2:7" x14ac:dyDescent="0.25">
      <c r="B124" s="95"/>
      <c r="C124" s="37"/>
      <c r="D124" s="96"/>
      <c r="E124" s="96"/>
      <c r="F124" s="97"/>
      <c r="G124" s="87"/>
    </row>
    <row r="125" spans="2:7" x14ac:dyDescent="0.25">
      <c r="B125" s="95"/>
      <c r="C125" s="37"/>
      <c r="D125" s="96"/>
      <c r="E125" s="96"/>
      <c r="F125" s="97"/>
      <c r="G125" s="87"/>
    </row>
    <row r="126" spans="2:7" x14ac:dyDescent="0.25">
      <c r="B126" s="95"/>
      <c r="C126" s="37"/>
      <c r="D126" s="96"/>
      <c r="E126" s="96"/>
      <c r="F126" s="97"/>
      <c r="G126" s="87"/>
    </row>
    <row r="127" spans="2:7" x14ac:dyDescent="0.25">
      <c r="B127" s="95"/>
      <c r="C127" s="37"/>
      <c r="D127" s="96"/>
      <c r="E127" s="96"/>
      <c r="F127" s="97"/>
      <c r="G127" s="87"/>
    </row>
    <row r="128" spans="2:7" x14ac:dyDescent="0.25">
      <c r="B128" s="95"/>
      <c r="C128" s="37"/>
      <c r="D128" s="96"/>
      <c r="E128" s="96"/>
      <c r="F128" s="97"/>
      <c r="G128" s="87"/>
    </row>
    <row r="129" spans="2:7" x14ac:dyDescent="0.25">
      <c r="B129" s="95"/>
      <c r="C129" s="37"/>
      <c r="D129" s="96"/>
      <c r="E129" s="96"/>
      <c r="F129" s="97"/>
      <c r="G129" s="87"/>
    </row>
    <row r="130" spans="2:7" x14ac:dyDescent="0.25">
      <c r="B130" s="95"/>
      <c r="C130" s="37"/>
      <c r="D130" s="96"/>
      <c r="E130" s="96"/>
      <c r="F130" s="97"/>
      <c r="G130" s="87"/>
    </row>
    <row r="131" spans="2:7" x14ac:dyDescent="0.25">
      <c r="B131" s="95"/>
      <c r="C131" s="37"/>
      <c r="D131" s="96"/>
      <c r="E131" s="96"/>
      <c r="F131" s="97"/>
      <c r="G131" s="87"/>
    </row>
    <row r="132" spans="2:7" x14ac:dyDescent="0.25">
      <c r="B132" s="95"/>
      <c r="C132" s="37"/>
      <c r="D132" s="96"/>
      <c r="E132" s="96"/>
      <c r="F132" s="97"/>
      <c r="G132" s="87"/>
    </row>
    <row r="133" spans="2:7" x14ac:dyDescent="0.25">
      <c r="B133" s="95"/>
      <c r="C133" s="37"/>
      <c r="D133" s="96"/>
      <c r="E133" s="96"/>
      <c r="F133" s="97"/>
      <c r="G133" s="87"/>
    </row>
    <row r="134" spans="2:7" x14ac:dyDescent="0.25">
      <c r="B134" s="95"/>
      <c r="C134" s="37"/>
      <c r="D134" s="96"/>
      <c r="E134" s="96"/>
      <c r="F134" s="97"/>
      <c r="G134" s="87"/>
    </row>
    <row r="135" spans="2:7" x14ac:dyDescent="0.25">
      <c r="B135" s="95"/>
      <c r="C135" s="37"/>
      <c r="D135" s="96"/>
      <c r="E135" s="96"/>
      <c r="F135" s="97"/>
      <c r="G135" s="87"/>
    </row>
    <row r="136" spans="2:7" x14ac:dyDescent="0.25">
      <c r="B136" s="95"/>
      <c r="C136" s="37"/>
      <c r="D136" s="96"/>
      <c r="E136" s="96"/>
      <c r="F136" s="97"/>
      <c r="G136" s="87"/>
    </row>
    <row r="137" spans="2:7" x14ac:dyDescent="0.25">
      <c r="B137" s="95"/>
      <c r="C137" s="37"/>
      <c r="D137" s="96"/>
      <c r="E137" s="96"/>
      <c r="F137" s="97"/>
      <c r="G137" s="87"/>
    </row>
    <row r="138" spans="2:7" x14ac:dyDescent="0.25">
      <c r="B138" s="95"/>
      <c r="C138" s="37"/>
      <c r="D138" s="96"/>
      <c r="E138" s="96"/>
      <c r="F138" s="97"/>
      <c r="G138" s="87"/>
    </row>
    <row r="139" spans="2:7" x14ac:dyDescent="0.25">
      <c r="B139" s="95"/>
      <c r="C139" s="37"/>
      <c r="D139" s="96"/>
      <c r="E139" s="96"/>
      <c r="F139" s="97"/>
      <c r="G139" s="87"/>
    </row>
    <row r="140" spans="2:7" x14ac:dyDescent="0.25">
      <c r="B140" s="95"/>
      <c r="C140" s="37"/>
      <c r="D140" s="96"/>
      <c r="E140" s="96"/>
      <c r="F140" s="97"/>
      <c r="G140" s="87"/>
    </row>
    <row r="141" spans="2:7" x14ac:dyDescent="0.25">
      <c r="B141" s="95"/>
      <c r="C141" s="37"/>
      <c r="D141" s="96"/>
      <c r="E141" s="96"/>
      <c r="F141" s="97"/>
      <c r="G141" s="87"/>
    </row>
    <row r="142" spans="2:7" x14ac:dyDescent="0.25">
      <c r="B142" s="95"/>
      <c r="C142" s="37"/>
      <c r="D142" s="96"/>
      <c r="E142" s="96"/>
      <c r="F142" s="97"/>
      <c r="G142" s="87"/>
    </row>
    <row r="143" spans="2:7" x14ac:dyDescent="0.25">
      <c r="B143" s="95"/>
      <c r="C143" s="37"/>
      <c r="D143" s="96"/>
      <c r="E143" s="96"/>
      <c r="F143" s="97"/>
      <c r="G143" s="87"/>
    </row>
    <row r="144" spans="2:7" x14ac:dyDescent="0.25">
      <c r="B144" s="95"/>
      <c r="C144" s="37"/>
      <c r="D144" s="96"/>
      <c r="E144" s="96"/>
      <c r="F144" s="97"/>
      <c r="G144" s="87"/>
    </row>
    <row r="145" spans="2:7" x14ac:dyDescent="0.25">
      <c r="B145" s="95"/>
      <c r="C145" s="37"/>
      <c r="D145" s="96"/>
      <c r="E145" s="96"/>
      <c r="F145" s="97"/>
      <c r="G145" s="87"/>
    </row>
    <row r="146" spans="2:7" x14ac:dyDescent="0.25">
      <c r="B146" s="95"/>
      <c r="C146" s="37"/>
      <c r="D146" s="96"/>
      <c r="E146" s="96"/>
      <c r="F146" s="97"/>
      <c r="G146" s="87"/>
    </row>
    <row r="147" spans="2:7" x14ac:dyDescent="0.25">
      <c r="B147" s="95"/>
      <c r="C147" s="37"/>
      <c r="D147" s="96"/>
      <c r="E147" s="96"/>
      <c r="F147" s="97"/>
      <c r="G147" s="87"/>
    </row>
    <row r="148" spans="2:7" x14ac:dyDescent="0.25">
      <c r="B148" s="95"/>
      <c r="C148" s="37"/>
      <c r="D148" s="96"/>
      <c r="E148" s="96"/>
      <c r="F148" s="97"/>
      <c r="G148" s="87"/>
    </row>
    <row r="149" spans="2:7" x14ac:dyDescent="0.25">
      <c r="B149" s="95"/>
      <c r="C149" s="37"/>
      <c r="D149" s="96"/>
      <c r="E149" s="96"/>
      <c r="F149" s="97"/>
      <c r="G149" s="87"/>
    </row>
    <row r="150" spans="2:7" x14ac:dyDescent="0.25">
      <c r="B150" s="95"/>
      <c r="C150" s="37"/>
      <c r="D150" s="96"/>
      <c r="E150" s="96"/>
      <c r="F150" s="97"/>
      <c r="G150" s="87"/>
    </row>
    <row r="151" spans="2:7" x14ac:dyDescent="0.25">
      <c r="B151" s="95"/>
      <c r="C151" s="37"/>
      <c r="D151" s="96"/>
      <c r="E151" s="96"/>
      <c r="F151" s="97"/>
      <c r="G151" s="87"/>
    </row>
    <row r="152" spans="2:7" x14ac:dyDescent="0.25">
      <c r="B152" s="95"/>
      <c r="C152" s="37"/>
      <c r="D152" s="96"/>
      <c r="E152" s="96"/>
      <c r="F152" s="97"/>
      <c r="G152" s="87"/>
    </row>
    <row r="153" spans="2:7" x14ac:dyDescent="0.25">
      <c r="B153" s="95"/>
      <c r="C153" s="37"/>
      <c r="D153" s="96"/>
      <c r="E153" s="96"/>
      <c r="F153" s="97"/>
      <c r="G153" s="87"/>
    </row>
    <row r="154" spans="2:7" x14ac:dyDescent="0.25">
      <c r="B154" s="95"/>
      <c r="C154" s="37"/>
      <c r="D154" s="96"/>
      <c r="E154" s="96"/>
      <c r="F154" s="97"/>
      <c r="G154" s="87"/>
    </row>
    <row r="155" spans="2:7" x14ac:dyDescent="0.25">
      <c r="B155" s="95"/>
      <c r="C155" s="37"/>
      <c r="D155" s="96"/>
      <c r="E155" s="96"/>
      <c r="F155" s="97"/>
      <c r="G155" s="87"/>
    </row>
    <row r="156" spans="2:7" x14ac:dyDescent="0.25">
      <c r="B156" s="95"/>
      <c r="C156" s="37"/>
      <c r="D156" s="96"/>
      <c r="E156" s="96"/>
      <c r="F156" s="97"/>
      <c r="G156" s="87"/>
    </row>
    <row r="157" spans="2:7" x14ac:dyDescent="0.25">
      <c r="B157" s="95"/>
      <c r="C157" s="37"/>
      <c r="D157" s="96"/>
      <c r="E157" s="96"/>
      <c r="F157" s="97"/>
      <c r="G157" s="87"/>
    </row>
    <row r="158" spans="2:7" x14ac:dyDescent="0.25">
      <c r="B158" s="95"/>
      <c r="C158" s="37"/>
      <c r="D158" s="96"/>
      <c r="E158" s="96"/>
      <c r="F158" s="97"/>
      <c r="G158" s="87"/>
    </row>
    <row r="159" spans="2:7" x14ac:dyDescent="0.25">
      <c r="B159" s="95"/>
      <c r="C159" s="37"/>
      <c r="D159" s="96"/>
      <c r="E159" s="96"/>
      <c r="F159" s="97"/>
      <c r="G159" s="87"/>
    </row>
    <row r="160" spans="2:7" x14ac:dyDescent="0.25">
      <c r="B160" s="95"/>
      <c r="C160" s="37"/>
      <c r="D160" s="96"/>
      <c r="E160" s="96"/>
      <c r="F160" s="97"/>
      <c r="G160" s="87"/>
    </row>
    <row r="161" spans="2:7" x14ac:dyDescent="0.25">
      <c r="B161" s="95"/>
      <c r="C161" s="37"/>
      <c r="D161" s="96"/>
      <c r="E161" s="96"/>
      <c r="F161" s="97"/>
      <c r="G161" s="87"/>
    </row>
    <row r="162" spans="2:7" x14ac:dyDescent="0.25">
      <c r="B162" s="95"/>
      <c r="C162" s="37"/>
      <c r="D162" s="96"/>
      <c r="E162" s="96"/>
      <c r="F162" s="97"/>
      <c r="G162" s="87"/>
    </row>
    <row r="163" spans="2:7" x14ac:dyDescent="0.25">
      <c r="B163" s="95"/>
      <c r="C163" s="37"/>
      <c r="D163" s="96"/>
      <c r="E163" s="96"/>
      <c r="F163" s="97"/>
      <c r="G163" s="87"/>
    </row>
    <row r="164" spans="2:7" x14ac:dyDescent="0.25">
      <c r="B164" s="95"/>
      <c r="C164" s="37"/>
      <c r="D164" s="96"/>
      <c r="E164" s="96"/>
      <c r="F164" s="97"/>
      <c r="G164" s="87"/>
    </row>
    <row r="165" spans="2:7" x14ac:dyDescent="0.25">
      <c r="B165" s="95"/>
      <c r="C165" s="37"/>
      <c r="D165" s="96"/>
      <c r="E165" s="96"/>
      <c r="F165" s="97"/>
      <c r="G165" s="87"/>
    </row>
    <row r="166" spans="2:7" x14ac:dyDescent="0.25">
      <c r="B166" s="95"/>
      <c r="C166" s="37"/>
      <c r="D166" s="96"/>
      <c r="E166" s="96"/>
      <c r="F166" s="97"/>
      <c r="G166" s="87"/>
    </row>
    <row r="167" spans="2:7" x14ac:dyDescent="0.25">
      <c r="B167" s="95"/>
      <c r="C167" s="37"/>
      <c r="D167" s="96"/>
      <c r="E167" s="96"/>
      <c r="F167" s="97"/>
      <c r="G167" s="87"/>
    </row>
    <row r="168" spans="2:7" x14ac:dyDescent="0.25">
      <c r="B168" s="95"/>
      <c r="C168" s="37"/>
      <c r="D168" s="96"/>
      <c r="E168" s="96"/>
      <c r="F168" s="97"/>
      <c r="G168" s="87"/>
    </row>
    <row r="169" spans="2:7" x14ac:dyDescent="0.25">
      <c r="B169" s="95"/>
      <c r="C169" s="37"/>
      <c r="D169" s="96"/>
      <c r="E169" s="96"/>
      <c r="F169" s="97"/>
      <c r="G169" s="87"/>
    </row>
    <row r="170" spans="2:7" x14ac:dyDescent="0.25">
      <c r="B170" s="95"/>
      <c r="C170" s="37"/>
      <c r="D170" s="96"/>
      <c r="E170" s="96"/>
      <c r="F170" s="97"/>
      <c r="G170" s="87"/>
    </row>
    <row r="171" spans="2:7" x14ac:dyDescent="0.25">
      <c r="B171" s="95"/>
      <c r="C171" s="37"/>
      <c r="D171" s="96"/>
      <c r="E171" s="96"/>
      <c r="F171" s="97"/>
      <c r="G171" s="87"/>
    </row>
    <row r="172" spans="2:7" x14ac:dyDescent="0.25">
      <c r="B172" s="95"/>
      <c r="C172" s="37"/>
      <c r="D172" s="96"/>
      <c r="E172" s="96"/>
      <c r="F172" s="97"/>
      <c r="G172" s="87"/>
    </row>
    <row r="173" spans="2:7" x14ac:dyDescent="0.25">
      <c r="B173" s="95"/>
      <c r="C173" s="37"/>
      <c r="D173" s="96"/>
      <c r="E173" s="96"/>
      <c r="F173" s="97"/>
      <c r="G173" s="87"/>
    </row>
    <row r="174" spans="2:7" x14ac:dyDescent="0.25">
      <c r="B174" s="95"/>
      <c r="C174" s="37"/>
      <c r="D174" s="96"/>
      <c r="E174" s="96"/>
      <c r="F174" s="97"/>
      <c r="G174" s="87"/>
    </row>
    <row r="175" spans="2:7" x14ac:dyDescent="0.25">
      <c r="B175" s="95"/>
      <c r="C175" s="37"/>
      <c r="D175" s="96"/>
      <c r="E175" s="96"/>
      <c r="F175" s="97"/>
      <c r="G175" s="87"/>
    </row>
    <row r="176" spans="2:7" x14ac:dyDescent="0.25">
      <c r="B176" s="95"/>
      <c r="C176" s="37"/>
      <c r="D176" s="96"/>
      <c r="E176" s="96"/>
      <c r="F176" s="97"/>
      <c r="G176" s="87"/>
    </row>
    <row r="177" spans="2:7" x14ac:dyDescent="0.25">
      <c r="B177" s="95"/>
      <c r="C177" s="37"/>
      <c r="D177" s="96"/>
      <c r="E177" s="96"/>
      <c r="F177" s="97"/>
      <c r="G177" s="87"/>
    </row>
    <row r="178" spans="2:7" x14ac:dyDescent="0.25">
      <c r="B178" s="95"/>
      <c r="C178" s="37"/>
      <c r="D178" s="96"/>
      <c r="E178" s="96"/>
      <c r="F178" s="97"/>
      <c r="G178" s="87"/>
    </row>
    <row r="179" spans="2:7" x14ac:dyDescent="0.25">
      <c r="B179" s="95"/>
      <c r="C179" s="37"/>
      <c r="D179" s="96"/>
      <c r="E179" s="96"/>
      <c r="F179" s="97"/>
      <c r="G179" s="87"/>
    </row>
    <row r="180" spans="2:7" x14ac:dyDescent="0.25">
      <c r="B180" s="95"/>
      <c r="C180" s="37"/>
      <c r="D180" s="96"/>
      <c r="E180" s="96"/>
      <c r="F180" s="97"/>
      <c r="G180" s="87"/>
    </row>
    <row r="181" spans="2:7" x14ac:dyDescent="0.25">
      <c r="B181" s="95"/>
      <c r="C181" s="37"/>
      <c r="D181" s="96"/>
      <c r="E181" s="96"/>
      <c r="F181" s="97"/>
      <c r="G181" s="87"/>
    </row>
    <row r="182" spans="2:7" x14ac:dyDescent="0.25">
      <c r="B182" s="95"/>
      <c r="C182" s="37"/>
      <c r="D182" s="96"/>
      <c r="E182" s="96"/>
      <c r="F182" s="97"/>
      <c r="G182" s="87"/>
    </row>
    <row r="183" spans="2:7" x14ac:dyDescent="0.25">
      <c r="B183" s="95"/>
      <c r="C183" s="37"/>
      <c r="D183" s="96"/>
      <c r="E183" s="96"/>
      <c r="F183" s="97"/>
      <c r="G183" s="87"/>
    </row>
    <row r="184" spans="2:7" x14ac:dyDescent="0.25">
      <c r="B184" s="95"/>
      <c r="C184" s="37"/>
      <c r="D184" s="96"/>
      <c r="E184" s="96"/>
      <c r="F184" s="97"/>
      <c r="G184" s="87"/>
    </row>
    <row r="185" spans="2:7" x14ac:dyDescent="0.25">
      <c r="B185" s="95"/>
      <c r="C185" s="37"/>
      <c r="D185" s="96"/>
      <c r="E185" s="96"/>
      <c r="F185" s="97"/>
      <c r="G185" s="87"/>
    </row>
    <row r="186" spans="2:7" x14ac:dyDescent="0.25">
      <c r="B186" s="95"/>
      <c r="C186" s="37"/>
      <c r="D186" s="96"/>
      <c r="E186" s="96"/>
      <c r="F186" s="97"/>
      <c r="G186" s="87"/>
    </row>
    <row r="187" spans="2:7" x14ac:dyDescent="0.25">
      <c r="B187" s="95"/>
      <c r="C187" s="37"/>
      <c r="D187" s="96"/>
      <c r="E187" s="96"/>
      <c r="F187" s="97"/>
      <c r="G187" s="87"/>
    </row>
    <row r="188" spans="2:7" x14ac:dyDescent="0.25">
      <c r="B188" s="95"/>
      <c r="C188" s="37"/>
      <c r="D188" s="96"/>
      <c r="E188" s="96"/>
      <c r="F188" s="97"/>
      <c r="G188" s="87"/>
    </row>
    <row r="189" spans="2:7" x14ac:dyDescent="0.25">
      <c r="B189" s="95"/>
      <c r="C189" s="37"/>
      <c r="D189" s="96"/>
      <c r="E189" s="96"/>
      <c r="F189" s="97"/>
      <c r="G189" s="87"/>
    </row>
    <row r="190" spans="2:7" x14ac:dyDescent="0.25">
      <c r="B190" s="95"/>
      <c r="C190" s="37"/>
      <c r="D190" s="96"/>
      <c r="E190" s="96"/>
      <c r="F190" s="97"/>
      <c r="G190" s="87"/>
    </row>
    <row r="191" spans="2:7" x14ac:dyDescent="0.25">
      <c r="B191" s="95"/>
      <c r="C191" s="37"/>
      <c r="D191" s="96"/>
      <c r="E191" s="96"/>
      <c r="F191" s="97"/>
      <c r="G191" s="87"/>
    </row>
    <row r="192" spans="2:7" x14ac:dyDescent="0.25">
      <c r="B192" s="95"/>
      <c r="C192" s="37"/>
      <c r="D192" s="96"/>
      <c r="E192" s="96"/>
      <c r="F192" s="97"/>
      <c r="G192" s="87"/>
    </row>
    <row r="193" spans="2:7" x14ac:dyDescent="0.25">
      <c r="B193" s="95"/>
      <c r="C193" s="37"/>
      <c r="D193" s="96"/>
      <c r="E193" s="96"/>
      <c r="F193" s="97"/>
      <c r="G193" s="87"/>
    </row>
    <row r="194" spans="2:7" x14ac:dyDescent="0.25">
      <c r="B194" s="95"/>
      <c r="C194" s="37"/>
      <c r="D194" s="96"/>
      <c r="E194" s="96"/>
      <c r="F194" s="97"/>
      <c r="G194" s="87"/>
    </row>
    <row r="195" spans="2:7" x14ac:dyDescent="0.25">
      <c r="B195" s="95"/>
      <c r="C195" s="37"/>
      <c r="D195" s="96"/>
      <c r="E195" s="96"/>
      <c r="F195" s="97"/>
      <c r="G195" s="87"/>
    </row>
    <row r="196" spans="2:7" x14ac:dyDescent="0.25">
      <c r="B196" s="95"/>
      <c r="C196" s="37"/>
      <c r="D196" s="96"/>
      <c r="E196" s="96"/>
      <c r="F196" s="97"/>
      <c r="G196" s="87"/>
    </row>
    <row r="197" spans="2:7" x14ac:dyDescent="0.25">
      <c r="B197" s="95"/>
      <c r="C197" s="37"/>
      <c r="D197" s="96"/>
      <c r="E197" s="96"/>
      <c r="F197" s="97"/>
      <c r="G197" s="87"/>
    </row>
    <row r="198" spans="2:7" x14ac:dyDescent="0.25">
      <c r="B198" s="95"/>
      <c r="C198" s="37"/>
      <c r="D198" s="96"/>
      <c r="E198" s="96"/>
      <c r="F198" s="97"/>
      <c r="G198" s="87"/>
    </row>
    <row r="199" spans="2:7" x14ac:dyDescent="0.25">
      <c r="B199" s="95"/>
      <c r="C199" s="37"/>
      <c r="D199" s="96"/>
      <c r="E199" s="96"/>
      <c r="F199" s="97"/>
      <c r="G199" s="87"/>
    </row>
    <row r="200" spans="2:7" x14ac:dyDescent="0.25">
      <c r="B200" s="95"/>
      <c r="C200" s="37"/>
      <c r="D200" s="96"/>
      <c r="E200" s="96"/>
      <c r="F200" s="97"/>
      <c r="G200" s="87"/>
    </row>
    <row r="201" spans="2:7" x14ac:dyDescent="0.25">
      <c r="B201" s="95"/>
      <c r="C201" s="37"/>
      <c r="D201" s="96"/>
      <c r="E201" s="96"/>
      <c r="F201" s="97"/>
      <c r="G201" s="87"/>
    </row>
    <row r="202" spans="2:7" x14ac:dyDescent="0.25">
      <c r="B202" s="95"/>
      <c r="C202" s="37"/>
      <c r="D202" s="96"/>
      <c r="E202" s="96"/>
      <c r="F202" s="97"/>
      <c r="G202" s="87"/>
    </row>
    <row r="203" spans="2:7" x14ac:dyDescent="0.25">
      <c r="B203" s="95"/>
      <c r="C203" s="37"/>
      <c r="D203" s="96"/>
      <c r="E203" s="96"/>
      <c r="F203" s="97"/>
      <c r="G203" s="87"/>
    </row>
    <row r="204" spans="2:7" x14ac:dyDescent="0.25">
      <c r="B204" s="95"/>
      <c r="C204" s="37"/>
      <c r="D204" s="96"/>
      <c r="E204" s="96"/>
      <c r="F204" s="97"/>
      <c r="G204" s="87"/>
    </row>
    <row r="205" spans="2:7" x14ac:dyDescent="0.25">
      <c r="B205" s="95"/>
      <c r="C205" s="37"/>
      <c r="D205" s="96"/>
      <c r="E205" s="96"/>
      <c r="F205" s="97"/>
      <c r="G205" s="87"/>
    </row>
    <row r="206" spans="2:7" x14ac:dyDescent="0.25">
      <c r="B206" s="95"/>
      <c r="C206" s="37"/>
      <c r="D206" s="96"/>
      <c r="E206" s="96"/>
      <c r="F206" s="97"/>
      <c r="G206" s="87"/>
    </row>
    <row r="207" spans="2:7" x14ac:dyDescent="0.25">
      <c r="B207" s="95"/>
      <c r="C207" s="37"/>
      <c r="D207" s="96"/>
      <c r="E207" s="96"/>
      <c r="F207" s="97"/>
      <c r="G207" s="87"/>
    </row>
    <row r="208" spans="2:7" x14ac:dyDescent="0.25">
      <c r="B208" s="95"/>
      <c r="C208" s="37"/>
      <c r="D208" s="96"/>
      <c r="E208" s="96"/>
      <c r="F208" s="97"/>
      <c r="G208" s="87"/>
    </row>
    <row r="209" spans="2:7" x14ac:dyDescent="0.25">
      <c r="B209" s="95"/>
      <c r="C209" s="37"/>
      <c r="D209" s="96"/>
      <c r="E209" s="96"/>
      <c r="F209" s="97"/>
      <c r="G209" s="87"/>
    </row>
    <row r="210" spans="2:7" x14ac:dyDescent="0.25">
      <c r="B210" s="95"/>
      <c r="C210" s="37"/>
      <c r="D210" s="96"/>
      <c r="E210" s="96"/>
      <c r="F210" s="97"/>
      <c r="G210" s="87"/>
    </row>
    <row r="211" spans="2:7" x14ac:dyDescent="0.25">
      <c r="B211" s="95"/>
      <c r="C211" s="37"/>
      <c r="D211" s="96"/>
      <c r="E211" s="96"/>
      <c r="F211" s="97"/>
      <c r="G211" s="87"/>
    </row>
    <row r="212" spans="2:7" x14ac:dyDescent="0.25">
      <c r="B212" s="95"/>
      <c r="C212" s="37"/>
      <c r="D212" s="96"/>
      <c r="E212" s="96"/>
      <c r="F212" s="97"/>
      <c r="G212" s="87"/>
    </row>
    <row r="213" spans="2:7" x14ac:dyDescent="0.25">
      <c r="B213" s="95"/>
      <c r="C213" s="37"/>
      <c r="D213" s="96"/>
      <c r="E213" s="96"/>
      <c r="F213" s="97"/>
      <c r="G213" s="87"/>
    </row>
    <row r="214" spans="2:7" x14ac:dyDescent="0.25">
      <c r="B214" s="95"/>
      <c r="C214" s="37"/>
      <c r="D214" s="96"/>
      <c r="E214" s="96"/>
      <c r="F214" s="97"/>
      <c r="G214" s="87"/>
    </row>
    <row r="215" spans="2:7" x14ac:dyDescent="0.25">
      <c r="B215" s="95"/>
      <c r="C215" s="37"/>
      <c r="D215" s="96"/>
      <c r="E215" s="96"/>
      <c r="F215" s="97"/>
      <c r="G215" s="87"/>
    </row>
    <row r="216" spans="2:7" x14ac:dyDescent="0.25">
      <c r="B216" s="95"/>
      <c r="C216" s="37"/>
      <c r="D216" s="96"/>
      <c r="E216" s="96"/>
      <c r="F216" s="97"/>
      <c r="G216" s="87"/>
    </row>
    <row r="217" spans="2:7" x14ac:dyDescent="0.25">
      <c r="B217" s="95"/>
      <c r="C217" s="37"/>
      <c r="D217" s="96"/>
      <c r="E217" s="96"/>
      <c r="F217" s="97"/>
      <c r="G217" s="87"/>
    </row>
    <row r="218" spans="2:7" x14ac:dyDescent="0.25">
      <c r="B218" s="95"/>
      <c r="C218" s="37"/>
      <c r="D218" s="96"/>
      <c r="E218" s="96"/>
      <c r="F218" s="97"/>
      <c r="G218" s="87"/>
    </row>
    <row r="219" spans="2:7" x14ac:dyDescent="0.25">
      <c r="B219" s="95"/>
      <c r="C219" s="37"/>
      <c r="D219" s="96"/>
      <c r="E219" s="96"/>
      <c r="F219" s="97"/>
      <c r="G219" s="87"/>
    </row>
    <row r="220" spans="2:7" x14ac:dyDescent="0.25">
      <c r="B220" s="95"/>
      <c r="C220" s="37"/>
      <c r="D220" s="96"/>
      <c r="E220" s="96"/>
      <c r="F220" s="97"/>
      <c r="G220" s="87"/>
    </row>
    <row r="221" spans="2:7" x14ac:dyDescent="0.25">
      <c r="B221" s="95"/>
      <c r="C221" s="37"/>
      <c r="D221" s="96"/>
      <c r="E221" s="96"/>
      <c r="F221" s="97"/>
      <c r="G221" s="87"/>
    </row>
    <row r="222" spans="2:7" x14ac:dyDescent="0.25">
      <c r="B222" s="95"/>
      <c r="C222" s="37"/>
      <c r="D222" s="96"/>
      <c r="E222" s="96"/>
      <c r="F222" s="97"/>
      <c r="G222" s="87"/>
    </row>
    <row r="223" spans="2:7" x14ac:dyDescent="0.25">
      <c r="B223" s="95"/>
      <c r="C223" s="37"/>
      <c r="D223" s="96"/>
      <c r="E223" s="96"/>
      <c r="F223" s="97"/>
      <c r="G223" s="87"/>
    </row>
    <row r="224" spans="2:7" x14ac:dyDescent="0.25">
      <c r="B224" s="95"/>
      <c r="C224" s="37"/>
      <c r="D224" s="96"/>
      <c r="E224" s="96"/>
      <c r="F224" s="97"/>
      <c r="G224" s="87"/>
    </row>
    <row r="225" spans="2:7" x14ac:dyDescent="0.25">
      <c r="B225" s="95"/>
      <c r="C225" s="37"/>
      <c r="D225" s="96"/>
      <c r="E225" s="96"/>
      <c r="F225" s="97"/>
      <c r="G225" s="87"/>
    </row>
    <row r="226" spans="2:7" x14ac:dyDescent="0.25">
      <c r="B226" s="95"/>
      <c r="C226" s="37"/>
      <c r="D226" s="96"/>
      <c r="E226" s="96"/>
      <c r="F226" s="97"/>
      <c r="G226" s="87"/>
    </row>
    <row r="227" spans="2:7" x14ac:dyDescent="0.25">
      <c r="B227" s="95"/>
      <c r="C227" s="37"/>
      <c r="D227" s="96"/>
      <c r="E227" s="96"/>
      <c r="F227" s="97"/>
      <c r="G227" s="87"/>
    </row>
    <row r="228" spans="2:7" x14ac:dyDescent="0.25">
      <c r="B228" s="95"/>
      <c r="C228" s="37"/>
      <c r="D228" s="96"/>
      <c r="E228" s="96"/>
      <c r="F228" s="97"/>
      <c r="G228" s="87"/>
    </row>
    <row r="229" spans="2:7" x14ac:dyDescent="0.25">
      <c r="B229" s="95"/>
      <c r="C229" s="37"/>
      <c r="D229" s="96"/>
      <c r="E229" s="96"/>
      <c r="F229" s="97"/>
      <c r="G229" s="87"/>
    </row>
    <row r="230" spans="2:7" x14ac:dyDescent="0.25">
      <c r="B230" s="95"/>
      <c r="C230" s="37"/>
      <c r="D230" s="96"/>
      <c r="E230" s="96"/>
      <c r="F230" s="97"/>
      <c r="G230" s="87"/>
    </row>
    <row r="231" spans="2:7" x14ac:dyDescent="0.25">
      <c r="B231" s="95"/>
      <c r="C231" s="37"/>
      <c r="D231" s="96"/>
      <c r="E231" s="96"/>
      <c r="F231" s="97"/>
      <c r="G231" s="87"/>
    </row>
    <row r="232" spans="2:7" x14ac:dyDescent="0.25">
      <c r="B232" s="95"/>
      <c r="C232" s="37"/>
      <c r="D232" s="96"/>
      <c r="E232" s="96"/>
      <c r="F232" s="97"/>
      <c r="G232" s="87"/>
    </row>
    <row r="233" spans="2:7" x14ac:dyDescent="0.25">
      <c r="B233" s="95"/>
      <c r="C233" s="37"/>
      <c r="D233" s="96"/>
      <c r="E233" s="96"/>
      <c r="F233" s="97"/>
      <c r="G233" s="87"/>
    </row>
    <row r="234" spans="2:7" x14ac:dyDescent="0.25">
      <c r="B234" s="95"/>
      <c r="C234" s="37"/>
      <c r="D234" s="96"/>
      <c r="E234" s="96"/>
      <c r="F234" s="97"/>
      <c r="G234" s="87"/>
    </row>
    <row r="235" spans="2:7" x14ac:dyDescent="0.25">
      <c r="B235" s="95"/>
      <c r="C235" s="37"/>
      <c r="D235" s="96"/>
      <c r="E235" s="96"/>
      <c r="F235" s="97"/>
      <c r="G235" s="87"/>
    </row>
    <row r="236" spans="2:7" x14ac:dyDescent="0.25">
      <c r="B236" s="95"/>
      <c r="C236" s="37"/>
      <c r="D236" s="96"/>
      <c r="E236" s="96"/>
      <c r="F236" s="97"/>
      <c r="G236" s="87"/>
    </row>
    <row r="237" spans="2:7" x14ac:dyDescent="0.25">
      <c r="B237" s="95"/>
      <c r="C237" s="37"/>
      <c r="D237" s="96"/>
      <c r="E237" s="96"/>
      <c r="F237" s="97"/>
      <c r="G237" s="87"/>
    </row>
    <row r="238" spans="2:7" x14ac:dyDescent="0.25">
      <c r="B238" s="95"/>
      <c r="C238" s="37"/>
      <c r="D238" s="96"/>
      <c r="E238" s="96"/>
      <c r="F238" s="97"/>
      <c r="G238" s="87"/>
    </row>
    <row r="239" spans="2:7" x14ac:dyDescent="0.25">
      <c r="B239" s="95"/>
      <c r="C239" s="37"/>
      <c r="D239" s="96"/>
      <c r="E239" s="96"/>
      <c r="F239" s="97"/>
      <c r="G239" s="87"/>
    </row>
    <row r="240" spans="2:7" x14ac:dyDescent="0.25">
      <c r="B240" s="95"/>
      <c r="C240" s="37"/>
      <c r="D240" s="96"/>
      <c r="E240" s="96"/>
      <c r="F240" s="97"/>
      <c r="G240" s="87"/>
    </row>
    <row r="241" spans="2:7" x14ac:dyDescent="0.25">
      <c r="B241" s="95"/>
      <c r="C241" s="37"/>
      <c r="D241" s="96"/>
      <c r="E241" s="96"/>
      <c r="F241" s="97"/>
      <c r="G241" s="87"/>
    </row>
    <row r="242" spans="2:7" x14ac:dyDescent="0.25">
      <c r="B242" s="95"/>
      <c r="C242" s="37"/>
      <c r="D242" s="96"/>
      <c r="E242" s="96"/>
      <c r="F242" s="97"/>
      <c r="G242" s="87"/>
    </row>
    <row r="243" spans="2:7" x14ac:dyDescent="0.25">
      <c r="B243" s="95"/>
      <c r="C243" s="37"/>
      <c r="D243" s="96"/>
      <c r="E243" s="96"/>
      <c r="F243" s="97"/>
      <c r="G243" s="87"/>
    </row>
    <row r="244" spans="2:7" x14ac:dyDescent="0.25">
      <c r="B244" s="95"/>
      <c r="C244" s="37"/>
      <c r="D244" s="96"/>
      <c r="E244" s="96"/>
      <c r="F244" s="97"/>
      <c r="G244" s="87"/>
    </row>
    <row r="245" spans="2:7" x14ac:dyDescent="0.25">
      <c r="B245" s="95"/>
      <c r="C245" s="37"/>
      <c r="D245" s="96"/>
      <c r="E245" s="96"/>
      <c r="F245" s="97"/>
      <c r="G245" s="87"/>
    </row>
    <row r="246" spans="2:7" x14ac:dyDescent="0.25">
      <c r="B246" s="95"/>
      <c r="C246" s="37"/>
      <c r="D246" s="96"/>
      <c r="E246" s="96"/>
      <c r="F246" s="97"/>
      <c r="G246" s="87"/>
    </row>
    <row r="247" spans="2:7" x14ac:dyDescent="0.25">
      <c r="B247" s="95"/>
      <c r="C247" s="37"/>
      <c r="D247" s="96"/>
      <c r="E247" s="96"/>
      <c r="F247" s="97"/>
      <c r="G247" s="87"/>
    </row>
    <row r="248" spans="2:7" x14ac:dyDescent="0.25">
      <c r="B248" s="95"/>
      <c r="C248" s="37"/>
      <c r="D248" s="96"/>
      <c r="E248" s="96"/>
      <c r="F248" s="97"/>
      <c r="G248" s="87"/>
    </row>
    <row r="249" spans="2:7" x14ac:dyDescent="0.25">
      <c r="B249" s="95"/>
      <c r="C249" s="37"/>
      <c r="D249" s="96"/>
      <c r="E249" s="96"/>
      <c r="F249" s="97"/>
      <c r="G249" s="87"/>
    </row>
    <row r="250" spans="2:7" x14ac:dyDescent="0.25">
      <c r="B250" s="95"/>
      <c r="C250" s="37"/>
      <c r="D250" s="96"/>
      <c r="E250" s="96"/>
      <c r="F250" s="97"/>
      <c r="G250" s="87"/>
    </row>
    <row r="251" spans="2:7" x14ac:dyDescent="0.25">
      <c r="B251" s="95"/>
      <c r="C251" s="37"/>
      <c r="D251" s="96"/>
      <c r="E251" s="96"/>
      <c r="F251" s="97"/>
      <c r="G251" s="87"/>
    </row>
    <row r="252" spans="2:7" x14ac:dyDescent="0.25">
      <c r="B252" s="95"/>
      <c r="C252" s="37"/>
      <c r="D252" s="96"/>
      <c r="E252" s="96"/>
      <c r="F252" s="97"/>
      <c r="G252" s="87"/>
    </row>
    <row r="253" spans="2:7" x14ac:dyDescent="0.25">
      <c r="B253" s="95"/>
      <c r="C253" s="37"/>
      <c r="D253" s="96"/>
      <c r="E253" s="96"/>
      <c r="F253" s="97"/>
      <c r="G253" s="87"/>
    </row>
    <row r="254" spans="2:7" x14ac:dyDescent="0.25">
      <c r="B254" s="95"/>
      <c r="C254" s="37"/>
      <c r="D254" s="96"/>
      <c r="E254" s="96"/>
      <c r="F254" s="97"/>
      <c r="G254" s="87"/>
    </row>
    <row r="255" spans="2:7" x14ac:dyDescent="0.25">
      <c r="B255" s="95"/>
      <c r="C255" s="37"/>
      <c r="D255" s="96"/>
      <c r="E255" s="96"/>
      <c r="F255" s="97"/>
      <c r="G255" s="87"/>
    </row>
    <row r="256" spans="2:7" x14ac:dyDescent="0.25">
      <c r="B256" s="95"/>
      <c r="C256" s="37"/>
      <c r="D256" s="96"/>
      <c r="E256" s="96"/>
      <c r="F256" s="97"/>
      <c r="G256" s="87"/>
    </row>
    <row r="257" spans="2:7" x14ac:dyDescent="0.25">
      <c r="B257" s="95"/>
      <c r="C257" s="37"/>
      <c r="D257" s="96"/>
      <c r="E257" s="96"/>
      <c r="F257" s="97"/>
      <c r="G257" s="87"/>
    </row>
    <row r="258" spans="2:7" x14ac:dyDescent="0.25">
      <c r="B258" s="95"/>
      <c r="C258" s="37"/>
      <c r="D258" s="96"/>
      <c r="E258" s="96"/>
      <c r="F258" s="97"/>
      <c r="G258" s="87"/>
    </row>
    <row r="259" spans="2:7" x14ac:dyDescent="0.25">
      <c r="B259" s="95"/>
      <c r="C259" s="37"/>
      <c r="D259" s="96"/>
      <c r="E259" s="96"/>
      <c r="F259" s="97"/>
      <c r="G259" s="87"/>
    </row>
    <row r="260" spans="2:7" x14ac:dyDescent="0.25">
      <c r="B260" s="95"/>
      <c r="C260" s="37"/>
      <c r="D260" s="96"/>
      <c r="E260" s="96"/>
      <c r="F260" s="97"/>
      <c r="G260" s="87"/>
    </row>
    <row r="261" spans="2:7" x14ac:dyDescent="0.25">
      <c r="B261" s="95"/>
      <c r="C261" s="37"/>
      <c r="D261" s="96"/>
      <c r="E261" s="96"/>
      <c r="F261" s="97"/>
      <c r="G261" s="87"/>
    </row>
    <row r="262" spans="2:7" x14ac:dyDescent="0.25">
      <c r="B262" s="95"/>
      <c r="C262" s="37"/>
      <c r="D262" s="96"/>
      <c r="E262" s="96"/>
      <c r="F262" s="97"/>
      <c r="G262" s="87"/>
    </row>
    <row r="263" spans="2:7" x14ac:dyDescent="0.25">
      <c r="B263" s="95"/>
      <c r="C263" s="37"/>
      <c r="D263" s="96"/>
      <c r="E263" s="96"/>
      <c r="F263" s="97"/>
      <c r="G263" s="87"/>
    </row>
    <row r="264" spans="2:7" x14ac:dyDescent="0.25">
      <c r="B264" s="95"/>
      <c r="C264" s="37"/>
      <c r="D264" s="96"/>
      <c r="E264" s="96"/>
      <c r="F264" s="97"/>
      <c r="G264" s="87"/>
    </row>
    <row r="265" spans="2:7" x14ac:dyDescent="0.25">
      <c r="B265" s="95"/>
      <c r="C265" s="37"/>
      <c r="D265" s="96"/>
      <c r="E265" s="96"/>
      <c r="F265" s="97"/>
      <c r="G265" s="87"/>
    </row>
    <row r="266" spans="2:7" x14ac:dyDescent="0.25">
      <c r="B266" s="95"/>
      <c r="C266" s="37"/>
      <c r="D266" s="96"/>
      <c r="E266" s="96"/>
      <c r="F266" s="97"/>
      <c r="G266" s="87"/>
    </row>
    <row r="267" spans="2:7" x14ac:dyDescent="0.25">
      <c r="B267" s="95"/>
      <c r="C267" s="37"/>
      <c r="D267" s="96"/>
      <c r="E267" s="96"/>
      <c r="F267" s="97"/>
      <c r="G267" s="87"/>
    </row>
    <row r="268" spans="2:7" x14ac:dyDescent="0.25">
      <c r="B268" s="95"/>
      <c r="C268" s="37"/>
      <c r="D268" s="96"/>
      <c r="E268" s="96"/>
      <c r="F268" s="97"/>
      <c r="G268" s="87"/>
    </row>
    <row r="269" spans="2:7" x14ac:dyDescent="0.25">
      <c r="B269" s="95"/>
      <c r="C269" s="37"/>
      <c r="D269" s="96"/>
      <c r="E269" s="96"/>
      <c r="F269" s="97"/>
      <c r="G269" s="87"/>
    </row>
    <row r="270" spans="2:7" x14ac:dyDescent="0.25">
      <c r="B270" s="95"/>
      <c r="C270" s="37"/>
      <c r="D270" s="96"/>
      <c r="E270" s="96"/>
      <c r="F270" s="97"/>
      <c r="G270" s="87"/>
    </row>
    <row r="271" spans="2:7" x14ac:dyDescent="0.25">
      <c r="B271" s="95"/>
      <c r="C271" s="37"/>
      <c r="D271" s="96"/>
      <c r="E271" s="96"/>
      <c r="F271" s="97"/>
      <c r="G271" s="87"/>
    </row>
    <row r="272" spans="2:7" x14ac:dyDescent="0.25">
      <c r="B272" s="95"/>
      <c r="C272" s="37"/>
      <c r="D272" s="96"/>
      <c r="E272" s="96"/>
      <c r="F272" s="97"/>
      <c r="G272" s="87"/>
    </row>
    <row r="273" spans="2:7" x14ac:dyDescent="0.25">
      <c r="B273" s="95"/>
      <c r="C273" s="37"/>
      <c r="D273" s="96"/>
      <c r="E273" s="96"/>
      <c r="F273" s="97"/>
      <c r="G273" s="87"/>
    </row>
    <row r="274" spans="2:7" x14ac:dyDescent="0.25">
      <c r="B274" s="95"/>
      <c r="C274" s="37"/>
      <c r="D274" s="96"/>
      <c r="E274" s="96"/>
      <c r="F274" s="97"/>
      <c r="G274" s="87"/>
    </row>
    <row r="275" spans="2:7" x14ac:dyDescent="0.25">
      <c r="B275" s="95"/>
      <c r="C275" s="37"/>
      <c r="D275" s="96"/>
      <c r="E275" s="96"/>
      <c r="F275" s="97"/>
      <c r="G275" s="87"/>
    </row>
    <row r="276" spans="2:7" x14ac:dyDescent="0.25">
      <c r="B276" s="95"/>
      <c r="C276" s="37"/>
      <c r="D276" s="96"/>
      <c r="E276" s="96"/>
      <c r="F276" s="97"/>
      <c r="G276" s="87"/>
    </row>
    <row r="277" spans="2:7" x14ac:dyDescent="0.25">
      <c r="B277" s="95"/>
      <c r="C277" s="37"/>
      <c r="D277" s="96"/>
      <c r="E277" s="96"/>
      <c r="F277" s="97"/>
      <c r="G277" s="87"/>
    </row>
    <row r="278" spans="2:7" x14ac:dyDescent="0.25">
      <c r="B278" s="95"/>
      <c r="C278" s="37"/>
      <c r="D278" s="96"/>
      <c r="E278" s="96"/>
      <c r="F278" s="97"/>
      <c r="G278" s="87"/>
    </row>
    <row r="279" spans="2:7" x14ac:dyDescent="0.25">
      <c r="B279" s="95"/>
      <c r="C279" s="37"/>
      <c r="D279" s="96"/>
      <c r="E279" s="96"/>
      <c r="F279" s="97"/>
      <c r="G279" s="87"/>
    </row>
    <row r="280" spans="2:7" x14ac:dyDescent="0.25">
      <c r="B280" s="95"/>
      <c r="C280" s="37"/>
      <c r="D280" s="96"/>
      <c r="E280" s="96"/>
      <c r="F280" s="97"/>
      <c r="G280" s="87"/>
    </row>
    <row r="281" spans="2:7" x14ac:dyDescent="0.25">
      <c r="B281" s="95"/>
      <c r="C281" s="37"/>
      <c r="D281" s="96"/>
      <c r="E281" s="96"/>
      <c r="F281" s="97"/>
      <c r="G281" s="87"/>
    </row>
    <row r="282" spans="2:7" x14ac:dyDescent="0.25">
      <c r="B282" s="95"/>
      <c r="C282" s="37"/>
      <c r="D282" s="96"/>
      <c r="E282" s="96"/>
      <c r="F282" s="97"/>
      <c r="G282" s="87"/>
    </row>
    <row r="283" spans="2:7" x14ac:dyDescent="0.25">
      <c r="B283" s="95"/>
      <c r="C283" s="37"/>
      <c r="D283" s="96"/>
      <c r="E283" s="96"/>
      <c r="F283" s="97"/>
      <c r="G283" s="87"/>
    </row>
    <row r="284" spans="2:7" x14ac:dyDescent="0.25">
      <c r="B284" s="95"/>
      <c r="C284" s="37"/>
      <c r="D284" s="96"/>
      <c r="E284" s="96"/>
      <c r="F284" s="97"/>
      <c r="G284" s="87"/>
    </row>
    <row r="285" spans="2:7" x14ac:dyDescent="0.25">
      <c r="B285" s="95"/>
      <c r="C285" s="37"/>
      <c r="D285" s="96"/>
      <c r="E285" s="96"/>
      <c r="F285" s="97"/>
      <c r="G285" s="87"/>
    </row>
    <row r="286" spans="2:7" x14ac:dyDescent="0.25">
      <c r="B286" s="95"/>
      <c r="C286" s="37"/>
      <c r="D286" s="96"/>
      <c r="E286" s="96"/>
      <c r="F286" s="97"/>
      <c r="G286" s="87"/>
    </row>
    <row r="287" spans="2:7" x14ac:dyDescent="0.25">
      <c r="B287" s="95"/>
      <c r="C287" s="37"/>
      <c r="D287" s="96"/>
      <c r="E287" s="96"/>
      <c r="F287" s="97"/>
      <c r="G287" s="87"/>
    </row>
    <row r="288" spans="2:7" x14ac:dyDescent="0.25">
      <c r="B288" s="95"/>
      <c r="C288" s="37"/>
      <c r="D288" s="96"/>
      <c r="E288" s="96"/>
      <c r="F288" s="97"/>
      <c r="G288" s="87"/>
    </row>
    <row r="289" spans="2:7" x14ac:dyDescent="0.25">
      <c r="B289" s="95"/>
      <c r="C289" s="37"/>
      <c r="D289" s="96"/>
      <c r="E289" s="96"/>
      <c r="F289" s="97"/>
      <c r="G289" s="87"/>
    </row>
    <row r="290" spans="2:7" x14ac:dyDescent="0.25">
      <c r="B290" s="95"/>
      <c r="C290" s="37"/>
      <c r="D290" s="96"/>
      <c r="E290" s="96"/>
      <c r="F290" s="97"/>
      <c r="G290" s="87"/>
    </row>
    <row r="291" spans="2:7" x14ac:dyDescent="0.25">
      <c r="B291" s="95"/>
      <c r="C291" s="37"/>
      <c r="D291" s="96"/>
      <c r="E291" s="96"/>
      <c r="F291" s="97"/>
      <c r="G291" s="87"/>
    </row>
    <row r="292" spans="2:7" x14ac:dyDescent="0.25">
      <c r="B292" s="95"/>
      <c r="C292" s="37"/>
      <c r="D292" s="96"/>
      <c r="E292" s="96"/>
      <c r="F292" s="97"/>
      <c r="G292" s="87"/>
    </row>
    <row r="293" spans="2:7" x14ac:dyDescent="0.25">
      <c r="B293" s="95"/>
      <c r="C293" s="37"/>
      <c r="D293" s="96"/>
      <c r="E293" s="96"/>
      <c r="F293" s="97"/>
      <c r="G293" s="87"/>
    </row>
    <row r="294" spans="2:7" x14ac:dyDescent="0.25">
      <c r="B294" s="95"/>
      <c r="C294" s="37"/>
      <c r="D294" s="96"/>
      <c r="E294" s="96"/>
      <c r="F294" s="97"/>
      <c r="G294" s="87"/>
    </row>
    <row r="295" spans="2:7" x14ac:dyDescent="0.25">
      <c r="B295" s="95"/>
      <c r="C295" s="37"/>
      <c r="D295" s="96"/>
      <c r="E295" s="96"/>
      <c r="F295" s="97"/>
      <c r="G295" s="87"/>
    </row>
    <row r="296" spans="2:7" x14ac:dyDescent="0.25">
      <c r="B296" s="95"/>
      <c r="C296" s="37"/>
      <c r="D296" s="96"/>
      <c r="E296" s="96"/>
      <c r="F296" s="97"/>
      <c r="G296" s="87"/>
    </row>
    <row r="297" spans="2:7" x14ac:dyDescent="0.25">
      <c r="B297" s="95"/>
      <c r="C297" s="37"/>
      <c r="D297" s="96"/>
      <c r="E297" s="96"/>
      <c r="F297" s="97"/>
      <c r="G297" s="87"/>
    </row>
    <row r="298" spans="2:7" x14ac:dyDescent="0.25">
      <c r="B298" s="95"/>
      <c r="C298" s="37"/>
      <c r="D298" s="96"/>
      <c r="E298" s="96"/>
      <c r="F298" s="97"/>
      <c r="G298" s="87"/>
    </row>
    <row r="299" spans="2:7" x14ac:dyDescent="0.25">
      <c r="B299" s="95"/>
      <c r="C299" s="37"/>
      <c r="D299" s="96"/>
      <c r="E299" s="96"/>
      <c r="F299" s="97"/>
      <c r="G299" s="87"/>
    </row>
    <row r="300" spans="2:7" x14ac:dyDescent="0.25">
      <c r="B300" s="95"/>
      <c r="C300" s="37"/>
      <c r="D300" s="96"/>
      <c r="E300" s="96"/>
      <c r="F300" s="97"/>
      <c r="G300" s="87"/>
    </row>
    <row r="301" spans="2:7" x14ac:dyDescent="0.25">
      <c r="B301" s="95"/>
      <c r="C301" s="37"/>
      <c r="D301" s="96"/>
      <c r="E301" s="96"/>
      <c r="F301" s="97"/>
      <c r="G301" s="87"/>
    </row>
    <row r="302" spans="2:7" x14ac:dyDescent="0.25">
      <c r="B302" s="95"/>
      <c r="C302" s="37"/>
      <c r="D302" s="96"/>
      <c r="E302" s="96"/>
      <c r="F302" s="97"/>
      <c r="G302" s="87"/>
    </row>
    <row r="303" spans="2:7" x14ac:dyDescent="0.25">
      <c r="B303" s="95"/>
      <c r="C303" s="37"/>
      <c r="D303" s="96"/>
      <c r="E303" s="96"/>
      <c r="F303" s="97"/>
      <c r="G303" s="87"/>
    </row>
    <row r="304" spans="2:7" x14ac:dyDescent="0.25">
      <c r="B304" s="95"/>
      <c r="C304" s="37"/>
      <c r="D304" s="96"/>
      <c r="E304" s="96"/>
      <c r="F304" s="97"/>
      <c r="G304" s="87"/>
    </row>
    <row r="305" spans="2:7" x14ac:dyDescent="0.25">
      <c r="B305" s="95"/>
      <c r="C305" s="37"/>
      <c r="D305" s="96"/>
      <c r="E305" s="96"/>
      <c r="F305" s="97"/>
      <c r="G305" s="87"/>
    </row>
    <row r="306" spans="2:7" x14ac:dyDescent="0.25">
      <c r="B306" s="95"/>
      <c r="C306" s="37"/>
      <c r="D306" s="96"/>
      <c r="E306" s="96"/>
      <c r="F306" s="97"/>
      <c r="G306" s="87"/>
    </row>
    <row r="307" spans="2:7" x14ac:dyDescent="0.25">
      <c r="B307" s="95"/>
      <c r="C307" s="37"/>
      <c r="D307" s="96"/>
      <c r="E307" s="96"/>
      <c r="F307" s="97"/>
      <c r="G307" s="87"/>
    </row>
    <row r="308" spans="2:7" x14ac:dyDescent="0.25">
      <c r="B308" s="95"/>
      <c r="C308" s="37"/>
      <c r="D308" s="96"/>
      <c r="E308" s="96"/>
      <c r="F308" s="97"/>
      <c r="G308" s="87"/>
    </row>
    <row r="309" spans="2:7" x14ac:dyDescent="0.25">
      <c r="B309" s="95"/>
      <c r="C309" s="37"/>
      <c r="D309" s="96"/>
      <c r="E309" s="96"/>
      <c r="F309" s="97"/>
      <c r="G309" s="87"/>
    </row>
    <row r="310" spans="2:7" x14ac:dyDescent="0.25">
      <c r="B310" s="95"/>
      <c r="C310" s="37"/>
      <c r="D310" s="96"/>
      <c r="E310" s="96"/>
      <c r="F310" s="97"/>
      <c r="G310" s="87"/>
    </row>
    <row r="311" spans="2:7" x14ac:dyDescent="0.25">
      <c r="B311" s="95"/>
      <c r="C311" s="37"/>
      <c r="D311" s="96"/>
      <c r="E311" s="96"/>
      <c r="F311" s="97"/>
      <c r="G311" s="87"/>
    </row>
    <row r="312" spans="2:7" x14ac:dyDescent="0.25">
      <c r="B312" s="95"/>
      <c r="C312" s="37"/>
      <c r="D312" s="96"/>
      <c r="E312" s="96"/>
      <c r="F312" s="97"/>
      <c r="G312" s="87"/>
    </row>
    <row r="313" spans="2:7" x14ac:dyDescent="0.25">
      <c r="B313" s="95"/>
      <c r="C313" s="37"/>
      <c r="D313" s="96"/>
      <c r="E313" s="96"/>
      <c r="F313" s="97"/>
      <c r="G313" s="87"/>
    </row>
    <row r="314" spans="2:7" x14ac:dyDescent="0.25">
      <c r="B314" s="95"/>
      <c r="C314" s="37"/>
      <c r="D314" s="96"/>
      <c r="E314" s="96"/>
      <c r="F314" s="97"/>
      <c r="G314" s="87"/>
    </row>
    <row r="315" spans="2:7" x14ac:dyDescent="0.25">
      <c r="B315" s="95"/>
      <c r="C315" s="37"/>
      <c r="D315" s="96"/>
      <c r="E315" s="96"/>
      <c r="F315" s="97"/>
      <c r="G315" s="87"/>
    </row>
    <row r="316" spans="2:7" x14ac:dyDescent="0.25">
      <c r="B316" s="95"/>
      <c r="C316" s="37"/>
      <c r="D316" s="96"/>
      <c r="E316" s="96"/>
      <c r="F316" s="97"/>
      <c r="G316" s="87"/>
    </row>
    <row r="317" spans="2:7" x14ac:dyDescent="0.25">
      <c r="B317" s="95"/>
      <c r="C317" s="37"/>
      <c r="D317" s="96"/>
      <c r="E317" s="96"/>
      <c r="F317" s="97"/>
      <c r="G317" s="87"/>
    </row>
    <row r="318" spans="2:7" x14ac:dyDescent="0.25">
      <c r="B318" s="95"/>
      <c r="C318" s="37"/>
      <c r="D318" s="96"/>
      <c r="E318" s="96"/>
      <c r="F318" s="97"/>
      <c r="G318" s="87"/>
    </row>
    <row r="319" spans="2:7" x14ac:dyDescent="0.25">
      <c r="B319" s="95"/>
      <c r="C319" s="37"/>
      <c r="D319" s="96"/>
      <c r="E319" s="96"/>
      <c r="F319" s="97"/>
      <c r="G319" s="87"/>
    </row>
    <row r="320" spans="2:7" x14ac:dyDescent="0.25">
      <c r="B320" s="95"/>
      <c r="C320" s="37"/>
      <c r="D320" s="96"/>
      <c r="E320" s="96"/>
      <c r="F320" s="97"/>
      <c r="G320" s="87"/>
    </row>
    <row r="321" spans="2:7" x14ac:dyDescent="0.25">
      <c r="B321" s="95"/>
      <c r="C321" s="37"/>
      <c r="D321" s="96"/>
      <c r="E321" s="96"/>
      <c r="F321" s="97"/>
      <c r="G321" s="87"/>
    </row>
    <row r="322" spans="2:7" x14ac:dyDescent="0.25">
      <c r="B322" s="95"/>
      <c r="C322" s="37"/>
      <c r="D322" s="96"/>
      <c r="E322" s="96"/>
      <c r="F322" s="97"/>
      <c r="G322" s="87"/>
    </row>
    <row r="323" spans="2:7" x14ac:dyDescent="0.25">
      <c r="B323" s="95"/>
      <c r="C323" s="37"/>
      <c r="D323" s="96"/>
      <c r="E323" s="96"/>
      <c r="F323" s="97"/>
      <c r="G323" s="87"/>
    </row>
    <row r="324" spans="2:7" x14ac:dyDescent="0.25">
      <c r="B324" s="95"/>
      <c r="C324" s="37"/>
      <c r="D324" s="96"/>
      <c r="E324" s="96"/>
      <c r="F324" s="97"/>
      <c r="G324" s="87"/>
    </row>
    <row r="325" spans="2:7" x14ac:dyDescent="0.25">
      <c r="B325" s="95"/>
      <c r="C325" s="37"/>
      <c r="D325" s="96"/>
      <c r="E325" s="96"/>
      <c r="F325" s="97"/>
      <c r="G325" s="87"/>
    </row>
    <row r="326" spans="2:7" x14ac:dyDescent="0.25">
      <c r="B326" s="95"/>
      <c r="C326" s="37"/>
      <c r="D326" s="96"/>
      <c r="E326" s="96"/>
      <c r="F326" s="97"/>
      <c r="G326" s="87"/>
    </row>
    <row r="327" spans="2:7" x14ac:dyDescent="0.25">
      <c r="B327" s="95"/>
      <c r="C327" s="37"/>
      <c r="D327" s="96"/>
      <c r="E327" s="96"/>
      <c r="F327" s="97"/>
      <c r="G327" s="87"/>
    </row>
    <row r="328" spans="2:7" x14ac:dyDescent="0.25">
      <c r="B328" s="95"/>
      <c r="C328" s="37"/>
      <c r="D328" s="96"/>
      <c r="E328" s="96"/>
      <c r="F328" s="97"/>
      <c r="G328" s="87"/>
    </row>
    <row r="329" spans="2:7" x14ac:dyDescent="0.25">
      <c r="B329" s="95"/>
      <c r="C329" s="37"/>
      <c r="D329" s="96"/>
      <c r="E329" s="96"/>
      <c r="F329" s="97"/>
      <c r="G329" s="87"/>
    </row>
    <row r="330" spans="2:7" x14ac:dyDescent="0.25">
      <c r="B330" s="95"/>
      <c r="C330" s="37"/>
      <c r="D330" s="96"/>
      <c r="E330" s="96"/>
      <c r="F330" s="97"/>
      <c r="G330" s="87"/>
    </row>
    <row r="331" spans="2:7" x14ac:dyDescent="0.25">
      <c r="B331" s="95"/>
      <c r="C331" s="37"/>
      <c r="D331" s="96"/>
      <c r="E331" s="96"/>
      <c r="F331" s="97"/>
      <c r="G331" s="87"/>
    </row>
    <row r="332" spans="2:7" x14ac:dyDescent="0.25">
      <c r="B332" s="95"/>
      <c r="C332" s="37"/>
      <c r="D332" s="96"/>
      <c r="E332" s="96"/>
      <c r="F332" s="97"/>
      <c r="G332" s="87"/>
    </row>
    <row r="333" spans="2:7" x14ac:dyDescent="0.25">
      <c r="B333" s="95"/>
      <c r="C333" s="37"/>
      <c r="D333" s="96"/>
      <c r="E333" s="96"/>
      <c r="F333" s="97"/>
      <c r="G333" s="87"/>
    </row>
    <row r="334" spans="2:7" x14ac:dyDescent="0.25">
      <c r="B334" s="95"/>
      <c r="C334" s="37"/>
      <c r="D334" s="96"/>
      <c r="E334" s="96"/>
      <c r="F334" s="97"/>
      <c r="G334" s="87"/>
    </row>
    <row r="335" spans="2:7" x14ac:dyDescent="0.25">
      <c r="B335" s="95"/>
      <c r="C335" s="37"/>
      <c r="D335" s="96"/>
      <c r="E335" s="96"/>
      <c r="F335" s="97"/>
      <c r="G335" s="87"/>
    </row>
    <row r="336" spans="2:7" x14ac:dyDescent="0.25">
      <c r="B336" s="95"/>
      <c r="C336" s="37"/>
      <c r="D336" s="96"/>
      <c r="E336" s="96"/>
      <c r="F336" s="97"/>
      <c r="G336" s="87"/>
    </row>
    <row r="337" spans="2:7" x14ac:dyDescent="0.25">
      <c r="B337" s="95"/>
      <c r="C337" s="37"/>
      <c r="D337" s="96"/>
      <c r="E337" s="96"/>
      <c r="F337" s="97"/>
      <c r="G337" s="87"/>
    </row>
    <row r="338" spans="2:7" x14ac:dyDescent="0.25">
      <c r="B338" s="95"/>
      <c r="C338" s="37"/>
      <c r="D338" s="96"/>
      <c r="E338" s="96"/>
      <c r="F338" s="97"/>
      <c r="G338" s="87"/>
    </row>
    <row r="339" spans="2:7" x14ac:dyDescent="0.25">
      <c r="B339" s="95"/>
      <c r="C339" s="37"/>
      <c r="D339" s="96"/>
      <c r="E339" s="96"/>
      <c r="F339" s="97"/>
      <c r="G339" s="87"/>
    </row>
    <row r="340" spans="2:7" x14ac:dyDescent="0.25">
      <c r="B340" s="95"/>
      <c r="C340" s="37"/>
      <c r="D340" s="96"/>
      <c r="E340" s="96"/>
      <c r="F340" s="97"/>
      <c r="G340" s="87"/>
    </row>
    <row r="341" spans="2:7" x14ac:dyDescent="0.25">
      <c r="B341" s="95"/>
      <c r="C341" s="37"/>
      <c r="D341" s="96"/>
      <c r="E341" s="96"/>
      <c r="F341" s="97"/>
      <c r="G341" s="87"/>
    </row>
    <row r="342" spans="2:7" x14ac:dyDescent="0.25">
      <c r="B342" s="95"/>
      <c r="C342" s="37"/>
      <c r="D342" s="96"/>
      <c r="E342" s="96"/>
      <c r="F342" s="97"/>
      <c r="G342" s="87"/>
    </row>
    <row r="343" spans="2:7" x14ac:dyDescent="0.25">
      <c r="B343" s="95"/>
      <c r="C343" s="37"/>
      <c r="D343" s="96"/>
      <c r="E343" s="96"/>
      <c r="F343" s="97"/>
      <c r="G343" s="87"/>
    </row>
    <row r="344" spans="2:7" x14ac:dyDescent="0.25">
      <c r="B344" s="95"/>
      <c r="C344" s="37"/>
      <c r="D344" s="96"/>
      <c r="E344" s="96"/>
      <c r="F344" s="97"/>
      <c r="G344" s="87"/>
    </row>
    <row r="345" spans="2:7" x14ac:dyDescent="0.25">
      <c r="B345" s="95"/>
      <c r="C345" s="37"/>
      <c r="D345" s="96"/>
      <c r="E345" s="96"/>
      <c r="F345" s="97"/>
      <c r="G345" s="87"/>
    </row>
    <row r="346" spans="2:7" x14ac:dyDescent="0.25">
      <c r="B346" s="95"/>
      <c r="C346" s="37"/>
      <c r="D346" s="96"/>
      <c r="E346" s="96"/>
      <c r="F346" s="97"/>
      <c r="G346" s="87"/>
    </row>
    <row r="347" spans="2:7" x14ac:dyDescent="0.25">
      <c r="B347" s="95"/>
      <c r="C347" s="37"/>
      <c r="D347" s="96"/>
      <c r="E347" s="96"/>
      <c r="F347" s="97"/>
      <c r="G347" s="87"/>
    </row>
    <row r="348" spans="2:7" x14ac:dyDescent="0.25">
      <c r="B348" s="95"/>
      <c r="C348" s="37"/>
      <c r="D348" s="96"/>
      <c r="E348" s="96"/>
      <c r="F348" s="97"/>
      <c r="G348" s="87"/>
    </row>
    <row r="349" spans="2:7" x14ac:dyDescent="0.25">
      <c r="B349" s="95"/>
      <c r="C349" s="37"/>
      <c r="D349" s="96"/>
      <c r="E349" s="96"/>
      <c r="F349" s="97"/>
      <c r="G349" s="87"/>
    </row>
    <row r="350" spans="2:7" x14ac:dyDescent="0.25">
      <c r="B350" s="95"/>
      <c r="C350" s="37"/>
      <c r="D350" s="96"/>
      <c r="E350" s="96"/>
      <c r="F350" s="97"/>
      <c r="G350" s="87"/>
    </row>
    <row r="351" spans="2:7" x14ac:dyDescent="0.25">
      <c r="B351" s="95"/>
      <c r="C351" s="37"/>
      <c r="D351" s="96"/>
      <c r="E351" s="96"/>
      <c r="F351" s="97"/>
      <c r="G351" s="87"/>
    </row>
    <row r="352" spans="2:7" x14ac:dyDescent="0.25">
      <c r="B352" s="95"/>
      <c r="C352" s="37"/>
      <c r="D352" s="96"/>
      <c r="E352" s="96"/>
      <c r="F352" s="97"/>
      <c r="G352" s="87"/>
    </row>
    <row r="353" spans="2:7" x14ac:dyDescent="0.25">
      <c r="B353" s="95"/>
      <c r="C353" s="37"/>
      <c r="D353" s="96"/>
      <c r="E353" s="96"/>
      <c r="F353" s="97"/>
      <c r="G353" s="87"/>
    </row>
    <row r="354" spans="2:7" x14ac:dyDescent="0.25">
      <c r="B354" s="95"/>
      <c r="C354" s="37"/>
      <c r="D354" s="96"/>
      <c r="E354" s="96"/>
      <c r="F354" s="97"/>
      <c r="G354" s="87"/>
    </row>
    <row r="355" spans="2:7" x14ac:dyDescent="0.25">
      <c r="B355" s="95"/>
      <c r="C355" s="37"/>
      <c r="D355" s="96"/>
      <c r="E355" s="96"/>
      <c r="F355" s="97"/>
      <c r="G355" s="87"/>
    </row>
    <row r="356" spans="2:7" x14ac:dyDescent="0.25">
      <c r="B356" s="95"/>
      <c r="C356" s="37"/>
      <c r="D356" s="96"/>
      <c r="E356" s="96"/>
      <c r="F356" s="97"/>
      <c r="G356" s="87"/>
    </row>
    <row r="357" spans="2:7" x14ac:dyDescent="0.25">
      <c r="B357" s="95"/>
      <c r="C357" s="37"/>
      <c r="D357" s="96"/>
      <c r="E357" s="96"/>
      <c r="F357" s="97"/>
      <c r="G357" s="87"/>
    </row>
    <row r="358" spans="2:7" x14ac:dyDescent="0.25">
      <c r="B358" s="95"/>
      <c r="C358" s="37"/>
      <c r="D358" s="96"/>
      <c r="E358" s="96"/>
      <c r="F358" s="97"/>
      <c r="G358" s="87"/>
    </row>
    <row r="359" spans="2:7" x14ac:dyDescent="0.25">
      <c r="B359" s="95"/>
      <c r="C359" s="37"/>
      <c r="D359" s="96"/>
      <c r="E359" s="96"/>
      <c r="F359" s="97"/>
      <c r="G359" s="87"/>
    </row>
    <row r="360" spans="2:7" x14ac:dyDescent="0.25">
      <c r="B360" s="95"/>
      <c r="C360" s="37"/>
      <c r="D360" s="96"/>
      <c r="E360" s="96"/>
      <c r="F360" s="97"/>
      <c r="G360" s="87"/>
    </row>
    <row r="361" spans="2:7" x14ac:dyDescent="0.25">
      <c r="B361" s="95"/>
      <c r="C361" s="37"/>
      <c r="D361" s="96"/>
      <c r="E361" s="96"/>
      <c r="F361" s="97"/>
      <c r="G361" s="87"/>
    </row>
    <row r="362" spans="2:7" x14ac:dyDescent="0.25">
      <c r="B362" s="95"/>
      <c r="C362" s="37"/>
      <c r="D362" s="96"/>
      <c r="E362" s="96"/>
      <c r="F362" s="97"/>
      <c r="G362" s="87"/>
    </row>
    <row r="363" spans="2:7" x14ac:dyDescent="0.25">
      <c r="B363" s="95"/>
      <c r="C363" s="37"/>
      <c r="D363" s="96"/>
      <c r="E363" s="96"/>
      <c r="F363" s="97"/>
      <c r="G363" s="87"/>
    </row>
    <row r="364" spans="2:7" x14ac:dyDescent="0.25">
      <c r="B364" s="95"/>
      <c r="C364" s="37"/>
      <c r="D364" s="96"/>
      <c r="E364" s="96"/>
      <c r="F364" s="97"/>
      <c r="G364" s="87"/>
    </row>
    <row r="365" spans="2:7" x14ac:dyDescent="0.25">
      <c r="B365" s="95"/>
      <c r="C365" s="37"/>
      <c r="D365" s="96"/>
      <c r="E365" s="96"/>
      <c r="F365" s="97"/>
      <c r="G365" s="87"/>
    </row>
    <row r="366" spans="2:7" x14ac:dyDescent="0.25">
      <c r="B366" s="95"/>
      <c r="C366" s="37"/>
      <c r="D366" s="96"/>
      <c r="E366" s="96"/>
      <c r="F366" s="97"/>
      <c r="G366" s="87"/>
    </row>
    <row r="367" spans="2:7" x14ac:dyDescent="0.25">
      <c r="B367" s="95"/>
      <c r="C367" s="37"/>
      <c r="D367" s="96"/>
      <c r="E367" s="96"/>
      <c r="F367" s="97"/>
      <c r="G367" s="87"/>
    </row>
    <row r="368" spans="2:7" x14ac:dyDescent="0.25">
      <c r="B368" s="95"/>
      <c r="C368" s="37"/>
      <c r="D368" s="96"/>
      <c r="E368" s="96"/>
      <c r="F368" s="97"/>
      <c r="G368" s="87"/>
    </row>
    <row r="369" spans="2:7" x14ac:dyDescent="0.25">
      <c r="B369" s="95"/>
      <c r="C369" s="37"/>
      <c r="D369" s="96"/>
      <c r="E369" s="96"/>
      <c r="F369" s="97"/>
      <c r="G369" s="87"/>
    </row>
    <row r="370" spans="2:7" x14ac:dyDescent="0.25">
      <c r="B370" s="95"/>
      <c r="C370" s="37"/>
      <c r="D370" s="96"/>
      <c r="E370" s="96"/>
      <c r="F370" s="97"/>
      <c r="G370" s="87"/>
    </row>
    <row r="371" spans="2:7" x14ac:dyDescent="0.25">
      <c r="B371" s="95"/>
      <c r="C371" s="37"/>
      <c r="D371" s="96"/>
      <c r="E371" s="96"/>
      <c r="F371" s="97"/>
      <c r="G371" s="87"/>
    </row>
    <row r="372" spans="2:7" x14ac:dyDescent="0.25">
      <c r="B372" s="95"/>
      <c r="C372" s="37"/>
      <c r="D372" s="96"/>
      <c r="E372" s="96"/>
      <c r="F372" s="97"/>
      <c r="G372" s="87"/>
    </row>
    <row r="373" spans="2:7" x14ac:dyDescent="0.25">
      <c r="B373" s="95"/>
      <c r="C373" s="37"/>
      <c r="D373" s="96"/>
      <c r="E373" s="96"/>
      <c r="F373" s="97"/>
      <c r="G373" s="87"/>
    </row>
    <row r="374" spans="2:7" x14ac:dyDescent="0.25">
      <c r="B374" s="95"/>
      <c r="C374" s="37"/>
      <c r="D374" s="96"/>
      <c r="E374" s="96"/>
      <c r="F374" s="97"/>
      <c r="G374" s="87"/>
    </row>
    <row r="375" spans="2:7" x14ac:dyDescent="0.25">
      <c r="B375" s="95"/>
      <c r="C375" s="37"/>
      <c r="D375" s="96"/>
      <c r="E375" s="96"/>
      <c r="F375" s="97"/>
      <c r="G375" s="87"/>
    </row>
    <row r="376" spans="2:7" x14ac:dyDescent="0.25">
      <c r="B376" s="95"/>
      <c r="C376" s="37"/>
      <c r="D376" s="96"/>
      <c r="E376" s="96"/>
      <c r="F376" s="97"/>
      <c r="G376" s="87"/>
    </row>
    <row r="377" spans="2:7" x14ac:dyDescent="0.25">
      <c r="B377" s="95"/>
      <c r="C377" s="37"/>
      <c r="D377" s="96"/>
      <c r="E377" s="96"/>
      <c r="F377" s="97"/>
      <c r="G377" s="87"/>
    </row>
    <row r="378" spans="2:7" x14ac:dyDescent="0.25">
      <c r="B378" s="95"/>
      <c r="C378" s="37"/>
      <c r="D378" s="96"/>
      <c r="E378" s="96"/>
      <c r="F378" s="97"/>
      <c r="G378" s="87"/>
    </row>
    <row r="379" spans="2:7" x14ac:dyDescent="0.25">
      <c r="B379" s="95"/>
      <c r="C379" s="37"/>
      <c r="D379" s="96"/>
      <c r="E379" s="96"/>
      <c r="F379" s="97"/>
      <c r="G379" s="87"/>
    </row>
    <row r="380" spans="2:7" x14ac:dyDescent="0.25">
      <c r="B380" s="95"/>
      <c r="C380" s="37"/>
      <c r="D380" s="96"/>
      <c r="E380" s="96"/>
      <c r="F380" s="97"/>
      <c r="G380" s="87"/>
    </row>
    <row r="381" spans="2:7" x14ac:dyDescent="0.25">
      <c r="B381" s="95"/>
      <c r="C381" s="37"/>
      <c r="D381" s="96"/>
      <c r="E381" s="96"/>
      <c r="F381" s="97"/>
      <c r="G381" s="87"/>
    </row>
    <row r="382" spans="2:7" x14ac:dyDescent="0.25">
      <c r="B382" s="95"/>
      <c r="C382" s="37"/>
      <c r="D382" s="96"/>
      <c r="E382" s="96"/>
      <c r="F382" s="97"/>
      <c r="G382" s="87"/>
    </row>
    <row r="383" spans="2:7" x14ac:dyDescent="0.25">
      <c r="B383" s="95"/>
      <c r="C383" s="37"/>
      <c r="D383" s="96"/>
      <c r="E383" s="96"/>
      <c r="F383" s="97"/>
      <c r="G383" s="87"/>
    </row>
    <row r="384" spans="2:7" x14ac:dyDescent="0.25">
      <c r="B384" s="95"/>
      <c r="C384" s="37"/>
      <c r="D384" s="96"/>
      <c r="E384" s="96"/>
      <c r="F384" s="97"/>
      <c r="G384" s="87"/>
    </row>
    <row r="385" spans="2:7" x14ac:dyDescent="0.25">
      <c r="B385" s="95"/>
      <c r="C385" s="37"/>
      <c r="D385" s="96"/>
      <c r="E385" s="96"/>
      <c r="F385" s="97"/>
      <c r="G385" s="87"/>
    </row>
    <row r="386" spans="2:7" x14ac:dyDescent="0.25">
      <c r="B386" s="95"/>
      <c r="C386" s="37"/>
      <c r="D386" s="96"/>
      <c r="E386" s="96"/>
      <c r="F386" s="97"/>
      <c r="G386" s="87"/>
    </row>
    <row r="387" spans="2:7" x14ac:dyDescent="0.25">
      <c r="B387" s="95"/>
      <c r="C387" s="37"/>
      <c r="D387" s="96"/>
      <c r="E387" s="96"/>
      <c r="F387" s="97"/>
      <c r="G387" s="87"/>
    </row>
    <row r="388" spans="2:7" x14ac:dyDescent="0.25">
      <c r="B388" s="95"/>
      <c r="C388" s="37"/>
      <c r="D388" s="96"/>
      <c r="E388" s="96"/>
      <c r="F388" s="97"/>
      <c r="G388" s="87"/>
    </row>
    <row r="389" spans="2:7" x14ac:dyDescent="0.25">
      <c r="B389" s="95"/>
      <c r="C389" s="37"/>
      <c r="D389" s="96"/>
      <c r="E389" s="96"/>
      <c r="F389" s="97"/>
      <c r="G389" s="87"/>
    </row>
    <row r="390" spans="2:7" x14ac:dyDescent="0.25">
      <c r="B390" s="95"/>
      <c r="C390" s="37"/>
      <c r="D390" s="96"/>
      <c r="E390" s="96"/>
      <c r="F390" s="97"/>
      <c r="G390" s="87"/>
    </row>
    <row r="391" spans="2:7" x14ac:dyDescent="0.25">
      <c r="B391" s="95"/>
      <c r="C391" s="37"/>
      <c r="D391" s="96"/>
      <c r="E391" s="96"/>
      <c r="F391" s="97"/>
      <c r="G391" s="87"/>
    </row>
    <row r="392" spans="2:7" x14ac:dyDescent="0.25">
      <c r="B392" s="95"/>
      <c r="C392" s="37"/>
      <c r="D392" s="96"/>
      <c r="E392" s="96"/>
      <c r="F392" s="97"/>
      <c r="G392" s="87"/>
    </row>
    <row r="393" spans="2:7" x14ac:dyDescent="0.25">
      <c r="B393" s="95"/>
      <c r="C393" s="37"/>
      <c r="D393" s="96"/>
      <c r="E393" s="96"/>
      <c r="F393" s="97"/>
      <c r="G393" s="87"/>
    </row>
    <row r="394" spans="2:7" x14ac:dyDescent="0.25">
      <c r="B394" s="95"/>
      <c r="C394" s="37"/>
      <c r="D394" s="96"/>
      <c r="E394" s="96"/>
      <c r="F394" s="97"/>
      <c r="G394" s="87"/>
    </row>
    <row r="395" spans="2:7" x14ac:dyDescent="0.25">
      <c r="B395" s="95"/>
      <c r="C395" s="37"/>
      <c r="D395" s="96"/>
      <c r="E395" s="96"/>
      <c r="F395" s="97"/>
      <c r="G395" s="87"/>
    </row>
    <row r="396" spans="2:7" x14ac:dyDescent="0.25">
      <c r="B396" s="95"/>
      <c r="C396" s="37"/>
      <c r="D396" s="96"/>
      <c r="E396" s="96"/>
      <c r="F396" s="97"/>
      <c r="G396" s="87"/>
    </row>
    <row r="397" spans="2:7" x14ac:dyDescent="0.25">
      <c r="B397" s="95"/>
      <c r="C397" s="37"/>
      <c r="D397" s="96"/>
      <c r="E397" s="96"/>
      <c r="F397" s="97"/>
      <c r="G397" s="87"/>
    </row>
    <row r="398" spans="2:7" x14ac:dyDescent="0.25">
      <c r="B398" s="95"/>
      <c r="C398" s="37"/>
      <c r="D398" s="96"/>
      <c r="E398" s="96"/>
      <c r="F398" s="97"/>
      <c r="G398" s="87"/>
    </row>
    <row r="399" spans="2:7" x14ac:dyDescent="0.25">
      <c r="B399" s="95"/>
      <c r="C399" s="37"/>
      <c r="D399" s="96"/>
      <c r="E399" s="96"/>
      <c r="F399" s="97"/>
      <c r="G399" s="87"/>
    </row>
    <row r="400" spans="2:7" x14ac:dyDescent="0.25">
      <c r="B400" s="95"/>
      <c r="C400" s="37"/>
      <c r="D400" s="96"/>
      <c r="E400" s="96"/>
      <c r="F400" s="97"/>
      <c r="G400" s="87"/>
    </row>
    <row r="401" spans="2:7" x14ac:dyDescent="0.25">
      <c r="B401" s="95"/>
      <c r="C401" s="37"/>
      <c r="D401" s="96"/>
      <c r="E401" s="96"/>
      <c r="F401" s="97"/>
      <c r="G401" s="87"/>
    </row>
    <row r="402" spans="2:7" x14ac:dyDescent="0.25">
      <c r="B402" s="95"/>
      <c r="C402" s="37"/>
      <c r="D402" s="96"/>
      <c r="E402" s="96"/>
      <c r="F402" s="97"/>
      <c r="G402" s="87"/>
    </row>
    <row r="403" spans="2:7" x14ac:dyDescent="0.25">
      <c r="B403" s="95"/>
      <c r="C403" s="37"/>
      <c r="D403" s="96"/>
      <c r="E403" s="96"/>
      <c r="F403" s="97"/>
      <c r="G403" s="87"/>
    </row>
    <row r="404" spans="2:7" x14ac:dyDescent="0.25">
      <c r="B404" s="95"/>
      <c r="C404" s="37"/>
      <c r="D404" s="96"/>
      <c r="E404" s="96"/>
      <c r="F404" s="97"/>
      <c r="G404" s="87"/>
    </row>
    <row r="405" spans="2:7" x14ac:dyDescent="0.25">
      <c r="B405" s="95"/>
      <c r="C405" s="37"/>
      <c r="D405" s="96"/>
      <c r="E405" s="96"/>
      <c r="F405" s="97"/>
      <c r="G405" s="87"/>
    </row>
    <row r="406" spans="2:7" x14ac:dyDescent="0.25">
      <c r="B406" s="95"/>
      <c r="C406" s="37"/>
      <c r="D406" s="96"/>
      <c r="E406" s="96"/>
      <c r="F406" s="97"/>
      <c r="G406" s="87"/>
    </row>
    <row r="407" spans="2:7" x14ac:dyDescent="0.25">
      <c r="B407" s="95"/>
      <c r="C407" s="37"/>
      <c r="D407" s="96"/>
      <c r="E407" s="96"/>
      <c r="F407" s="97"/>
      <c r="G407" s="87"/>
    </row>
    <row r="408" spans="2:7" x14ac:dyDescent="0.25">
      <c r="B408" s="95"/>
      <c r="C408" s="37"/>
      <c r="D408" s="96"/>
      <c r="E408" s="96"/>
      <c r="F408" s="97"/>
      <c r="G408" s="87"/>
    </row>
    <row r="409" spans="2:7" x14ac:dyDescent="0.25">
      <c r="B409" s="95"/>
      <c r="C409" s="37"/>
      <c r="D409" s="96"/>
      <c r="E409" s="96"/>
      <c r="F409" s="97"/>
      <c r="G409" s="87"/>
    </row>
    <row r="410" spans="2:7" x14ac:dyDescent="0.25">
      <c r="B410" s="95"/>
      <c r="C410" s="37"/>
      <c r="D410" s="96"/>
      <c r="E410" s="96"/>
      <c r="F410" s="97"/>
      <c r="G410" s="87"/>
    </row>
    <row r="411" spans="2:7" x14ac:dyDescent="0.25">
      <c r="B411" s="95"/>
      <c r="C411" s="37"/>
      <c r="D411" s="96"/>
      <c r="E411" s="96"/>
      <c r="F411" s="97"/>
      <c r="G411" s="87"/>
    </row>
    <row r="412" spans="2:7" x14ac:dyDescent="0.25">
      <c r="B412" s="95"/>
      <c r="C412" s="37"/>
      <c r="D412" s="96"/>
      <c r="E412" s="96"/>
      <c r="F412" s="97"/>
      <c r="G412" s="87"/>
    </row>
    <row r="413" spans="2:7" x14ac:dyDescent="0.25">
      <c r="B413" s="95"/>
      <c r="C413" s="37"/>
      <c r="D413" s="96"/>
      <c r="E413" s="96"/>
      <c r="F413" s="97"/>
      <c r="G413" s="87"/>
    </row>
    <row r="414" spans="2:7" x14ac:dyDescent="0.25">
      <c r="B414" s="95"/>
      <c r="C414" s="37"/>
      <c r="D414" s="96"/>
      <c r="E414" s="96"/>
      <c r="F414" s="97"/>
      <c r="G414" s="87"/>
    </row>
    <row r="415" spans="2:7" x14ac:dyDescent="0.25">
      <c r="B415" s="95"/>
      <c r="C415" s="37"/>
      <c r="D415" s="96"/>
      <c r="E415" s="96"/>
      <c r="F415" s="97"/>
      <c r="G415" s="87"/>
    </row>
    <row r="416" spans="2:7" x14ac:dyDescent="0.25">
      <c r="B416" s="95"/>
      <c r="C416" s="37"/>
      <c r="D416" s="96"/>
      <c r="E416" s="96"/>
      <c r="F416" s="97"/>
      <c r="G416" s="87"/>
    </row>
    <row r="417" spans="2:7" x14ac:dyDescent="0.25">
      <c r="B417" s="95"/>
      <c r="C417" s="37"/>
      <c r="D417" s="96"/>
      <c r="E417" s="96"/>
      <c r="F417" s="97"/>
      <c r="G417" s="87"/>
    </row>
    <row r="418" spans="2:7" x14ac:dyDescent="0.25">
      <c r="B418" s="95"/>
      <c r="C418" s="37"/>
      <c r="D418" s="96"/>
      <c r="E418" s="96"/>
      <c r="F418" s="97"/>
      <c r="G418" s="87"/>
    </row>
    <row r="419" spans="2:7" x14ac:dyDescent="0.25">
      <c r="B419" s="95"/>
      <c r="C419" s="37"/>
      <c r="D419" s="96"/>
      <c r="E419" s="96"/>
      <c r="F419" s="97"/>
      <c r="G419" s="87"/>
    </row>
    <row r="420" spans="2:7" x14ac:dyDescent="0.25">
      <c r="B420" s="95"/>
      <c r="C420" s="37"/>
      <c r="D420" s="96"/>
      <c r="E420" s="96"/>
      <c r="F420" s="97"/>
      <c r="G420" s="87"/>
    </row>
    <row r="421" spans="2:7" x14ac:dyDescent="0.25">
      <c r="B421" s="95"/>
      <c r="C421" s="37"/>
      <c r="D421" s="96"/>
      <c r="E421" s="96"/>
      <c r="F421" s="97"/>
      <c r="G421" s="87"/>
    </row>
    <row r="422" spans="2:7" x14ac:dyDescent="0.25">
      <c r="B422" s="95"/>
      <c r="C422" s="37"/>
      <c r="D422" s="96"/>
      <c r="E422" s="96"/>
      <c r="F422" s="97"/>
      <c r="G422" s="87"/>
    </row>
    <row r="423" spans="2:7" x14ac:dyDescent="0.25">
      <c r="B423" s="95"/>
      <c r="C423" s="37"/>
      <c r="D423" s="96"/>
      <c r="E423" s="96"/>
      <c r="F423" s="97"/>
      <c r="G423" s="87"/>
    </row>
    <row r="424" spans="2:7" x14ac:dyDescent="0.25">
      <c r="B424" s="95"/>
      <c r="C424" s="37"/>
      <c r="D424" s="96"/>
      <c r="E424" s="96"/>
      <c r="F424" s="97"/>
      <c r="G424" s="87"/>
    </row>
    <row r="425" spans="2:7" x14ac:dyDescent="0.25">
      <c r="B425" s="95"/>
      <c r="C425" s="37"/>
      <c r="D425" s="96"/>
      <c r="E425" s="96"/>
      <c r="F425" s="97"/>
      <c r="G425" s="87"/>
    </row>
    <row r="426" spans="2:7" x14ac:dyDescent="0.25">
      <c r="B426" s="95"/>
      <c r="C426" s="37"/>
      <c r="D426" s="96"/>
      <c r="E426" s="96"/>
      <c r="F426" s="97"/>
      <c r="G426" s="87"/>
    </row>
    <row r="427" spans="2:7" x14ac:dyDescent="0.25">
      <c r="B427" s="95"/>
      <c r="C427" s="37"/>
      <c r="D427" s="96"/>
      <c r="E427" s="96"/>
      <c r="F427" s="97"/>
      <c r="G427" s="87"/>
    </row>
    <row r="428" spans="2:7" x14ac:dyDescent="0.25">
      <c r="B428" s="95"/>
      <c r="C428" s="37"/>
      <c r="D428" s="96"/>
      <c r="E428" s="96"/>
      <c r="F428" s="97"/>
      <c r="G428" s="87"/>
    </row>
    <row r="429" spans="2:7" x14ac:dyDescent="0.25">
      <c r="B429" s="95"/>
      <c r="C429" s="37"/>
      <c r="D429" s="96"/>
      <c r="E429" s="96"/>
      <c r="F429" s="97"/>
      <c r="G429" s="87"/>
    </row>
    <row r="430" spans="2:7" x14ac:dyDescent="0.25">
      <c r="B430" s="95"/>
      <c r="C430" s="37"/>
      <c r="D430" s="96"/>
      <c r="E430" s="96"/>
      <c r="F430" s="97"/>
      <c r="G430" s="87"/>
    </row>
    <row r="431" spans="2:7" x14ac:dyDescent="0.25">
      <c r="B431" s="95"/>
      <c r="C431" s="37"/>
      <c r="D431" s="96"/>
      <c r="E431" s="96"/>
      <c r="F431" s="97"/>
      <c r="G431" s="87"/>
    </row>
    <row r="432" spans="2:7" x14ac:dyDescent="0.25">
      <c r="B432" s="95"/>
      <c r="C432" s="37"/>
      <c r="D432" s="96"/>
      <c r="E432" s="96"/>
      <c r="F432" s="97"/>
      <c r="G432" s="87"/>
    </row>
    <row r="433" spans="2:7" x14ac:dyDescent="0.25">
      <c r="B433" s="95"/>
      <c r="C433" s="37"/>
      <c r="D433" s="96"/>
      <c r="E433" s="96"/>
      <c r="F433" s="97"/>
      <c r="G433" s="87"/>
    </row>
    <row r="434" spans="2:7" x14ac:dyDescent="0.25">
      <c r="B434" s="95"/>
      <c r="C434" s="37"/>
      <c r="D434" s="96"/>
      <c r="E434" s="96"/>
      <c r="F434" s="97"/>
      <c r="G434" s="87"/>
    </row>
    <row r="435" spans="2:7" x14ac:dyDescent="0.25">
      <c r="B435" s="95"/>
      <c r="C435" s="37"/>
      <c r="D435" s="96"/>
      <c r="E435" s="96"/>
      <c r="F435" s="97"/>
      <c r="G435" s="87"/>
    </row>
    <row r="436" spans="2:7" x14ac:dyDescent="0.25">
      <c r="B436" s="95"/>
      <c r="C436" s="37"/>
      <c r="D436" s="96"/>
      <c r="E436" s="96"/>
      <c r="F436" s="97"/>
      <c r="G436" s="87"/>
    </row>
    <row r="437" spans="2:7" x14ac:dyDescent="0.25">
      <c r="B437" s="95"/>
      <c r="C437" s="37"/>
      <c r="D437" s="96"/>
      <c r="E437" s="96"/>
      <c r="F437" s="97"/>
      <c r="G437" s="87"/>
    </row>
    <row r="438" spans="2:7" x14ac:dyDescent="0.25">
      <c r="B438" s="95"/>
      <c r="C438" s="37"/>
      <c r="D438" s="96"/>
      <c r="E438" s="96"/>
      <c r="F438" s="97"/>
      <c r="G438" s="87"/>
    </row>
    <row r="439" spans="2:7" x14ac:dyDescent="0.25">
      <c r="B439" s="95"/>
      <c r="C439" s="37"/>
      <c r="D439" s="96"/>
      <c r="E439" s="96"/>
      <c r="F439" s="97"/>
      <c r="G439" s="87"/>
    </row>
    <row r="440" spans="2:7" x14ac:dyDescent="0.25">
      <c r="B440" s="95"/>
      <c r="C440" s="37"/>
      <c r="D440" s="96"/>
      <c r="E440" s="96"/>
      <c r="F440" s="97"/>
      <c r="G440" s="87"/>
    </row>
    <row r="441" spans="2:7" x14ac:dyDescent="0.25">
      <c r="B441" s="95"/>
      <c r="C441" s="37"/>
      <c r="D441" s="96"/>
      <c r="E441" s="96"/>
      <c r="F441" s="97"/>
      <c r="G441" s="87"/>
    </row>
    <row r="442" spans="2:7" x14ac:dyDescent="0.25">
      <c r="B442" s="95"/>
      <c r="C442" s="37"/>
      <c r="D442" s="96"/>
      <c r="E442" s="96"/>
      <c r="F442" s="97"/>
      <c r="G442" s="87"/>
    </row>
    <row r="443" spans="2:7" x14ac:dyDescent="0.25">
      <c r="B443" s="95"/>
      <c r="C443" s="37"/>
      <c r="D443" s="96"/>
      <c r="E443" s="96"/>
      <c r="F443" s="97"/>
      <c r="G443" s="87"/>
    </row>
    <row r="444" spans="2:7" x14ac:dyDescent="0.25">
      <c r="B444" s="95"/>
      <c r="C444" s="37"/>
      <c r="D444" s="96"/>
      <c r="E444" s="96"/>
      <c r="F444" s="97"/>
      <c r="G444" s="87"/>
    </row>
    <row r="445" spans="2:7" x14ac:dyDescent="0.25">
      <c r="B445" s="95"/>
      <c r="C445" s="37"/>
      <c r="D445" s="96"/>
      <c r="E445" s="96"/>
      <c r="F445" s="97"/>
      <c r="G445" s="87"/>
    </row>
    <row r="446" spans="2:7" x14ac:dyDescent="0.25">
      <c r="B446" s="95"/>
      <c r="C446" s="37"/>
      <c r="D446" s="96"/>
      <c r="E446" s="96"/>
      <c r="F446" s="97"/>
      <c r="G446" s="87"/>
    </row>
    <row r="447" spans="2:7" x14ac:dyDescent="0.25">
      <c r="B447" s="95"/>
      <c r="C447" s="37"/>
      <c r="D447" s="96"/>
      <c r="E447" s="96"/>
      <c r="F447" s="97"/>
      <c r="G447" s="87"/>
    </row>
    <row r="448" spans="2:7" x14ac:dyDescent="0.25">
      <c r="B448" s="95"/>
      <c r="C448" s="37"/>
      <c r="D448" s="96"/>
      <c r="E448" s="96"/>
      <c r="F448" s="97"/>
      <c r="G448" s="87"/>
    </row>
    <row r="449" spans="2:7" x14ac:dyDescent="0.25">
      <c r="B449" s="95"/>
      <c r="C449" s="37"/>
      <c r="D449" s="96"/>
      <c r="E449" s="96"/>
      <c r="F449" s="97"/>
      <c r="G449" s="87"/>
    </row>
    <row r="450" spans="2:7" x14ac:dyDescent="0.25">
      <c r="B450" s="95"/>
      <c r="C450" s="37"/>
      <c r="D450" s="96"/>
      <c r="E450" s="96"/>
      <c r="F450" s="97"/>
      <c r="G450" s="87"/>
    </row>
    <row r="451" spans="2:7" x14ac:dyDescent="0.25">
      <c r="B451" s="95"/>
      <c r="C451" s="37"/>
      <c r="D451" s="96"/>
      <c r="E451" s="96"/>
      <c r="F451" s="97"/>
      <c r="G451" s="87"/>
    </row>
    <row r="452" spans="2:7" x14ac:dyDescent="0.25">
      <c r="B452" s="95"/>
      <c r="C452" s="37"/>
      <c r="D452" s="96"/>
      <c r="E452" s="96"/>
      <c r="F452" s="97"/>
      <c r="G452" s="87"/>
    </row>
    <row r="453" spans="2:7" x14ac:dyDescent="0.25">
      <c r="B453" s="95"/>
      <c r="C453" s="37"/>
      <c r="D453" s="96"/>
      <c r="E453" s="96"/>
      <c r="F453" s="97"/>
      <c r="G453" s="87"/>
    </row>
    <row r="454" spans="2:7" x14ac:dyDescent="0.25">
      <c r="B454" s="95"/>
      <c r="C454" s="37"/>
      <c r="D454" s="96"/>
      <c r="E454" s="96"/>
      <c r="F454" s="97"/>
      <c r="G454" s="87"/>
    </row>
    <row r="455" spans="2:7" x14ac:dyDescent="0.25">
      <c r="B455" s="95"/>
      <c r="C455" s="37"/>
      <c r="D455" s="96"/>
      <c r="E455" s="96"/>
      <c r="F455" s="97"/>
      <c r="G455" s="87"/>
    </row>
    <row r="456" spans="2:7" x14ac:dyDescent="0.25">
      <c r="B456" s="95"/>
      <c r="C456" s="37"/>
      <c r="D456" s="96"/>
      <c r="E456" s="96"/>
      <c r="F456" s="97"/>
      <c r="G456" s="87"/>
    </row>
    <row r="457" spans="2:7" x14ac:dyDescent="0.25">
      <c r="B457" s="95"/>
      <c r="C457" s="37"/>
      <c r="D457" s="96"/>
      <c r="E457" s="96"/>
      <c r="F457" s="97"/>
      <c r="G457" s="87"/>
    </row>
    <row r="458" spans="2:7" x14ac:dyDescent="0.25">
      <c r="B458" s="95"/>
      <c r="C458" s="37"/>
      <c r="D458" s="96"/>
      <c r="E458" s="96"/>
      <c r="F458" s="97"/>
      <c r="G458" s="87"/>
    </row>
    <row r="459" spans="2:7" x14ac:dyDescent="0.25">
      <c r="B459" s="95"/>
      <c r="C459" s="37"/>
      <c r="D459" s="96"/>
      <c r="E459" s="96"/>
      <c r="F459" s="97"/>
      <c r="G459" s="87"/>
    </row>
    <row r="460" spans="2:7" x14ac:dyDescent="0.25">
      <c r="B460" s="95"/>
      <c r="C460" s="37"/>
      <c r="D460" s="96"/>
      <c r="E460" s="96"/>
      <c r="F460" s="97"/>
      <c r="G460" s="87"/>
    </row>
    <row r="461" spans="2:7" x14ac:dyDescent="0.25">
      <c r="B461" s="95"/>
      <c r="C461" s="37"/>
      <c r="D461" s="96"/>
      <c r="E461" s="96"/>
      <c r="F461" s="97"/>
      <c r="G461" s="87"/>
    </row>
    <row r="462" spans="2:7" x14ac:dyDescent="0.25">
      <c r="B462" s="95"/>
      <c r="C462" s="37"/>
      <c r="D462" s="96"/>
      <c r="E462" s="96"/>
      <c r="F462" s="97"/>
      <c r="G462" s="87"/>
    </row>
    <row r="463" spans="2:7" x14ac:dyDescent="0.25">
      <c r="B463" s="95"/>
      <c r="C463" s="37"/>
      <c r="D463" s="96"/>
      <c r="E463" s="96"/>
      <c r="F463" s="97"/>
      <c r="G463" s="87"/>
    </row>
    <row r="464" spans="2:7" x14ac:dyDescent="0.25">
      <c r="B464" s="95"/>
      <c r="C464" s="37"/>
      <c r="D464" s="96"/>
      <c r="E464" s="96"/>
      <c r="F464" s="97"/>
      <c r="G464" s="87"/>
    </row>
    <row r="465" spans="2:7" x14ac:dyDescent="0.25">
      <c r="B465" s="95"/>
      <c r="C465" s="37"/>
      <c r="D465" s="96"/>
      <c r="E465" s="96"/>
      <c r="F465" s="97"/>
      <c r="G465" s="87"/>
    </row>
    <row r="466" spans="2:7" x14ac:dyDescent="0.25">
      <c r="B466" s="95"/>
      <c r="C466" s="37"/>
      <c r="D466" s="96"/>
      <c r="E466" s="96"/>
      <c r="F466" s="97"/>
      <c r="G466" s="87"/>
    </row>
    <row r="467" spans="2:7" x14ac:dyDescent="0.25">
      <c r="B467" s="95"/>
      <c r="C467" s="37"/>
      <c r="D467" s="96"/>
      <c r="E467" s="96"/>
      <c r="F467" s="97"/>
      <c r="G467" s="87"/>
    </row>
    <row r="468" spans="2:7" x14ac:dyDescent="0.25">
      <c r="B468" s="95"/>
      <c r="C468" s="37"/>
      <c r="D468" s="96"/>
      <c r="E468" s="96"/>
      <c r="F468" s="97"/>
      <c r="G468" s="87"/>
    </row>
    <row r="469" spans="2:7" x14ac:dyDescent="0.25">
      <c r="B469" s="95"/>
      <c r="C469" s="37"/>
      <c r="D469" s="96"/>
      <c r="E469" s="96"/>
      <c r="F469" s="97"/>
      <c r="G469" s="87"/>
    </row>
    <row r="470" spans="2:7" x14ac:dyDescent="0.25">
      <c r="B470" s="95"/>
      <c r="C470" s="37"/>
      <c r="D470" s="96"/>
      <c r="E470" s="96"/>
      <c r="F470" s="97"/>
      <c r="G470" s="87"/>
    </row>
    <row r="471" spans="2:7" x14ac:dyDescent="0.25">
      <c r="B471" s="95"/>
      <c r="C471" s="37"/>
      <c r="D471" s="96"/>
      <c r="E471" s="96"/>
      <c r="F471" s="97"/>
      <c r="G471" s="87"/>
    </row>
    <row r="472" spans="2:7" x14ac:dyDescent="0.25">
      <c r="B472" s="95"/>
      <c r="C472" s="37"/>
      <c r="D472" s="96"/>
      <c r="E472" s="96"/>
      <c r="F472" s="97"/>
      <c r="G472" s="87"/>
    </row>
    <row r="473" spans="2:7" x14ac:dyDescent="0.25">
      <c r="B473" s="95"/>
      <c r="C473" s="37"/>
      <c r="D473" s="96"/>
      <c r="E473" s="96"/>
      <c r="F473" s="97"/>
      <c r="G473" s="87"/>
    </row>
    <row r="474" spans="2:7" x14ac:dyDescent="0.25">
      <c r="B474" s="95"/>
      <c r="C474" s="37"/>
      <c r="D474" s="96"/>
      <c r="E474" s="96"/>
      <c r="F474" s="97"/>
      <c r="G474" s="87"/>
    </row>
    <row r="475" spans="2:7" x14ac:dyDescent="0.25">
      <c r="B475" s="95"/>
      <c r="C475" s="37"/>
      <c r="D475" s="96"/>
      <c r="E475" s="96"/>
      <c r="F475" s="97"/>
      <c r="G475" s="87"/>
    </row>
    <row r="476" spans="2:7" x14ac:dyDescent="0.25">
      <c r="B476" s="95"/>
      <c r="C476" s="37"/>
      <c r="D476" s="96"/>
      <c r="E476" s="96"/>
      <c r="F476" s="97"/>
      <c r="G476" s="87"/>
    </row>
    <row r="477" spans="2:7" x14ac:dyDescent="0.25">
      <c r="B477" s="95"/>
      <c r="C477" s="37"/>
      <c r="D477" s="96"/>
      <c r="E477" s="96"/>
      <c r="F477" s="97"/>
      <c r="G477" s="87"/>
    </row>
    <row r="478" spans="2:7" x14ac:dyDescent="0.25">
      <c r="B478" s="95"/>
      <c r="C478" s="37"/>
      <c r="D478" s="96"/>
      <c r="E478" s="96"/>
      <c r="F478" s="97"/>
      <c r="G478" s="87"/>
    </row>
    <row r="479" spans="2:7" x14ac:dyDescent="0.25">
      <c r="B479" s="95"/>
      <c r="C479" s="37"/>
      <c r="D479" s="96"/>
      <c r="E479" s="96"/>
      <c r="F479" s="97"/>
      <c r="G479" s="87"/>
    </row>
    <row r="480" spans="2:7" x14ac:dyDescent="0.25">
      <c r="B480" s="95"/>
      <c r="C480" s="37"/>
      <c r="D480" s="96"/>
      <c r="E480" s="96"/>
      <c r="F480" s="97"/>
      <c r="G480" s="87"/>
    </row>
    <row r="481" spans="2:7" x14ac:dyDescent="0.25">
      <c r="B481" s="95"/>
      <c r="C481" s="37"/>
      <c r="D481" s="96"/>
      <c r="E481" s="96"/>
      <c r="F481" s="97"/>
      <c r="G481" s="87"/>
    </row>
    <row r="482" spans="2:7" x14ac:dyDescent="0.25">
      <c r="B482" s="95"/>
      <c r="C482" s="37"/>
      <c r="D482" s="96"/>
      <c r="E482" s="96"/>
      <c r="F482" s="97"/>
      <c r="G482" s="87"/>
    </row>
    <row r="483" spans="2:7" x14ac:dyDescent="0.25">
      <c r="B483" s="95"/>
      <c r="C483" s="37"/>
      <c r="D483" s="96"/>
      <c r="E483" s="96"/>
      <c r="F483" s="97"/>
      <c r="G483" s="87"/>
    </row>
    <row r="484" spans="2:7" x14ac:dyDescent="0.25">
      <c r="B484" s="95"/>
      <c r="C484" s="37"/>
      <c r="D484" s="96"/>
      <c r="E484" s="96"/>
      <c r="F484" s="97"/>
      <c r="G484" s="87"/>
    </row>
    <row r="485" spans="2:7" x14ac:dyDescent="0.25">
      <c r="B485" s="95"/>
      <c r="C485" s="37"/>
      <c r="D485" s="96"/>
      <c r="E485" s="96"/>
      <c r="F485" s="97"/>
      <c r="G485" s="87"/>
    </row>
    <row r="486" spans="2:7" x14ac:dyDescent="0.25">
      <c r="B486" s="95"/>
      <c r="C486" s="37"/>
      <c r="D486" s="96"/>
      <c r="E486" s="96"/>
      <c r="F486" s="97"/>
      <c r="G486" s="87"/>
    </row>
    <row r="487" spans="2:7" x14ac:dyDescent="0.25">
      <c r="B487" s="95"/>
      <c r="C487" s="37"/>
      <c r="D487" s="96"/>
      <c r="E487" s="96"/>
      <c r="F487" s="97"/>
      <c r="G487" s="87"/>
    </row>
    <row r="488" spans="2:7" x14ac:dyDescent="0.25">
      <c r="B488" s="95"/>
      <c r="C488" s="37"/>
      <c r="D488" s="96"/>
      <c r="E488" s="96"/>
      <c r="F488" s="97"/>
      <c r="G488" s="87"/>
    </row>
    <row r="489" spans="2:7" x14ac:dyDescent="0.25">
      <c r="B489" s="95"/>
      <c r="C489" s="37"/>
      <c r="D489" s="96"/>
      <c r="E489" s="96"/>
      <c r="F489" s="97"/>
      <c r="G489" s="87"/>
    </row>
    <row r="490" spans="2:7" x14ac:dyDescent="0.25">
      <c r="B490" s="95"/>
      <c r="C490" s="37"/>
      <c r="D490" s="96"/>
      <c r="E490" s="96"/>
      <c r="F490" s="97"/>
      <c r="G490" s="87"/>
    </row>
    <row r="491" spans="2:7" x14ac:dyDescent="0.25">
      <c r="B491" s="95"/>
      <c r="C491" s="37"/>
      <c r="D491" s="96"/>
      <c r="E491" s="96"/>
      <c r="F491" s="97"/>
      <c r="G491" s="87"/>
    </row>
    <row r="492" spans="2:7" x14ac:dyDescent="0.25">
      <c r="B492" s="95"/>
      <c r="C492" s="37"/>
      <c r="D492" s="96"/>
      <c r="E492" s="96"/>
      <c r="F492" s="97"/>
      <c r="G492" s="87"/>
    </row>
    <row r="493" spans="2:7" x14ac:dyDescent="0.25">
      <c r="B493" s="95"/>
      <c r="C493" s="37"/>
      <c r="D493" s="96"/>
      <c r="E493" s="96"/>
      <c r="F493" s="97"/>
      <c r="G493" s="87"/>
    </row>
    <row r="494" spans="2:7" x14ac:dyDescent="0.25">
      <c r="B494" s="95"/>
      <c r="C494" s="37"/>
      <c r="D494" s="96"/>
      <c r="E494" s="96"/>
      <c r="F494" s="97"/>
      <c r="G494" s="87"/>
    </row>
    <row r="495" spans="2:7" x14ac:dyDescent="0.25">
      <c r="B495" s="95"/>
      <c r="C495" s="37"/>
      <c r="D495" s="96"/>
      <c r="E495" s="96"/>
      <c r="F495" s="97"/>
      <c r="G495" s="87"/>
    </row>
    <row r="496" spans="2:7" x14ac:dyDescent="0.25">
      <c r="B496" s="95"/>
      <c r="C496" s="37"/>
      <c r="D496" s="96"/>
      <c r="E496" s="96"/>
      <c r="F496" s="97"/>
      <c r="G496" s="87"/>
    </row>
    <row r="497" spans="2:7" x14ac:dyDescent="0.25">
      <c r="B497" s="95"/>
      <c r="C497" s="37"/>
      <c r="D497" s="96"/>
      <c r="E497" s="96"/>
      <c r="F497" s="97"/>
      <c r="G497" s="87"/>
    </row>
    <row r="498" spans="2:7" x14ac:dyDescent="0.25">
      <c r="B498" s="95"/>
      <c r="C498" s="37"/>
      <c r="D498" s="96"/>
      <c r="E498" s="96"/>
      <c r="F498" s="97"/>
      <c r="G498" s="87"/>
    </row>
    <row r="499" spans="2:7" x14ac:dyDescent="0.25">
      <c r="B499" s="95"/>
      <c r="C499" s="37"/>
      <c r="D499" s="96"/>
      <c r="E499" s="96"/>
      <c r="F499" s="97"/>
      <c r="G499" s="87"/>
    </row>
    <row r="500" spans="2:7" x14ac:dyDescent="0.25">
      <c r="B500" s="95"/>
      <c r="C500" s="37"/>
      <c r="D500" s="96"/>
      <c r="E500" s="96"/>
      <c r="F500" s="97"/>
      <c r="G500" s="87"/>
    </row>
    <row r="501" spans="2:7" x14ac:dyDescent="0.25">
      <c r="B501" s="95"/>
      <c r="C501" s="37"/>
      <c r="D501" s="96"/>
      <c r="E501" s="96"/>
      <c r="F501" s="97"/>
      <c r="G501" s="87"/>
    </row>
    <row r="502" spans="2:7" x14ac:dyDescent="0.25">
      <c r="B502" s="95"/>
      <c r="C502" s="37"/>
      <c r="D502" s="96"/>
      <c r="E502" s="96"/>
      <c r="F502" s="97"/>
      <c r="G502" s="87"/>
    </row>
    <row r="503" spans="2:7" x14ac:dyDescent="0.25">
      <c r="B503" s="95"/>
      <c r="C503" s="37"/>
      <c r="D503" s="96"/>
      <c r="E503" s="96"/>
      <c r="F503" s="97"/>
      <c r="G503" s="87"/>
    </row>
    <row r="504" spans="2:7" x14ac:dyDescent="0.25">
      <c r="B504" s="95"/>
      <c r="C504" s="37"/>
      <c r="D504" s="96"/>
      <c r="E504" s="96"/>
      <c r="F504" s="97"/>
      <c r="G504" s="87"/>
    </row>
    <row r="505" spans="2:7" x14ac:dyDescent="0.25">
      <c r="B505" s="95"/>
      <c r="C505" s="37"/>
      <c r="D505" s="96"/>
      <c r="E505" s="96"/>
      <c r="F505" s="97"/>
      <c r="G505" s="87"/>
    </row>
    <row r="506" spans="2:7" x14ac:dyDescent="0.25">
      <c r="B506" s="95"/>
      <c r="C506" s="37"/>
      <c r="D506" s="96"/>
      <c r="E506" s="96"/>
      <c r="F506" s="97"/>
      <c r="G506" s="87"/>
    </row>
    <row r="507" spans="2:7" x14ac:dyDescent="0.25">
      <c r="B507" s="95"/>
      <c r="C507" s="37"/>
      <c r="D507" s="96"/>
      <c r="E507" s="96"/>
      <c r="F507" s="97"/>
      <c r="G507" s="87"/>
    </row>
    <row r="508" spans="2:7" x14ac:dyDescent="0.25">
      <c r="B508" s="95"/>
      <c r="C508" s="37"/>
      <c r="D508" s="96"/>
      <c r="E508" s="96"/>
      <c r="F508" s="97"/>
      <c r="G508" s="87"/>
    </row>
    <row r="509" spans="2:7" x14ac:dyDescent="0.25">
      <c r="B509" s="95"/>
      <c r="C509" s="37"/>
      <c r="D509" s="96"/>
      <c r="E509" s="96"/>
      <c r="F509" s="97"/>
      <c r="G509" s="87"/>
    </row>
    <row r="510" spans="2:7" x14ac:dyDescent="0.25">
      <c r="B510" s="95"/>
      <c r="C510" s="37"/>
      <c r="D510" s="96"/>
      <c r="E510" s="96"/>
      <c r="F510" s="97"/>
      <c r="G510" s="87"/>
    </row>
    <row r="511" spans="2:7" x14ac:dyDescent="0.25">
      <c r="B511" s="95"/>
      <c r="C511" s="37"/>
      <c r="D511" s="96"/>
      <c r="E511" s="96"/>
      <c r="F511" s="97"/>
      <c r="G511" s="87"/>
    </row>
    <row r="512" spans="2:7" x14ac:dyDescent="0.25">
      <c r="B512" s="95"/>
      <c r="C512" s="37"/>
      <c r="D512" s="96"/>
      <c r="E512" s="96"/>
      <c r="F512" s="97"/>
      <c r="G512" s="87"/>
    </row>
    <row r="513" spans="2:7" x14ac:dyDescent="0.25">
      <c r="B513" s="95"/>
      <c r="C513" s="37"/>
      <c r="D513" s="96"/>
      <c r="E513" s="96"/>
      <c r="F513" s="97"/>
      <c r="G513" s="87"/>
    </row>
    <row r="514" spans="2:7" x14ac:dyDescent="0.25">
      <c r="B514" s="95"/>
      <c r="C514" s="37"/>
      <c r="D514" s="96"/>
      <c r="E514" s="96"/>
      <c r="F514" s="97"/>
      <c r="G514" s="87"/>
    </row>
    <row r="515" spans="2:7" x14ac:dyDescent="0.25">
      <c r="B515" s="95"/>
      <c r="C515" s="37"/>
      <c r="D515" s="96"/>
      <c r="E515" s="96"/>
      <c r="F515" s="97"/>
      <c r="G515" s="87"/>
    </row>
    <row r="516" spans="2:7" x14ac:dyDescent="0.25">
      <c r="B516" s="95"/>
      <c r="C516" s="37"/>
      <c r="D516" s="96"/>
      <c r="E516" s="96"/>
      <c r="F516" s="97"/>
      <c r="G516" s="87"/>
    </row>
    <row r="517" spans="2:7" x14ac:dyDescent="0.25">
      <c r="B517" s="95"/>
      <c r="C517" s="37"/>
      <c r="D517" s="96"/>
      <c r="E517" s="96"/>
      <c r="F517" s="97"/>
      <c r="G517" s="87"/>
    </row>
    <row r="518" spans="2:7" x14ac:dyDescent="0.25">
      <c r="B518" s="95"/>
      <c r="C518" s="37"/>
      <c r="D518" s="96"/>
      <c r="E518" s="96"/>
      <c r="F518" s="97"/>
      <c r="G518" s="87"/>
    </row>
    <row r="519" spans="2:7" x14ac:dyDescent="0.25">
      <c r="B519" s="95"/>
      <c r="C519" s="37"/>
      <c r="D519" s="96"/>
      <c r="E519" s="96"/>
      <c r="F519" s="97"/>
      <c r="G519" s="87"/>
    </row>
    <row r="520" spans="2:7" x14ac:dyDescent="0.25">
      <c r="B520" s="95"/>
      <c r="C520" s="37"/>
      <c r="D520" s="96"/>
      <c r="E520" s="96"/>
      <c r="F520" s="97"/>
      <c r="G520" s="87"/>
    </row>
    <row r="521" spans="2:7" x14ac:dyDescent="0.25">
      <c r="B521" s="95"/>
      <c r="C521" s="37"/>
      <c r="D521" s="96"/>
      <c r="E521" s="96"/>
      <c r="F521" s="97"/>
      <c r="G521" s="87"/>
    </row>
    <row r="522" spans="2:7" x14ac:dyDescent="0.25">
      <c r="B522" s="95"/>
      <c r="C522" s="37"/>
      <c r="D522" s="96"/>
      <c r="E522" s="96"/>
      <c r="F522" s="97"/>
      <c r="G522" s="87"/>
    </row>
    <row r="523" spans="2:7" x14ac:dyDescent="0.25">
      <c r="B523" s="95"/>
      <c r="C523" s="37"/>
      <c r="D523" s="96"/>
      <c r="E523" s="96"/>
      <c r="F523" s="97"/>
      <c r="G523" s="87"/>
    </row>
    <row r="524" spans="2:7" x14ac:dyDescent="0.25">
      <c r="B524" s="95"/>
      <c r="C524" s="37"/>
      <c r="D524" s="96"/>
      <c r="E524" s="96"/>
      <c r="F524" s="97"/>
      <c r="G524" s="87"/>
    </row>
    <row r="525" spans="2:7" x14ac:dyDescent="0.25">
      <c r="B525" s="95"/>
      <c r="C525" s="37"/>
      <c r="D525" s="96"/>
      <c r="E525" s="96"/>
      <c r="F525" s="97"/>
      <c r="G525" s="87"/>
    </row>
    <row r="526" spans="2:7" x14ac:dyDescent="0.25">
      <c r="B526" s="95"/>
      <c r="C526" s="37"/>
      <c r="D526" s="96"/>
      <c r="E526" s="96"/>
      <c r="F526" s="97"/>
      <c r="G526" s="87"/>
    </row>
    <row r="527" spans="2:7" x14ac:dyDescent="0.25">
      <c r="B527" s="95"/>
      <c r="C527" s="37"/>
      <c r="D527" s="96"/>
      <c r="E527" s="96"/>
      <c r="F527" s="97"/>
      <c r="G527" s="87"/>
    </row>
    <row r="528" spans="2:7" x14ac:dyDescent="0.25">
      <c r="B528" s="95"/>
      <c r="C528" s="37"/>
      <c r="D528" s="96"/>
      <c r="E528" s="96"/>
      <c r="F528" s="97"/>
      <c r="G528" s="87"/>
    </row>
    <row r="529" spans="2:7" x14ac:dyDescent="0.25">
      <c r="B529" s="95"/>
      <c r="C529" s="37"/>
      <c r="D529" s="96"/>
      <c r="E529" s="96"/>
      <c r="F529" s="97"/>
      <c r="G529" s="87"/>
    </row>
    <row r="530" spans="2:7" x14ac:dyDescent="0.25">
      <c r="B530" s="95"/>
      <c r="C530" s="37"/>
      <c r="D530" s="96"/>
      <c r="E530" s="96"/>
      <c r="F530" s="97"/>
      <c r="G530" s="87"/>
    </row>
    <row r="531" spans="2:7" x14ac:dyDescent="0.25">
      <c r="B531" s="95"/>
      <c r="C531" s="37"/>
      <c r="D531" s="96"/>
      <c r="E531" s="96"/>
      <c r="F531" s="97"/>
      <c r="G531" s="87"/>
    </row>
    <row r="532" spans="2:7" x14ac:dyDescent="0.25">
      <c r="B532" s="95"/>
      <c r="C532" s="37"/>
      <c r="D532" s="96"/>
      <c r="E532" s="96"/>
      <c r="F532" s="97"/>
      <c r="G532" s="87"/>
    </row>
    <row r="533" spans="2:7" x14ac:dyDescent="0.25">
      <c r="B533" s="95"/>
      <c r="C533" s="37"/>
      <c r="D533" s="96"/>
      <c r="E533" s="96"/>
      <c r="F533" s="97"/>
      <c r="G533" s="87"/>
    </row>
    <row r="534" spans="2:7" x14ac:dyDescent="0.25">
      <c r="B534" s="95"/>
      <c r="C534" s="37"/>
      <c r="D534" s="96"/>
      <c r="E534" s="96"/>
      <c r="F534" s="97"/>
      <c r="G534" s="87"/>
    </row>
    <row r="535" spans="2:7" x14ac:dyDescent="0.25">
      <c r="B535" s="95"/>
      <c r="C535" s="37"/>
      <c r="D535" s="96"/>
      <c r="E535" s="96"/>
      <c r="F535" s="97"/>
      <c r="G535" s="87"/>
    </row>
    <row r="536" spans="2:7" x14ac:dyDescent="0.25">
      <c r="B536" s="95"/>
      <c r="C536" s="37"/>
      <c r="D536" s="96"/>
      <c r="E536" s="96"/>
      <c r="F536" s="97"/>
      <c r="G536" s="87"/>
    </row>
    <row r="537" spans="2:7" x14ac:dyDescent="0.25">
      <c r="B537" s="95"/>
      <c r="C537" s="37"/>
      <c r="D537" s="96"/>
      <c r="E537" s="96"/>
      <c r="F537" s="97"/>
      <c r="G537" s="87"/>
    </row>
    <row r="538" spans="2:7" x14ac:dyDescent="0.25">
      <c r="B538" s="95"/>
      <c r="C538" s="37"/>
      <c r="D538" s="96"/>
      <c r="E538" s="96"/>
      <c r="F538" s="97"/>
      <c r="G538" s="87"/>
    </row>
    <row r="539" spans="2:7" x14ac:dyDescent="0.25">
      <c r="B539" s="95"/>
      <c r="C539" s="37"/>
      <c r="D539" s="96"/>
      <c r="E539" s="96"/>
      <c r="F539" s="97"/>
      <c r="G539" s="87"/>
    </row>
    <row r="540" spans="2:7" x14ac:dyDescent="0.25">
      <c r="B540" s="95"/>
      <c r="C540" s="37"/>
      <c r="D540" s="96"/>
      <c r="E540" s="96"/>
      <c r="F540" s="97"/>
      <c r="G540" s="87"/>
    </row>
    <row r="541" spans="2:7" x14ac:dyDescent="0.25">
      <c r="B541" s="95"/>
      <c r="C541" s="37"/>
      <c r="D541" s="96"/>
      <c r="E541" s="96"/>
      <c r="F541" s="97"/>
      <c r="G541" s="87"/>
    </row>
    <row r="542" spans="2:7" x14ac:dyDescent="0.25">
      <c r="B542" s="95"/>
      <c r="C542" s="37"/>
      <c r="D542" s="96"/>
      <c r="E542" s="96"/>
      <c r="F542" s="97"/>
      <c r="G542" s="87"/>
    </row>
    <row r="543" spans="2:7" x14ac:dyDescent="0.25">
      <c r="B543" s="95"/>
      <c r="C543" s="37"/>
      <c r="D543" s="96"/>
      <c r="E543" s="96"/>
      <c r="F543" s="97"/>
      <c r="G543" s="87"/>
    </row>
    <row r="544" spans="2:7" x14ac:dyDescent="0.25">
      <c r="B544" s="95"/>
      <c r="C544" s="37"/>
      <c r="D544" s="96"/>
      <c r="E544" s="96"/>
      <c r="F544" s="97"/>
      <c r="G544" s="87"/>
    </row>
    <row r="545" spans="2:7" x14ac:dyDescent="0.25">
      <c r="B545" s="95"/>
      <c r="C545" s="37"/>
      <c r="D545" s="96"/>
      <c r="E545" s="96"/>
      <c r="F545" s="97"/>
      <c r="G545" s="87"/>
    </row>
    <row r="546" spans="2:7" x14ac:dyDescent="0.25">
      <c r="B546" s="95"/>
      <c r="C546" s="37"/>
      <c r="D546" s="96"/>
      <c r="E546" s="96"/>
      <c r="F546" s="97"/>
      <c r="G546" s="87"/>
    </row>
    <row r="547" spans="2:7" x14ac:dyDescent="0.25">
      <c r="B547" s="95"/>
      <c r="C547" s="37"/>
      <c r="D547" s="96"/>
      <c r="E547" s="96"/>
      <c r="F547" s="97"/>
      <c r="G547" s="87"/>
    </row>
    <row r="548" spans="2:7" x14ac:dyDescent="0.25">
      <c r="B548" s="95"/>
      <c r="C548" s="37"/>
      <c r="D548" s="96"/>
      <c r="E548" s="96"/>
      <c r="F548" s="97"/>
      <c r="G548" s="87"/>
    </row>
    <row r="549" spans="2:7" x14ac:dyDescent="0.25">
      <c r="B549" s="95"/>
      <c r="C549" s="37"/>
      <c r="D549" s="96"/>
      <c r="E549" s="96"/>
      <c r="F549" s="97"/>
      <c r="G549" s="87"/>
    </row>
    <row r="550" spans="2:7" x14ac:dyDescent="0.25">
      <c r="B550" s="95"/>
      <c r="C550" s="37"/>
      <c r="D550" s="96"/>
      <c r="E550" s="96"/>
      <c r="F550" s="97"/>
      <c r="G550" s="87"/>
    </row>
    <row r="551" spans="2:7" x14ac:dyDescent="0.25">
      <c r="B551" s="95"/>
      <c r="C551" s="37"/>
      <c r="D551" s="96"/>
      <c r="E551" s="96"/>
      <c r="F551" s="97"/>
      <c r="G551" s="87"/>
    </row>
    <row r="552" spans="2:7" x14ac:dyDescent="0.25">
      <c r="B552" s="95"/>
      <c r="C552" s="37"/>
      <c r="D552" s="96"/>
      <c r="E552" s="96"/>
      <c r="F552" s="97"/>
      <c r="G552" s="87"/>
    </row>
    <row r="553" spans="2:7" x14ac:dyDescent="0.25">
      <c r="B553" s="95"/>
      <c r="C553" s="37"/>
      <c r="D553" s="96"/>
      <c r="E553" s="96"/>
      <c r="F553" s="97"/>
      <c r="G553" s="87"/>
    </row>
    <row r="554" spans="2:7" x14ac:dyDescent="0.25">
      <c r="B554" s="95"/>
      <c r="C554" s="37"/>
      <c r="D554" s="96"/>
      <c r="E554" s="96"/>
      <c r="F554" s="97"/>
      <c r="G554" s="87"/>
    </row>
    <row r="555" spans="2:7" x14ac:dyDescent="0.25">
      <c r="B555" s="95"/>
      <c r="C555" s="37"/>
      <c r="D555" s="96"/>
      <c r="E555" s="96"/>
      <c r="F555" s="97"/>
      <c r="G555" s="87"/>
    </row>
    <row r="556" spans="2:7" x14ac:dyDescent="0.25">
      <c r="B556" s="95"/>
      <c r="C556" s="37"/>
      <c r="D556" s="96"/>
      <c r="E556" s="96"/>
      <c r="F556" s="97"/>
      <c r="G556" s="87"/>
    </row>
    <row r="557" spans="2:7" x14ac:dyDescent="0.25">
      <c r="B557" s="95"/>
      <c r="C557" s="37"/>
      <c r="D557" s="96"/>
      <c r="E557" s="96"/>
      <c r="F557" s="97"/>
      <c r="G557" s="87"/>
    </row>
    <row r="558" spans="2:7" x14ac:dyDescent="0.25">
      <c r="B558" s="95"/>
      <c r="C558" s="37"/>
      <c r="D558" s="96"/>
      <c r="E558" s="96"/>
      <c r="F558" s="97"/>
      <c r="G558" s="87"/>
    </row>
    <row r="559" spans="2:7" x14ac:dyDescent="0.25">
      <c r="B559" s="95"/>
      <c r="C559" s="37"/>
      <c r="D559" s="96"/>
      <c r="E559" s="96"/>
      <c r="F559" s="97"/>
      <c r="G559" s="87"/>
    </row>
    <row r="560" spans="2:7" x14ac:dyDescent="0.25">
      <c r="B560" s="95"/>
      <c r="C560" s="37"/>
      <c r="D560" s="96"/>
      <c r="E560" s="96"/>
      <c r="F560" s="97"/>
      <c r="G560" s="87"/>
    </row>
    <row r="561" spans="2:7" x14ac:dyDescent="0.25">
      <c r="B561" s="95"/>
      <c r="C561" s="37"/>
      <c r="D561" s="96"/>
      <c r="E561" s="96"/>
      <c r="F561" s="97"/>
      <c r="G561" s="87"/>
    </row>
    <row r="562" spans="2:7" x14ac:dyDescent="0.25">
      <c r="B562" s="95"/>
      <c r="C562" s="37"/>
      <c r="D562" s="96"/>
      <c r="E562" s="96"/>
      <c r="F562" s="97"/>
      <c r="G562" s="87"/>
    </row>
    <row r="563" spans="2:7" x14ac:dyDescent="0.25">
      <c r="B563" s="95"/>
      <c r="C563" s="37"/>
      <c r="D563" s="96"/>
      <c r="E563" s="96"/>
      <c r="F563" s="97"/>
      <c r="G563" s="87"/>
    </row>
    <row r="564" spans="2:7" x14ac:dyDescent="0.25">
      <c r="B564" s="95"/>
      <c r="C564" s="37"/>
      <c r="D564" s="96"/>
      <c r="E564" s="96"/>
      <c r="F564" s="97"/>
      <c r="G564" s="87"/>
    </row>
    <row r="565" spans="2:7" x14ac:dyDescent="0.25">
      <c r="B565" s="95"/>
      <c r="C565" s="37"/>
      <c r="D565" s="96"/>
      <c r="E565" s="96"/>
      <c r="F565" s="97"/>
      <c r="G565" s="87"/>
    </row>
    <row r="566" spans="2:7" x14ac:dyDescent="0.25">
      <c r="B566" s="95"/>
      <c r="C566" s="37"/>
      <c r="D566" s="96"/>
      <c r="E566" s="96"/>
      <c r="F566" s="97"/>
      <c r="G566" s="87"/>
    </row>
    <row r="567" spans="2:7" x14ac:dyDescent="0.25">
      <c r="B567" s="95"/>
      <c r="C567" s="37"/>
      <c r="D567" s="96"/>
      <c r="E567" s="96"/>
      <c r="F567" s="97"/>
      <c r="G567" s="87"/>
    </row>
    <row r="568" spans="2:7" x14ac:dyDescent="0.25">
      <c r="B568" s="95"/>
      <c r="C568" s="37"/>
      <c r="D568" s="96"/>
      <c r="E568" s="96"/>
      <c r="F568" s="97"/>
      <c r="G568" s="87"/>
    </row>
    <row r="569" spans="2:7" x14ac:dyDescent="0.25">
      <c r="B569" s="95"/>
      <c r="C569" s="37"/>
      <c r="D569" s="96"/>
      <c r="E569" s="96"/>
      <c r="F569" s="97"/>
      <c r="G569" s="87"/>
    </row>
    <row r="570" spans="2:7" x14ac:dyDescent="0.25">
      <c r="B570" s="95"/>
      <c r="C570" s="37"/>
      <c r="D570" s="96"/>
      <c r="E570" s="96"/>
      <c r="F570" s="97"/>
      <c r="G570" s="87"/>
    </row>
    <row r="571" spans="2:7" x14ac:dyDescent="0.25">
      <c r="B571" s="95"/>
      <c r="C571" s="37"/>
      <c r="D571" s="96"/>
      <c r="E571" s="96"/>
      <c r="F571" s="97"/>
      <c r="G571" s="87"/>
    </row>
    <row r="572" spans="2:7" x14ac:dyDescent="0.25">
      <c r="B572" s="95"/>
      <c r="C572" s="37"/>
      <c r="D572" s="96"/>
      <c r="E572" s="96"/>
      <c r="F572" s="97"/>
      <c r="G572" s="87"/>
    </row>
    <row r="573" spans="2:7" x14ac:dyDescent="0.25">
      <c r="B573" s="95"/>
      <c r="C573" s="37"/>
      <c r="D573" s="96"/>
      <c r="E573" s="96"/>
      <c r="F573" s="97"/>
      <c r="G573" s="87"/>
    </row>
    <row r="574" spans="2:7" x14ac:dyDescent="0.25">
      <c r="B574" s="95"/>
      <c r="C574" s="37"/>
      <c r="D574" s="96"/>
      <c r="E574" s="96"/>
      <c r="F574" s="97"/>
      <c r="G574" s="87"/>
    </row>
    <row r="575" spans="2:7" x14ac:dyDescent="0.25">
      <c r="B575" s="95"/>
      <c r="C575" s="37"/>
      <c r="D575" s="96"/>
      <c r="E575" s="96"/>
      <c r="F575" s="97"/>
      <c r="G575" s="87"/>
    </row>
    <row r="576" spans="2:7" x14ac:dyDescent="0.25">
      <c r="B576" s="95"/>
      <c r="C576" s="37"/>
      <c r="D576" s="96"/>
      <c r="E576" s="96"/>
      <c r="F576" s="97"/>
      <c r="G576" s="87"/>
    </row>
    <row r="577" spans="2:7" x14ac:dyDescent="0.25">
      <c r="B577" s="95"/>
      <c r="C577" s="37"/>
      <c r="D577" s="96"/>
      <c r="E577" s="96"/>
      <c r="F577" s="97"/>
      <c r="G577" s="87"/>
    </row>
    <row r="578" spans="2:7" x14ac:dyDescent="0.25">
      <c r="B578" s="95"/>
      <c r="C578" s="37"/>
      <c r="D578" s="96"/>
      <c r="E578" s="96"/>
      <c r="F578" s="97"/>
      <c r="G578" s="87"/>
    </row>
    <row r="579" spans="2:7" x14ac:dyDescent="0.25">
      <c r="B579" s="95"/>
      <c r="C579" s="37"/>
      <c r="D579" s="96"/>
      <c r="E579" s="96"/>
      <c r="F579" s="97"/>
      <c r="G579" s="87"/>
    </row>
    <row r="580" spans="2:7" x14ac:dyDescent="0.25">
      <c r="B580" s="95"/>
      <c r="C580" s="37"/>
      <c r="D580" s="96"/>
      <c r="E580" s="96"/>
      <c r="F580" s="97"/>
      <c r="G580" s="87"/>
    </row>
    <row r="581" spans="2:7" x14ac:dyDescent="0.25">
      <c r="B581" s="95"/>
      <c r="C581" s="37"/>
      <c r="D581" s="96"/>
      <c r="E581" s="96"/>
      <c r="F581" s="97"/>
      <c r="G581" s="87"/>
    </row>
    <row r="582" spans="2:7" x14ac:dyDescent="0.25">
      <c r="B582" s="95"/>
      <c r="C582" s="37"/>
      <c r="D582" s="96"/>
      <c r="E582" s="96"/>
      <c r="F582" s="97"/>
      <c r="G582" s="87"/>
    </row>
    <row r="583" spans="2:7" x14ac:dyDescent="0.25">
      <c r="B583" s="95"/>
      <c r="C583" s="37"/>
      <c r="D583" s="96"/>
      <c r="E583" s="96"/>
      <c r="F583" s="97"/>
      <c r="G583" s="87"/>
    </row>
    <row r="584" spans="2:7" x14ac:dyDescent="0.25">
      <c r="B584" s="95"/>
      <c r="C584" s="37"/>
      <c r="D584" s="96"/>
      <c r="E584" s="96"/>
      <c r="F584" s="97"/>
      <c r="G584" s="87"/>
    </row>
    <row r="585" spans="2:7" x14ac:dyDescent="0.25">
      <c r="B585" s="95"/>
      <c r="C585" s="37"/>
      <c r="D585" s="96"/>
      <c r="E585" s="96"/>
      <c r="F585" s="97"/>
      <c r="G585" s="87"/>
    </row>
    <row r="586" spans="2:7" x14ac:dyDescent="0.25">
      <c r="B586" s="95"/>
      <c r="C586" s="37"/>
      <c r="D586" s="96"/>
      <c r="E586" s="96"/>
      <c r="F586" s="97"/>
      <c r="G586" s="87"/>
    </row>
    <row r="587" spans="2:7" x14ac:dyDescent="0.25">
      <c r="B587" s="95"/>
      <c r="C587" s="37"/>
      <c r="D587" s="96"/>
      <c r="E587" s="96"/>
      <c r="F587" s="97"/>
      <c r="G587" s="87"/>
    </row>
    <row r="588" spans="2:7" x14ac:dyDescent="0.25">
      <c r="B588" s="95"/>
      <c r="C588" s="37"/>
      <c r="D588" s="96"/>
      <c r="E588" s="96"/>
      <c r="F588" s="97"/>
      <c r="G588" s="87"/>
    </row>
    <row r="589" spans="2:7" x14ac:dyDescent="0.25">
      <c r="B589" s="95"/>
      <c r="C589" s="37"/>
      <c r="D589" s="96"/>
      <c r="E589" s="96"/>
      <c r="F589" s="97"/>
      <c r="G589" s="87"/>
    </row>
    <row r="590" spans="2:7" x14ac:dyDescent="0.25">
      <c r="B590" s="95"/>
      <c r="C590" s="37"/>
      <c r="D590" s="96"/>
      <c r="E590" s="96"/>
      <c r="F590" s="97"/>
      <c r="G590" s="87"/>
    </row>
    <row r="591" spans="2:7" x14ac:dyDescent="0.25">
      <c r="B591" s="95"/>
      <c r="C591" s="37"/>
      <c r="D591" s="96"/>
      <c r="E591" s="96"/>
      <c r="F591" s="97"/>
      <c r="G591" s="87"/>
    </row>
    <row r="592" spans="2:7" x14ac:dyDescent="0.25">
      <c r="B592" s="95"/>
      <c r="C592" s="37"/>
      <c r="D592" s="96"/>
      <c r="E592" s="96"/>
      <c r="F592" s="97"/>
      <c r="G592" s="87"/>
    </row>
    <row r="593" spans="2:7" x14ac:dyDescent="0.25">
      <c r="B593" s="95"/>
      <c r="C593" s="37"/>
      <c r="D593" s="96"/>
      <c r="E593" s="96"/>
      <c r="F593" s="97"/>
      <c r="G593" s="87"/>
    </row>
    <row r="594" spans="2:7" x14ac:dyDescent="0.25">
      <c r="B594" s="95"/>
      <c r="C594" s="37"/>
      <c r="D594" s="96"/>
      <c r="E594" s="96"/>
      <c r="F594" s="97"/>
      <c r="G594" s="87"/>
    </row>
    <row r="595" spans="2:7" x14ac:dyDescent="0.25">
      <c r="B595" s="95"/>
      <c r="C595" s="37"/>
      <c r="D595" s="96"/>
      <c r="E595" s="96"/>
      <c r="F595" s="97"/>
      <c r="G595" s="87"/>
    </row>
    <row r="596" spans="2:7" x14ac:dyDescent="0.25">
      <c r="B596" s="95"/>
      <c r="C596" s="37"/>
      <c r="D596" s="96"/>
      <c r="E596" s="96"/>
      <c r="F596" s="97"/>
      <c r="G596" s="87"/>
    </row>
    <row r="597" spans="2:7" x14ac:dyDescent="0.25">
      <c r="B597" s="95"/>
      <c r="C597" s="37"/>
      <c r="D597" s="96"/>
      <c r="E597" s="96"/>
      <c r="F597" s="97"/>
      <c r="G597" s="87"/>
    </row>
    <row r="598" spans="2:7" x14ac:dyDescent="0.25">
      <c r="B598" s="95"/>
      <c r="C598" s="37"/>
      <c r="D598" s="96"/>
      <c r="E598" s="96"/>
      <c r="F598" s="97"/>
      <c r="G598" s="87"/>
    </row>
    <row r="599" spans="2:7" x14ac:dyDescent="0.25">
      <c r="B599" s="95"/>
      <c r="C599" s="37"/>
      <c r="D599" s="96"/>
      <c r="E599" s="96"/>
      <c r="F599" s="97"/>
      <c r="G599" s="87"/>
    </row>
    <row r="600" spans="2:7" x14ac:dyDescent="0.25">
      <c r="B600" s="95"/>
      <c r="C600" s="37"/>
      <c r="D600" s="96"/>
      <c r="E600" s="96"/>
      <c r="F600" s="97"/>
      <c r="G600" s="87"/>
    </row>
    <row r="601" spans="2:7" x14ac:dyDescent="0.25">
      <c r="B601" s="95"/>
      <c r="C601" s="37"/>
      <c r="D601" s="96"/>
      <c r="E601" s="96"/>
      <c r="F601" s="97"/>
      <c r="G601" s="87"/>
    </row>
    <row r="602" spans="2:7" x14ac:dyDescent="0.25">
      <c r="B602" s="95"/>
      <c r="C602" s="37"/>
      <c r="D602" s="96"/>
      <c r="E602" s="96"/>
      <c r="F602" s="97"/>
      <c r="G602" s="87"/>
    </row>
    <row r="603" spans="2:7" x14ac:dyDescent="0.25">
      <c r="B603" s="95"/>
      <c r="C603" s="37"/>
      <c r="D603" s="96"/>
      <c r="E603" s="96"/>
      <c r="F603" s="97"/>
      <c r="G603" s="87"/>
    </row>
    <row r="604" spans="2:7" x14ac:dyDescent="0.25">
      <c r="B604" s="95"/>
      <c r="C604" s="37"/>
      <c r="D604" s="96"/>
      <c r="E604" s="96"/>
      <c r="F604" s="97"/>
      <c r="G604" s="87"/>
    </row>
    <row r="605" spans="2:7" x14ac:dyDescent="0.25">
      <c r="B605" s="95"/>
      <c r="C605" s="37"/>
      <c r="D605" s="96"/>
      <c r="E605" s="96"/>
      <c r="F605" s="97"/>
      <c r="G605" s="87"/>
    </row>
    <row r="606" spans="2:7" x14ac:dyDescent="0.25">
      <c r="B606" s="95"/>
      <c r="C606" s="37"/>
      <c r="D606" s="96"/>
      <c r="E606" s="96"/>
      <c r="F606" s="97"/>
      <c r="G606" s="87"/>
    </row>
    <row r="607" spans="2:7" x14ac:dyDescent="0.25">
      <c r="B607" s="95"/>
      <c r="C607" s="37"/>
      <c r="D607" s="96"/>
      <c r="E607" s="96"/>
      <c r="F607" s="97"/>
      <c r="G607" s="87"/>
    </row>
    <row r="608" spans="2:7" x14ac:dyDescent="0.25">
      <c r="B608" s="95"/>
      <c r="C608" s="37"/>
      <c r="D608" s="96"/>
      <c r="E608" s="96"/>
      <c r="F608" s="97"/>
      <c r="G608" s="87"/>
    </row>
    <row r="609" spans="2:7" x14ac:dyDescent="0.25">
      <c r="B609" s="95"/>
      <c r="C609" s="37"/>
      <c r="D609" s="96"/>
      <c r="E609" s="96"/>
      <c r="F609" s="97"/>
      <c r="G609" s="87"/>
    </row>
    <row r="610" spans="2:7" x14ac:dyDescent="0.25">
      <c r="B610" s="95"/>
      <c r="C610" s="37"/>
      <c r="D610" s="96"/>
      <c r="E610" s="96"/>
      <c r="F610" s="97"/>
      <c r="G610" s="87"/>
    </row>
    <row r="611" spans="2:7" x14ac:dyDescent="0.25">
      <c r="B611" s="95"/>
      <c r="C611" s="37"/>
      <c r="D611" s="96"/>
      <c r="E611" s="96"/>
      <c r="F611" s="97"/>
      <c r="G611" s="87"/>
    </row>
    <row r="612" spans="2:7" x14ac:dyDescent="0.25">
      <c r="B612" s="95"/>
      <c r="C612" s="37"/>
      <c r="D612" s="96"/>
      <c r="E612" s="96"/>
      <c r="F612" s="97"/>
      <c r="G612" s="87"/>
    </row>
    <row r="613" spans="2:7" x14ac:dyDescent="0.25">
      <c r="B613" s="95"/>
      <c r="C613" s="37"/>
      <c r="D613" s="96"/>
      <c r="E613" s="96"/>
      <c r="F613" s="97"/>
      <c r="G613" s="87"/>
    </row>
    <row r="614" spans="2:7" x14ac:dyDescent="0.25">
      <c r="B614" s="95"/>
      <c r="C614" s="37"/>
      <c r="D614" s="96"/>
      <c r="E614" s="96"/>
      <c r="F614" s="97"/>
      <c r="G614" s="87"/>
    </row>
    <row r="615" spans="2:7" x14ac:dyDescent="0.25">
      <c r="B615" s="95"/>
      <c r="C615" s="37"/>
      <c r="D615" s="96"/>
      <c r="E615" s="96"/>
      <c r="F615" s="97"/>
      <c r="G615" s="87"/>
    </row>
    <row r="616" spans="2:7" x14ac:dyDescent="0.25">
      <c r="B616" s="95"/>
      <c r="C616" s="37"/>
      <c r="D616" s="96"/>
      <c r="E616" s="96"/>
      <c r="F616" s="97"/>
      <c r="G616" s="87"/>
    </row>
    <row r="617" spans="2:7" x14ac:dyDescent="0.25">
      <c r="B617" s="95"/>
      <c r="C617" s="37"/>
      <c r="D617" s="96"/>
      <c r="E617" s="96"/>
      <c r="F617" s="97"/>
      <c r="G617" s="87"/>
    </row>
    <row r="618" spans="2:7" x14ac:dyDescent="0.25">
      <c r="B618" s="95"/>
      <c r="C618" s="37"/>
      <c r="D618" s="96"/>
      <c r="E618" s="96"/>
      <c r="F618" s="97"/>
      <c r="G618" s="87"/>
    </row>
    <row r="619" spans="2:7" x14ac:dyDescent="0.25">
      <c r="B619" s="95"/>
      <c r="C619" s="37"/>
      <c r="D619" s="96"/>
      <c r="E619" s="96"/>
      <c r="F619" s="97"/>
      <c r="G619" s="87"/>
    </row>
    <row r="620" spans="2:7" x14ac:dyDescent="0.25">
      <c r="B620" s="95"/>
      <c r="C620" s="37"/>
      <c r="D620" s="96"/>
      <c r="E620" s="96"/>
      <c r="F620" s="97"/>
      <c r="G620" s="87"/>
    </row>
    <row r="621" spans="2:7" x14ac:dyDescent="0.25">
      <c r="B621" s="95"/>
      <c r="C621" s="37"/>
      <c r="D621" s="96"/>
      <c r="E621" s="96"/>
      <c r="F621" s="97"/>
      <c r="G621" s="87"/>
    </row>
    <row r="622" spans="2:7" x14ac:dyDescent="0.25">
      <c r="B622" s="95"/>
      <c r="C622" s="37"/>
      <c r="D622" s="96"/>
      <c r="E622" s="96"/>
      <c r="F622" s="97"/>
      <c r="G622" s="87"/>
    </row>
    <row r="623" spans="2:7" x14ac:dyDescent="0.25">
      <c r="B623" s="95"/>
      <c r="C623" s="37"/>
      <c r="D623" s="96"/>
      <c r="E623" s="96"/>
      <c r="F623" s="97"/>
      <c r="G623" s="87"/>
    </row>
    <row r="624" spans="2:7" x14ac:dyDescent="0.25">
      <c r="B624" s="95"/>
      <c r="C624" s="37"/>
      <c r="D624" s="96"/>
      <c r="E624" s="96"/>
      <c r="F624" s="97"/>
      <c r="G624" s="87"/>
    </row>
    <row r="625" spans="2:7" x14ac:dyDescent="0.25">
      <c r="B625" s="95"/>
      <c r="C625" s="37"/>
      <c r="D625" s="96"/>
      <c r="E625" s="96"/>
      <c r="F625" s="97"/>
      <c r="G625" s="87"/>
    </row>
    <row r="626" spans="2:7" x14ac:dyDescent="0.25">
      <c r="B626" s="95"/>
      <c r="C626" s="37"/>
      <c r="D626" s="96"/>
      <c r="E626" s="96"/>
      <c r="F626" s="97"/>
      <c r="G626" s="87"/>
    </row>
    <row r="627" spans="2:7" x14ac:dyDescent="0.25">
      <c r="B627" s="95"/>
      <c r="C627" s="37"/>
      <c r="D627" s="96"/>
      <c r="E627" s="96"/>
      <c r="F627" s="97"/>
      <c r="G627" s="87"/>
    </row>
    <row r="628" spans="2:7" x14ac:dyDescent="0.25">
      <c r="B628" s="95"/>
      <c r="C628" s="37"/>
      <c r="D628" s="96"/>
      <c r="E628" s="96"/>
      <c r="F628" s="97"/>
      <c r="G628" s="87"/>
    </row>
    <row r="629" spans="2:7" x14ac:dyDescent="0.25">
      <c r="B629" s="95"/>
      <c r="C629" s="37"/>
      <c r="D629" s="96"/>
      <c r="E629" s="96"/>
      <c r="F629" s="97"/>
      <c r="G629" s="87"/>
    </row>
    <row r="630" spans="2:7" x14ac:dyDescent="0.25">
      <c r="B630" s="95"/>
      <c r="C630" s="37"/>
      <c r="D630" s="96"/>
      <c r="E630" s="96"/>
      <c r="F630" s="97"/>
      <c r="G630" s="87"/>
    </row>
    <row r="631" spans="2:7" x14ac:dyDescent="0.25">
      <c r="B631" s="95"/>
      <c r="C631" s="37"/>
      <c r="D631" s="96"/>
      <c r="E631" s="96"/>
      <c r="F631" s="97"/>
      <c r="G631" s="87"/>
    </row>
    <row r="632" spans="2:7" x14ac:dyDescent="0.25">
      <c r="B632" s="95"/>
      <c r="C632" s="37"/>
      <c r="D632" s="96"/>
      <c r="E632" s="96"/>
      <c r="F632" s="97"/>
      <c r="G632" s="87"/>
    </row>
    <row r="633" spans="2:7" x14ac:dyDescent="0.25">
      <c r="B633" s="95"/>
      <c r="C633" s="37"/>
      <c r="D633" s="96"/>
      <c r="E633" s="96"/>
      <c r="F633" s="97"/>
      <c r="G633" s="87"/>
    </row>
    <row r="634" spans="2:7" x14ac:dyDescent="0.25">
      <c r="B634" s="95"/>
      <c r="C634" s="37"/>
      <c r="D634" s="96"/>
      <c r="E634" s="96"/>
      <c r="F634" s="97"/>
      <c r="G634" s="87"/>
    </row>
    <row r="635" spans="2:7" x14ac:dyDescent="0.25">
      <c r="B635" s="95"/>
      <c r="C635" s="37"/>
      <c r="D635" s="96"/>
      <c r="E635" s="96"/>
      <c r="F635" s="97"/>
      <c r="G635" s="87"/>
    </row>
    <row r="636" spans="2:7" x14ac:dyDescent="0.25">
      <c r="B636" s="95"/>
      <c r="C636" s="37"/>
      <c r="D636" s="96"/>
      <c r="E636" s="96"/>
      <c r="F636" s="97"/>
      <c r="G636" s="87"/>
    </row>
    <row r="637" spans="2:7" x14ac:dyDescent="0.25">
      <c r="B637" s="95"/>
      <c r="C637" s="37"/>
      <c r="D637" s="96"/>
      <c r="E637" s="96"/>
      <c r="F637" s="97"/>
      <c r="G637" s="87"/>
    </row>
    <row r="638" spans="2:7" x14ac:dyDescent="0.25">
      <c r="B638" s="95"/>
      <c r="C638" s="37"/>
      <c r="D638" s="96"/>
      <c r="E638" s="96"/>
      <c r="F638" s="97"/>
      <c r="G638" s="87"/>
    </row>
    <row r="639" spans="2:7" x14ac:dyDescent="0.25">
      <c r="B639" s="95"/>
      <c r="C639" s="37"/>
      <c r="D639" s="96"/>
      <c r="E639" s="96"/>
      <c r="F639" s="97"/>
      <c r="G639" s="87"/>
    </row>
    <row r="640" spans="2:7" x14ac:dyDescent="0.25">
      <c r="B640" s="95"/>
      <c r="C640" s="37"/>
      <c r="D640" s="96"/>
      <c r="E640" s="96"/>
      <c r="F640" s="97"/>
      <c r="G640" s="87"/>
    </row>
    <row r="641" spans="2:7" x14ac:dyDescent="0.25">
      <c r="B641" s="95"/>
      <c r="C641" s="37"/>
      <c r="D641" s="96"/>
      <c r="E641" s="96"/>
      <c r="F641" s="97"/>
      <c r="G641" s="87"/>
    </row>
    <row r="642" spans="2:7" x14ac:dyDescent="0.25">
      <c r="B642" s="95"/>
      <c r="C642" s="37"/>
      <c r="D642" s="96"/>
      <c r="E642" s="96"/>
      <c r="F642" s="97"/>
      <c r="G642" s="87"/>
    </row>
    <row r="643" spans="2:7" x14ac:dyDescent="0.25">
      <c r="B643" s="95"/>
      <c r="C643" s="37"/>
      <c r="D643" s="96"/>
      <c r="E643" s="96"/>
      <c r="F643" s="97"/>
      <c r="G643" s="87"/>
    </row>
    <row r="644" spans="2:7" x14ac:dyDescent="0.25">
      <c r="B644" s="95"/>
      <c r="C644" s="37"/>
      <c r="D644" s="96"/>
      <c r="E644" s="96"/>
      <c r="F644" s="97"/>
      <c r="G644" s="87"/>
    </row>
    <row r="645" spans="2:7" x14ac:dyDescent="0.25">
      <c r="B645" s="95"/>
      <c r="C645" s="37"/>
      <c r="D645" s="96"/>
      <c r="E645" s="96"/>
      <c r="F645" s="97"/>
      <c r="G645" s="87"/>
    </row>
    <row r="646" spans="2:7" x14ac:dyDescent="0.25">
      <c r="B646" s="95"/>
      <c r="C646" s="37"/>
      <c r="D646" s="96"/>
      <c r="E646" s="96"/>
      <c r="F646" s="97"/>
      <c r="G646" s="87"/>
    </row>
    <row r="647" spans="2:7" x14ac:dyDescent="0.25">
      <c r="B647" s="95"/>
      <c r="C647" s="37"/>
      <c r="D647" s="96"/>
      <c r="E647" s="96"/>
      <c r="F647" s="97"/>
      <c r="G647" s="87"/>
    </row>
    <row r="648" spans="2:7" x14ac:dyDescent="0.25">
      <c r="B648" s="95"/>
      <c r="C648" s="37"/>
      <c r="D648" s="96"/>
      <c r="E648" s="96"/>
      <c r="F648" s="97"/>
      <c r="G648" s="87"/>
    </row>
    <row r="649" spans="2:7" x14ac:dyDescent="0.25">
      <c r="B649" s="95"/>
      <c r="C649" s="37"/>
      <c r="D649" s="96"/>
      <c r="E649" s="96"/>
      <c r="F649" s="97"/>
      <c r="G649" s="87"/>
    </row>
    <row r="650" spans="2:7" x14ac:dyDescent="0.25">
      <c r="B650" s="95"/>
      <c r="C650" s="37"/>
      <c r="D650" s="96"/>
      <c r="E650" s="96"/>
      <c r="F650" s="97"/>
      <c r="G650" s="87"/>
    </row>
    <row r="651" spans="2:7" x14ac:dyDescent="0.25">
      <c r="B651" s="95"/>
      <c r="C651" s="37"/>
      <c r="D651" s="96"/>
      <c r="E651" s="96"/>
      <c r="F651" s="97"/>
      <c r="G651" s="87"/>
    </row>
    <row r="652" spans="2:7" x14ac:dyDescent="0.25">
      <c r="B652" s="95"/>
      <c r="C652" s="37"/>
      <c r="D652" s="96"/>
      <c r="E652" s="96"/>
      <c r="F652" s="97"/>
      <c r="G652" s="87"/>
    </row>
    <row r="653" spans="2:7" x14ac:dyDescent="0.25">
      <c r="B653" s="95"/>
      <c r="C653" s="37"/>
      <c r="D653" s="96"/>
      <c r="E653" s="96"/>
      <c r="F653" s="97"/>
      <c r="G653" s="87"/>
    </row>
    <row r="654" spans="2:7" x14ac:dyDescent="0.25">
      <c r="B654" s="95"/>
      <c r="C654" s="37"/>
      <c r="D654" s="96"/>
      <c r="E654" s="96"/>
      <c r="F654" s="97"/>
      <c r="G654" s="87"/>
    </row>
    <row r="655" spans="2:7" x14ac:dyDescent="0.25">
      <c r="B655" s="95"/>
      <c r="C655" s="37"/>
      <c r="D655" s="96"/>
      <c r="E655" s="96"/>
      <c r="F655" s="97"/>
      <c r="G655" s="87"/>
    </row>
    <row r="656" spans="2:7" x14ac:dyDescent="0.25">
      <c r="B656" s="95"/>
      <c r="C656" s="37"/>
      <c r="D656" s="96"/>
      <c r="E656" s="96"/>
      <c r="F656" s="97"/>
      <c r="G656" s="87"/>
    </row>
    <row r="657" spans="2:7" x14ac:dyDescent="0.25">
      <c r="B657" s="95"/>
      <c r="C657" s="37"/>
      <c r="D657" s="96"/>
      <c r="E657" s="96"/>
      <c r="F657" s="97"/>
      <c r="G657" s="87"/>
    </row>
    <row r="658" spans="2:7" x14ac:dyDescent="0.25">
      <c r="B658" s="95"/>
      <c r="C658" s="37"/>
      <c r="D658" s="96"/>
      <c r="E658" s="96"/>
      <c r="F658" s="97"/>
      <c r="G658" s="87"/>
    </row>
    <row r="659" spans="2:7" x14ac:dyDescent="0.25">
      <c r="B659" s="95"/>
      <c r="C659" s="37"/>
      <c r="D659" s="96"/>
      <c r="E659" s="96"/>
      <c r="F659" s="97"/>
      <c r="G659" s="87"/>
    </row>
    <row r="660" spans="2:7" x14ac:dyDescent="0.25">
      <c r="B660" s="95"/>
      <c r="C660" s="37"/>
      <c r="D660" s="96"/>
      <c r="E660" s="96"/>
      <c r="F660" s="97"/>
      <c r="G660" s="87"/>
    </row>
    <row r="661" spans="2:7" x14ac:dyDescent="0.25">
      <c r="B661" s="95"/>
      <c r="C661" s="37"/>
      <c r="D661" s="96"/>
      <c r="E661" s="96"/>
      <c r="F661" s="97"/>
      <c r="G661" s="87"/>
    </row>
    <row r="662" spans="2:7" x14ac:dyDescent="0.25">
      <c r="B662" s="95"/>
      <c r="C662" s="37"/>
      <c r="D662" s="96"/>
      <c r="E662" s="96"/>
      <c r="F662" s="97"/>
      <c r="G662" s="87"/>
    </row>
    <row r="663" spans="2:7" x14ac:dyDescent="0.25">
      <c r="B663" s="95"/>
      <c r="C663" s="37"/>
      <c r="D663" s="96"/>
      <c r="E663" s="96"/>
      <c r="F663" s="97"/>
      <c r="G663" s="87"/>
    </row>
    <row r="664" spans="2:7" x14ac:dyDescent="0.25">
      <c r="B664" s="95"/>
      <c r="C664" s="37"/>
      <c r="D664" s="96"/>
      <c r="E664" s="96"/>
      <c r="F664" s="97"/>
      <c r="G664" s="87"/>
    </row>
    <row r="665" spans="2:7" x14ac:dyDescent="0.25">
      <c r="B665" s="95"/>
      <c r="C665" s="37"/>
      <c r="D665" s="96"/>
      <c r="E665" s="96"/>
      <c r="F665" s="97"/>
      <c r="G665" s="87"/>
    </row>
    <row r="666" spans="2:7" x14ac:dyDescent="0.25">
      <c r="B666" s="95"/>
      <c r="C666" s="37"/>
      <c r="D666" s="96"/>
      <c r="E666" s="96"/>
      <c r="F666" s="97"/>
      <c r="G666" s="87"/>
    </row>
    <row r="667" spans="2:7" x14ac:dyDescent="0.25">
      <c r="B667" s="95"/>
      <c r="C667" s="37"/>
      <c r="D667" s="96"/>
      <c r="E667" s="96"/>
      <c r="F667" s="97"/>
      <c r="G667" s="87"/>
    </row>
    <row r="668" spans="2:7" x14ac:dyDescent="0.25">
      <c r="B668" s="95"/>
      <c r="C668" s="37"/>
      <c r="D668" s="96"/>
      <c r="E668" s="96"/>
      <c r="F668" s="97"/>
      <c r="G668" s="87"/>
    </row>
    <row r="669" spans="2:7" x14ac:dyDescent="0.25">
      <c r="B669" s="95"/>
      <c r="C669" s="37"/>
      <c r="D669" s="96"/>
      <c r="E669" s="96"/>
      <c r="F669" s="97"/>
      <c r="G669" s="87"/>
    </row>
    <row r="670" spans="2:7" x14ac:dyDescent="0.25">
      <c r="B670" s="95"/>
      <c r="C670" s="37"/>
      <c r="D670" s="96"/>
      <c r="E670" s="96"/>
      <c r="F670" s="97"/>
      <c r="G670" s="87"/>
    </row>
    <row r="671" spans="2:7" x14ac:dyDescent="0.25">
      <c r="B671" s="95"/>
      <c r="C671" s="37"/>
      <c r="D671" s="96"/>
      <c r="E671" s="96"/>
      <c r="F671" s="97"/>
      <c r="G671" s="87"/>
    </row>
    <row r="672" spans="2:7" x14ac:dyDescent="0.25">
      <c r="B672" s="95"/>
      <c r="C672" s="37"/>
      <c r="D672" s="96"/>
      <c r="E672" s="96"/>
      <c r="F672" s="97"/>
      <c r="G672" s="87"/>
    </row>
    <row r="673" spans="2:7" x14ac:dyDescent="0.25">
      <c r="B673" s="95"/>
      <c r="C673" s="37"/>
      <c r="D673" s="96"/>
      <c r="E673" s="96"/>
      <c r="F673" s="97"/>
      <c r="G673" s="87"/>
    </row>
    <row r="674" spans="2:7" x14ac:dyDescent="0.25">
      <c r="B674" s="95"/>
      <c r="C674" s="37"/>
      <c r="D674" s="96"/>
      <c r="E674" s="96"/>
      <c r="F674" s="97"/>
      <c r="G674" s="87"/>
    </row>
    <row r="675" spans="2:7" x14ac:dyDescent="0.25">
      <c r="B675" s="95"/>
      <c r="C675" s="37"/>
      <c r="D675" s="96"/>
      <c r="E675" s="96"/>
      <c r="F675" s="97"/>
      <c r="G675" s="87"/>
    </row>
    <row r="676" spans="2:7" x14ac:dyDescent="0.25">
      <c r="B676" s="95"/>
      <c r="C676" s="37"/>
      <c r="D676" s="96"/>
      <c r="E676" s="96"/>
      <c r="F676" s="97"/>
      <c r="G676" s="87"/>
    </row>
    <row r="677" spans="2:7" x14ac:dyDescent="0.25">
      <c r="B677" s="95"/>
      <c r="C677" s="37"/>
      <c r="D677" s="96"/>
      <c r="E677" s="96"/>
      <c r="F677" s="97"/>
      <c r="G677" s="87"/>
    </row>
    <row r="678" spans="2:7" x14ac:dyDescent="0.25">
      <c r="B678" s="95"/>
      <c r="C678" s="37"/>
      <c r="D678" s="96"/>
      <c r="E678" s="96"/>
      <c r="F678" s="97"/>
      <c r="G678" s="87"/>
    </row>
    <row r="679" spans="2:7" x14ac:dyDescent="0.25">
      <c r="B679" s="95"/>
      <c r="C679" s="37"/>
      <c r="D679" s="96"/>
      <c r="E679" s="96"/>
      <c r="F679" s="97"/>
      <c r="G679" s="87"/>
    </row>
    <row r="680" spans="2:7" x14ac:dyDescent="0.25">
      <c r="B680" s="95"/>
      <c r="C680" s="37"/>
      <c r="D680" s="96"/>
      <c r="E680" s="96"/>
      <c r="F680" s="97"/>
      <c r="G680" s="87"/>
    </row>
    <row r="681" spans="2:7" x14ac:dyDescent="0.25">
      <c r="B681" s="95"/>
      <c r="C681" s="37"/>
      <c r="D681" s="96"/>
      <c r="E681" s="96"/>
      <c r="F681" s="97"/>
      <c r="G681" s="87"/>
    </row>
    <row r="682" spans="2:7" x14ac:dyDescent="0.25">
      <c r="B682" s="95"/>
      <c r="C682" s="37"/>
      <c r="D682" s="96"/>
      <c r="E682" s="96"/>
      <c r="F682" s="97"/>
      <c r="G682" s="87"/>
    </row>
    <row r="683" spans="2:7" x14ac:dyDescent="0.25">
      <c r="B683" s="95"/>
      <c r="C683" s="37"/>
      <c r="D683" s="96"/>
      <c r="E683" s="96"/>
      <c r="F683" s="97"/>
      <c r="G683" s="87"/>
    </row>
    <row r="684" spans="2:7" x14ac:dyDescent="0.25">
      <c r="B684" s="95"/>
      <c r="C684" s="37"/>
      <c r="D684" s="96"/>
      <c r="E684" s="96"/>
      <c r="F684" s="97"/>
      <c r="G684" s="87"/>
    </row>
    <row r="685" spans="2:7" x14ac:dyDescent="0.25">
      <c r="B685" s="95"/>
      <c r="C685" s="37"/>
      <c r="D685" s="96"/>
      <c r="E685" s="96"/>
      <c r="F685" s="97"/>
      <c r="G685" s="87"/>
    </row>
    <row r="686" spans="2:7" x14ac:dyDescent="0.25">
      <c r="B686" s="95"/>
      <c r="C686" s="37"/>
      <c r="D686" s="96"/>
      <c r="E686" s="96"/>
      <c r="F686" s="97"/>
      <c r="G686" s="87"/>
    </row>
    <row r="687" spans="2:7" x14ac:dyDescent="0.25">
      <c r="B687" s="95"/>
      <c r="C687" s="37"/>
      <c r="D687" s="96"/>
      <c r="E687" s="96"/>
      <c r="F687" s="97"/>
      <c r="G687" s="87"/>
    </row>
    <row r="688" spans="2:7" x14ac:dyDescent="0.25">
      <c r="B688" s="95"/>
      <c r="C688" s="37"/>
      <c r="D688" s="96"/>
      <c r="E688" s="96"/>
      <c r="F688" s="97"/>
      <c r="G688" s="87"/>
    </row>
    <row r="689" spans="2:7" x14ac:dyDescent="0.25">
      <c r="B689" s="95"/>
      <c r="C689" s="37"/>
      <c r="D689" s="96"/>
      <c r="E689" s="96"/>
      <c r="F689" s="97"/>
      <c r="G689" s="87"/>
    </row>
    <row r="690" spans="2:7" x14ac:dyDescent="0.25">
      <c r="B690" s="95"/>
      <c r="C690" s="37"/>
      <c r="D690" s="96"/>
      <c r="E690" s="96"/>
      <c r="F690" s="97"/>
      <c r="G690" s="87"/>
    </row>
    <row r="691" spans="2:7" x14ac:dyDescent="0.25">
      <c r="B691" s="95"/>
      <c r="C691" s="37"/>
      <c r="D691" s="96"/>
      <c r="E691" s="96"/>
      <c r="F691" s="97"/>
      <c r="G691" s="87"/>
    </row>
    <row r="692" spans="2:7" x14ac:dyDescent="0.25">
      <c r="B692" s="95"/>
      <c r="C692" s="37"/>
      <c r="D692" s="96"/>
      <c r="E692" s="96"/>
      <c r="F692" s="97"/>
      <c r="G692" s="87"/>
    </row>
    <row r="693" spans="2:7" x14ac:dyDescent="0.25">
      <c r="B693" s="95"/>
      <c r="C693" s="37"/>
      <c r="D693" s="96"/>
      <c r="E693" s="96"/>
      <c r="F693" s="97"/>
      <c r="G693" s="87"/>
    </row>
    <row r="694" spans="2:7" x14ac:dyDescent="0.25">
      <c r="B694" s="95"/>
      <c r="C694" s="37"/>
      <c r="D694" s="96"/>
      <c r="E694" s="96"/>
      <c r="F694" s="97"/>
      <c r="G694" s="87"/>
    </row>
    <row r="695" spans="2:7" x14ac:dyDescent="0.25">
      <c r="B695" s="95"/>
      <c r="C695" s="37"/>
      <c r="D695" s="96"/>
      <c r="E695" s="96"/>
      <c r="F695" s="97"/>
      <c r="G695" s="87"/>
    </row>
    <row r="696" spans="2:7" x14ac:dyDescent="0.25">
      <c r="B696" s="95"/>
      <c r="C696" s="37"/>
      <c r="D696" s="96"/>
      <c r="E696" s="96"/>
      <c r="F696" s="97"/>
      <c r="G696" s="87"/>
    </row>
    <row r="697" spans="2:7" x14ac:dyDescent="0.25">
      <c r="B697" s="95"/>
      <c r="C697" s="37"/>
      <c r="D697" s="96"/>
      <c r="E697" s="96"/>
      <c r="F697" s="97"/>
      <c r="G697" s="87"/>
    </row>
    <row r="698" spans="2:7" x14ac:dyDescent="0.25">
      <c r="B698" s="95"/>
      <c r="C698" s="37"/>
      <c r="D698" s="96"/>
      <c r="E698" s="96"/>
      <c r="F698" s="97"/>
      <c r="G698" s="87"/>
    </row>
    <row r="699" spans="2:7" x14ac:dyDescent="0.25">
      <c r="B699" s="95"/>
      <c r="C699" s="37"/>
      <c r="D699" s="96"/>
      <c r="E699" s="96"/>
      <c r="F699" s="97"/>
      <c r="G699" s="87"/>
    </row>
    <row r="700" spans="2:7" x14ac:dyDescent="0.25">
      <c r="B700" s="95"/>
      <c r="C700" s="37"/>
      <c r="D700" s="96"/>
      <c r="E700" s="96"/>
      <c r="F700" s="97"/>
      <c r="G700" s="87"/>
    </row>
    <row r="701" spans="2:7" x14ac:dyDescent="0.25">
      <c r="B701" s="95"/>
      <c r="C701" s="37"/>
      <c r="D701" s="96"/>
      <c r="E701" s="96"/>
      <c r="F701" s="97"/>
      <c r="G701" s="87"/>
    </row>
    <row r="702" spans="2:7" x14ac:dyDescent="0.25">
      <c r="B702" s="95"/>
      <c r="C702" s="37"/>
      <c r="D702" s="96"/>
      <c r="E702" s="96"/>
      <c r="F702" s="97"/>
      <c r="G702" s="87"/>
    </row>
    <row r="703" spans="2:7" x14ac:dyDescent="0.25">
      <c r="B703" s="95"/>
      <c r="C703" s="37"/>
      <c r="D703" s="96"/>
      <c r="E703" s="96"/>
      <c r="F703" s="97"/>
      <c r="G703" s="87"/>
    </row>
    <row r="704" spans="2:7" x14ac:dyDescent="0.25">
      <c r="B704" s="95"/>
      <c r="C704" s="37"/>
      <c r="D704" s="96"/>
      <c r="E704" s="96"/>
      <c r="F704" s="97"/>
      <c r="G704" s="87"/>
    </row>
    <row r="705" spans="2:7" x14ac:dyDescent="0.25">
      <c r="B705" s="95"/>
      <c r="C705" s="37"/>
      <c r="D705" s="96"/>
      <c r="E705" s="96"/>
      <c r="F705" s="97"/>
      <c r="G705" s="87"/>
    </row>
    <row r="706" spans="2:7" x14ac:dyDescent="0.25">
      <c r="B706" s="95"/>
      <c r="C706" s="37"/>
      <c r="D706" s="96"/>
      <c r="E706" s="96"/>
      <c r="F706" s="97"/>
      <c r="G706" s="87"/>
    </row>
    <row r="707" spans="2:7" x14ac:dyDescent="0.25">
      <c r="B707" s="95"/>
      <c r="C707" s="37"/>
      <c r="D707" s="96"/>
      <c r="E707" s="96"/>
      <c r="F707" s="97"/>
      <c r="G707" s="87"/>
    </row>
    <row r="708" spans="2:7" x14ac:dyDescent="0.25">
      <c r="B708" s="95"/>
      <c r="C708" s="37"/>
      <c r="D708" s="96"/>
      <c r="E708" s="96"/>
      <c r="F708" s="97"/>
      <c r="G708" s="87"/>
    </row>
    <row r="709" spans="2:7" x14ac:dyDescent="0.25">
      <c r="B709" s="95"/>
      <c r="C709" s="37"/>
      <c r="D709" s="96"/>
      <c r="E709" s="96"/>
      <c r="F709" s="97"/>
      <c r="G709" s="87"/>
    </row>
    <row r="710" spans="2:7" x14ac:dyDescent="0.25">
      <c r="B710" s="95"/>
      <c r="C710" s="37"/>
      <c r="D710" s="96"/>
      <c r="E710" s="96"/>
      <c r="F710" s="97"/>
      <c r="G710" s="87"/>
    </row>
    <row r="711" spans="2:7" x14ac:dyDescent="0.25">
      <c r="B711" s="95"/>
      <c r="C711" s="37"/>
      <c r="D711" s="96"/>
      <c r="E711" s="96"/>
      <c r="F711" s="97"/>
      <c r="G711" s="87"/>
    </row>
    <row r="712" spans="2:7" x14ac:dyDescent="0.25">
      <c r="B712" s="95"/>
      <c r="C712" s="37"/>
      <c r="D712" s="96"/>
      <c r="E712" s="96"/>
      <c r="F712" s="97"/>
      <c r="G712" s="87"/>
    </row>
    <row r="713" spans="2:7" x14ac:dyDescent="0.25">
      <c r="B713" s="95"/>
      <c r="C713" s="37"/>
      <c r="D713" s="96"/>
      <c r="E713" s="96"/>
      <c r="F713" s="97"/>
      <c r="G713" s="87"/>
    </row>
    <row r="714" spans="2:7" x14ac:dyDescent="0.25">
      <c r="B714" s="95"/>
      <c r="C714" s="37"/>
      <c r="D714" s="96"/>
      <c r="E714" s="96"/>
      <c r="F714" s="97"/>
      <c r="G714" s="87"/>
    </row>
    <row r="715" spans="2:7" x14ac:dyDescent="0.25">
      <c r="B715" s="95"/>
      <c r="C715" s="37"/>
      <c r="D715" s="96"/>
      <c r="E715" s="96"/>
      <c r="F715" s="97"/>
      <c r="G715" s="87"/>
    </row>
    <row r="716" spans="2:7" x14ac:dyDescent="0.25">
      <c r="B716" s="95"/>
      <c r="C716" s="37"/>
      <c r="D716" s="96"/>
      <c r="E716" s="96"/>
      <c r="F716" s="97"/>
      <c r="G716" s="87"/>
    </row>
    <row r="717" spans="2:7" x14ac:dyDescent="0.25">
      <c r="B717" s="95"/>
      <c r="C717" s="37"/>
      <c r="D717" s="96"/>
      <c r="E717" s="96"/>
      <c r="F717" s="97"/>
      <c r="G717" s="87"/>
    </row>
    <row r="718" spans="2:7" x14ac:dyDescent="0.25">
      <c r="B718" s="95"/>
      <c r="C718" s="37"/>
      <c r="D718" s="96"/>
      <c r="E718" s="96"/>
      <c r="F718" s="97"/>
      <c r="G718" s="87"/>
    </row>
    <row r="719" spans="2:7" x14ac:dyDescent="0.25">
      <c r="B719" s="95"/>
      <c r="C719" s="37"/>
      <c r="D719" s="96"/>
      <c r="E719" s="96"/>
      <c r="F719" s="97"/>
      <c r="G719" s="87"/>
    </row>
    <row r="720" spans="2:7" x14ac:dyDescent="0.25">
      <c r="B720" s="95"/>
      <c r="C720" s="37"/>
      <c r="D720" s="96"/>
      <c r="E720" s="96"/>
      <c r="F720" s="97"/>
      <c r="G720" s="87"/>
    </row>
    <row r="721" spans="2:7" x14ac:dyDescent="0.25">
      <c r="B721" s="95"/>
      <c r="C721" s="37"/>
      <c r="D721" s="96"/>
      <c r="E721" s="96"/>
      <c r="F721" s="97"/>
      <c r="G721" s="87"/>
    </row>
    <row r="722" spans="2:7" x14ac:dyDescent="0.25">
      <c r="B722" s="95"/>
      <c r="C722" s="37"/>
      <c r="D722" s="96"/>
      <c r="E722" s="96"/>
      <c r="F722" s="97"/>
      <c r="G722" s="87"/>
    </row>
    <row r="723" spans="2:7" x14ac:dyDescent="0.25">
      <c r="B723" s="95"/>
      <c r="C723" s="37"/>
      <c r="D723" s="96"/>
      <c r="E723" s="96"/>
      <c r="F723" s="97"/>
      <c r="G723" s="87"/>
    </row>
    <row r="724" spans="2:7" x14ac:dyDescent="0.25">
      <c r="B724" s="95"/>
      <c r="C724" s="37"/>
      <c r="D724" s="96"/>
      <c r="E724" s="96"/>
      <c r="F724" s="97"/>
      <c r="G724" s="87"/>
    </row>
    <row r="725" spans="2:7" x14ac:dyDescent="0.25">
      <c r="B725" s="95"/>
      <c r="C725" s="37"/>
      <c r="D725" s="96"/>
      <c r="E725" s="96"/>
      <c r="F725" s="97"/>
      <c r="G725" s="87"/>
    </row>
    <row r="726" spans="2:7" x14ac:dyDescent="0.25">
      <c r="B726" s="95"/>
      <c r="C726" s="37"/>
      <c r="D726" s="96"/>
      <c r="E726" s="96"/>
      <c r="F726" s="97"/>
      <c r="G726" s="87"/>
    </row>
    <row r="727" spans="2:7" x14ac:dyDescent="0.25">
      <c r="B727" s="95"/>
      <c r="C727" s="37"/>
      <c r="D727" s="96"/>
      <c r="E727" s="96"/>
      <c r="F727" s="97"/>
      <c r="G727" s="87"/>
    </row>
    <row r="728" spans="2:7" x14ac:dyDescent="0.25">
      <c r="B728" s="95"/>
      <c r="C728" s="37"/>
      <c r="D728" s="96"/>
      <c r="E728" s="96"/>
      <c r="F728" s="97"/>
      <c r="G728" s="87"/>
    </row>
    <row r="729" spans="2:7" x14ac:dyDescent="0.25">
      <c r="B729" s="95"/>
      <c r="C729" s="37"/>
      <c r="D729" s="96"/>
      <c r="E729" s="96"/>
      <c r="F729" s="97"/>
      <c r="G729" s="87"/>
    </row>
    <row r="730" spans="2:7" x14ac:dyDescent="0.25">
      <c r="B730" s="95"/>
      <c r="C730" s="37"/>
      <c r="D730" s="96"/>
      <c r="E730" s="96"/>
      <c r="F730" s="97"/>
      <c r="G730" s="87"/>
    </row>
    <row r="731" spans="2:7" x14ac:dyDescent="0.25">
      <c r="B731" s="95"/>
      <c r="C731" s="37"/>
      <c r="D731" s="96"/>
      <c r="E731" s="96"/>
      <c r="F731" s="97"/>
      <c r="G731" s="87"/>
    </row>
    <row r="732" spans="2:7" x14ac:dyDescent="0.25">
      <c r="B732" s="95"/>
      <c r="C732" s="37"/>
      <c r="D732" s="96"/>
      <c r="E732" s="96"/>
      <c r="F732" s="97"/>
      <c r="G732" s="87"/>
    </row>
    <row r="733" spans="2:7" x14ac:dyDescent="0.25">
      <c r="B733" s="95"/>
      <c r="C733" s="37"/>
      <c r="D733" s="96"/>
      <c r="E733" s="96"/>
      <c r="F733" s="97"/>
      <c r="G733" s="87"/>
    </row>
    <row r="734" spans="2:7" x14ac:dyDescent="0.25">
      <c r="B734" s="95"/>
      <c r="C734" s="37"/>
      <c r="D734" s="96"/>
      <c r="E734" s="96"/>
      <c r="F734" s="97"/>
      <c r="G734" s="87"/>
    </row>
    <row r="735" spans="2:7" x14ac:dyDescent="0.25">
      <c r="B735" s="95"/>
      <c r="C735" s="37"/>
      <c r="D735" s="96"/>
      <c r="E735" s="96"/>
      <c r="F735" s="97"/>
      <c r="G735" s="87"/>
    </row>
    <row r="736" spans="2:7" x14ac:dyDescent="0.25">
      <c r="B736" s="95"/>
      <c r="C736" s="37"/>
      <c r="D736" s="96"/>
      <c r="E736" s="96"/>
      <c r="F736" s="97"/>
      <c r="G736" s="87"/>
    </row>
    <row r="737" spans="2:7" x14ac:dyDescent="0.25">
      <c r="B737" s="95"/>
      <c r="C737" s="37"/>
      <c r="D737" s="96"/>
      <c r="E737" s="96"/>
      <c r="F737" s="97"/>
      <c r="G737" s="87"/>
    </row>
    <row r="738" spans="2:7" x14ac:dyDescent="0.25">
      <c r="B738" s="95"/>
      <c r="C738" s="37"/>
      <c r="D738" s="96"/>
      <c r="E738" s="96"/>
      <c r="F738" s="97"/>
      <c r="G738" s="87"/>
    </row>
    <row r="739" spans="2:7" x14ac:dyDescent="0.25">
      <c r="B739" s="95"/>
      <c r="C739" s="37"/>
      <c r="D739" s="96"/>
      <c r="E739" s="96"/>
      <c r="F739" s="97"/>
      <c r="G739" s="87"/>
    </row>
    <row r="740" spans="2:7" x14ac:dyDescent="0.25">
      <c r="B740" s="95"/>
      <c r="C740" s="37"/>
      <c r="D740" s="96"/>
      <c r="E740" s="96"/>
      <c r="F740" s="97"/>
      <c r="G740" s="87"/>
    </row>
    <row r="741" spans="2:7" x14ac:dyDescent="0.25">
      <c r="B741" s="95"/>
      <c r="C741" s="37"/>
      <c r="D741" s="96"/>
      <c r="E741" s="96"/>
      <c r="F741" s="97"/>
      <c r="G741" s="87"/>
    </row>
    <row r="742" spans="2:7" x14ac:dyDescent="0.25">
      <c r="B742" s="95"/>
      <c r="C742" s="37"/>
      <c r="D742" s="96"/>
      <c r="E742" s="96"/>
      <c r="F742" s="97"/>
      <c r="G742" s="87"/>
    </row>
    <row r="743" spans="2:7" x14ac:dyDescent="0.25">
      <c r="B743" s="95"/>
      <c r="C743" s="37"/>
      <c r="D743" s="96"/>
      <c r="E743" s="96"/>
      <c r="F743" s="97"/>
      <c r="G743" s="87"/>
    </row>
    <row r="744" spans="2:7" x14ac:dyDescent="0.25">
      <c r="B744" s="95"/>
      <c r="C744" s="37"/>
      <c r="D744" s="96"/>
      <c r="E744" s="96"/>
      <c r="F744" s="97"/>
      <c r="G744" s="87"/>
    </row>
    <row r="745" spans="2:7" x14ac:dyDescent="0.25">
      <c r="B745" s="95"/>
      <c r="C745" s="37"/>
      <c r="D745" s="96"/>
      <c r="E745" s="96"/>
      <c r="F745" s="97"/>
      <c r="G745" s="87"/>
    </row>
    <row r="746" spans="2:7" x14ac:dyDescent="0.25">
      <c r="B746" s="95"/>
      <c r="C746" s="37"/>
      <c r="D746" s="96"/>
      <c r="E746" s="96"/>
      <c r="F746" s="97"/>
      <c r="G746" s="87"/>
    </row>
    <row r="747" spans="2:7" x14ac:dyDescent="0.25">
      <c r="B747" s="95"/>
      <c r="C747" s="37"/>
      <c r="D747" s="96"/>
      <c r="E747" s="96"/>
      <c r="F747" s="97"/>
      <c r="G747" s="87"/>
    </row>
    <row r="748" spans="2:7" x14ac:dyDescent="0.25">
      <c r="B748" s="95"/>
      <c r="C748" s="37"/>
      <c r="D748" s="96"/>
      <c r="E748" s="96"/>
      <c r="F748" s="97"/>
      <c r="G748" s="87"/>
    </row>
    <row r="749" spans="2:7" x14ac:dyDescent="0.25">
      <c r="B749" s="95"/>
      <c r="C749" s="37"/>
      <c r="D749" s="96"/>
      <c r="E749" s="96"/>
      <c r="F749" s="97"/>
      <c r="G749" s="87"/>
    </row>
    <row r="750" spans="2:7" x14ac:dyDescent="0.25">
      <c r="B750" s="95"/>
      <c r="C750" s="37"/>
      <c r="D750" s="96"/>
      <c r="E750" s="96"/>
      <c r="F750" s="97"/>
      <c r="G750" s="87"/>
    </row>
    <row r="751" spans="2:7" x14ac:dyDescent="0.25">
      <c r="B751" s="95"/>
      <c r="C751" s="37"/>
      <c r="D751" s="96"/>
      <c r="E751" s="96"/>
      <c r="F751" s="97"/>
      <c r="G751" s="87"/>
    </row>
    <row r="752" spans="2:7" x14ac:dyDescent="0.25">
      <c r="B752" s="95"/>
      <c r="C752" s="37"/>
      <c r="D752" s="96"/>
      <c r="E752" s="96"/>
      <c r="F752" s="97"/>
      <c r="G752" s="87"/>
    </row>
    <row r="753" spans="2:7" x14ac:dyDescent="0.25">
      <c r="B753" s="95"/>
      <c r="C753" s="37"/>
      <c r="D753" s="96"/>
      <c r="E753" s="96"/>
      <c r="F753" s="97"/>
      <c r="G753" s="87"/>
    </row>
    <row r="754" spans="2:7" x14ac:dyDescent="0.25">
      <c r="B754" s="95"/>
      <c r="C754" s="37"/>
      <c r="D754" s="96"/>
      <c r="E754" s="96"/>
      <c r="F754" s="97"/>
      <c r="G754" s="87"/>
    </row>
    <row r="755" spans="2:7" x14ac:dyDescent="0.25">
      <c r="B755" s="95"/>
      <c r="C755" s="37"/>
      <c r="D755" s="96"/>
      <c r="E755" s="96"/>
      <c r="F755" s="97"/>
      <c r="G755" s="87"/>
    </row>
    <row r="756" spans="2:7" x14ac:dyDescent="0.25">
      <c r="B756" s="95"/>
      <c r="C756" s="37"/>
      <c r="D756" s="96"/>
      <c r="E756" s="96"/>
      <c r="F756" s="97"/>
      <c r="G756" s="87"/>
    </row>
    <row r="757" spans="2:7" x14ac:dyDescent="0.25">
      <c r="B757" s="95"/>
      <c r="C757" s="37"/>
      <c r="D757" s="96"/>
      <c r="E757" s="96"/>
      <c r="F757" s="97"/>
      <c r="G757" s="87"/>
    </row>
    <row r="758" spans="2:7" x14ac:dyDescent="0.25">
      <c r="B758" s="95"/>
      <c r="C758" s="37"/>
      <c r="D758" s="96"/>
      <c r="E758" s="96"/>
      <c r="F758" s="97"/>
      <c r="G758" s="87"/>
    </row>
    <row r="759" spans="2:7" x14ac:dyDescent="0.25">
      <c r="B759" s="95"/>
      <c r="C759" s="37"/>
      <c r="D759" s="96"/>
      <c r="E759" s="96"/>
      <c r="F759" s="97"/>
      <c r="G759" s="87"/>
    </row>
    <row r="760" spans="2:7" x14ac:dyDescent="0.25">
      <c r="B760" s="95"/>
      <c r="C760" s="37"/>
      <c r="D760" s="96"/>
      <c r="E760" s="96"/>
      <c r="F760" s="97"/>
      <c r="G760" s="87"/>
    </row>
    <row r="761" spans="2:7" x14ac:dyDescent="0.25">
      <c r="B761" s="95"/>
      <c r="C761" s="37"/>
      <c r="D761" s="96"/>
      <c r="E761" s="96"/>
      <c r="F761" s="97"/>
      <c r="G761" s="87"/>
    </row>
    <row r="762" spans="2:7" x14ac:dyDescent="0.25">
      <c r="B762" s="95"/>
      <c r="C762" s="37"/>
      <c r="D762" s="96"/>
      <c r="E762" s="96"/>
      <c r="F762" s="97"/>
      <c r="G762" s="87"/>
    </row>
    <row r="763" spans="2:7" x14ac:dyDescent="0.25">
      <c r="B763" s="95"/>
      <c r="C763" s="37"/>
      <c r="D763" s="96"/>
      <c r="E763" s="96"/>
      <c r="F763" s="97"/>
      <c r="G763" s="87"/>
    </row>
    <row r="764" spans="2:7" x14ac:dyDescent="0.25">
      <c r="B764" s="95"/>
      <c r="C764" s="37"/>
      <c r="D764" s="96"/>
      <c r="E764" s="96"/>
      <c r="F764" s="97"/>
      <c r="G764" s="87"/>
    </row>
    <row r="765" spans="2:7" x14ac:dyDescent="0.25">
      <c r="B765" s="95"/>
      <c r="C765" s="37"/>
      <c r="D765" s="96"/>
      <c r="E765" s="96"/>
      <c r="F765" s="97"/>
      <c r="G765" s="87"/>
    </row>
    <row r="766" spans="2:7" x14ac:dyDescent="0.25">
      <c r="B766" s="95"/>
      <c r="C766" s="37"/>
      <c r="D766" s="96"/>
      <c r="E766" s="96"/>
      <c r="F766" s="97"/>
      <c r="G766" s="87"/>
    </row>
    <row r="767" spans="2:7" x14ac:dyDescent="0.25">
      <c r="B767" s="95"/>
      <c r="C767" s="37"/>
      <c r="D767" s="96"/>
      <c r="E767" s="96"/>
      <c r="F767" s="97"/>
      <c r="G767" s="87"/>
    </row>
    <row r="768" spans="2:7" x14ac:dyDescent="0.25">
      <c r="B768" s="95"/>
      <c r="C768" s="37"/>
      <c r="D768" s="96"/>
      <c r="E768" s="96"/>
      <c r="F768" s="97"/>
      <c r="G768" s="87"/>
    </row>
    <row r="769" spans="2:7" x14ac:dyDescent="0.25">
      <c r="B769" s="95"/>
      <c r="C769" s="37"/>
      <c r="D769" s="96"/>
      <c r="E769" s="96"/>
      <c r="F769" s="97"/>
      <c r="G769" s="87"/>
    </row>
    <row r="770" spans="2:7" x14ac:dyDescent="0.25">
      <c r="B770" s="95"/>
      <c r="C770" s="37"/>
      <c r="D770" s="96"/>
      <c r="E770" s="96"/>
      <c r="F770" s="97"/>
      <c r="G770" s="87"/>
    </row>
    <row r="771" spans="2:7" x14ac:dyDescent="0.25">
      <c r="B771" s="95"/>
      <c r="C771" s="37"/>
      <c r="D771" s="96"/>
      <c r="E771" s="96"/>
      <c r="F771" s="97"/>
      <c r="G771" s="87"/>
    </row>
    <row r="772" spans="2:7" x14ac:dyDescent="0.25">
      <c r="B772" s="95"/>
      <c r="C772" s="37"/>
      <c r="D772" s="96"/>
      <c r="E772" s="96"/>
      <c r="F772" s="97"/>
      <c r="G772" s="87"/>
    </row>
    <row r="773" spans="2:7" x14ac:dyDescent="0.25">
      <c r="B773" s="95"/>
      <c r="C773" s="37"/>
      <c r="D773" s="96"/>
      <c r="E773" s="96"/>
      <c r="F773" s="97"/>
      <c r="G773" s="87"/>
    </row>
    <row r="774" spans="2:7" x14ac:dyDescent="0.25">
      <c r="B774" s="95"/>
      <c r="C774" s="37"/>
      <c r="D774" s="96"/>
      <c r="E774" s="96"/>
      <c r="F774" s="97"/>
      <c r="G774" s="87"/>
    </row>
    <row r="775" spans="2:7" x14ac:dyDescent="0.25">
      <c r="B775" s="95"/>
      <c r="C775" s="37"/>
      <c r="D775" s="96"/>
      <c r="E775" s="96"/>
      <c r="F775" s="97"/>
      <c r="G775" s="87"/>
    </row>
    <row r="776" spans="2:7" x14ac:dyDescent="0.25">
      <c r="B776" s="95"/>
      <c r="C776" s="37"/>
      <c r="D776" s="96"/>
      <c r="E776" s="96"/>
      <c r="F776" s="97"/>
      <c r="G776" s="87"/>
    </row>
    <row r="777" spans="2:7" x14ac:dyDescent="0.25">
      <c r="B777" s="95"/>
      <c r="C777" s="37"/>
      <c r="D777" s="96"/>
      <c r="E777" s="96"/>
      <c r="F777" s="97"/>
      <c r="G777" s="87"/>
    </row>
    <row r="778" spans="2:7" x14ac:dyDescent="0.25">
      <c r="B778" s="95"/>
      <c r="C778" s="37"/>
      <c r="D778" s="96"/>
      <c r="E778" s="96"/>
      <c r="F778" s="97"/>
      <c r="G778" s="87"/>
    </row>
    <row r="779" spans="2:7" x14ac:dyDescent="0.25">
      <c r="B779" s="95"/>
      <c r="C779" s="37"/>
      <c r="D779" s="96"/>
      <c r="E779" s="96"/>
      <c r="F779" s="97"/>
      <c r="G779" s="87"/>
    </row>
    <row r="780" spans="2:7" x14ac:dyDescent="0.25">
      <c r="B780" s="95"/>
      <c r="C780" s="37"/>
      <c r="D780" s="96"/>
      <c r="E780" s="96"/>
      <c r="F780" s="97"/>
      <c r="G780" s="87"/>
    </row>
    <row r="781" spans="2:7" x14ac:dyDescent="0.25">
      <c r="B781" s="95"/>
      <c r="C781" s="37"/>
      <c r="D781" s="96"/>
      <c r="E781" s="96"/>
      <c r="F781" s="97"/>
      <c r="G781" s="87"/>
    </row>
    <row r="782" spans="2:7" x14ac:dyDescent="0.25">
      <c r="B782" s="95"/>
      <c r="C782" s="37"/>
      <c r="D782" s="96"/>
      <c r="E782" s="96"/>
      <c r="F782" s="97"/>
      <c r="G782" s="87"/>
    </row>
    <row r="783" spans="2:7" x14ac:dyDescent="0.25">
      <c r="B783" s="95"/>
      <c r="C783" s="37"/>
      <c r="D783" s="96"/>
      <c r="E783" s="96"/>
      <c r="F783" s="97"/>
      <c r="G783" s="87"/>
    </row>
    <row r="784" spans="2:7" x14ac:dyDescent="0.25">
      <c r="B784" s="95"/>
      <c r="C784" s="37"/>
      <c r="D784" s="96"/>
      <c r="E784" s="96"/>
      <c r="F784" s="97"/>
      <c r="G784" s="87"/>
    </row>
    <row r="785" spans="2:7" x14ac:dyDescent="0.25">
      <c r="B785" s="95"/>
      <c r="C785" s="37"/>
      <c r="D785" s="96"/>
      <c r="E785" s="96"/>
      <c r="F785" s="97"/>
      <c r="G785" s="87"/>
    </row>
    <row r="786" spans="2:7" x14ac:dyDescent="0.25">
      <c r="B786" s="95"/>
      <c r="C786" s="37"/>
      <c r="D786" s="96"/>
      <c r="E786" s="96"/>
      <c r="F786" s="97"/>
      <c r="G786" s="87"/>
    </row>
    <row r="787" spans="2:7" x14ac:dyDescent="0.25">
      <c r="B787" s="95"/>
      <c r="C787" s="37"/>
      <c r="D787" s="96"/>
      <c r="E787" s="96"/>
      <c r="F787" s="97"/>
      <c r="G787" s="87"/>
    </row>
    <row r="788" spans="2:7" x14ac:dyDescent="0.25">
      <c r="B788" s="95"/>
      <c r="C788" s="37"/>
      <c r="D788" s="96"/>
      <c r="E788" s="96"/>
      <c r="F788" s="97"/>
      <c r="G788" s="87"/>
    </row>
    <row r="789" spans="2:7" x14ac:dyDescent="0.25">
      <c r="B789" s="95"/>
      <c r="C789" s="37"/>
      <c r="D789" s="96"/>
      <c r="E789" s="96"/>
      <c r="F789" s="97"/>
      <c r="G789" s="87"/>
    </row>
    <row r="790" spans="2:7" x14ac:dyDescent="0.25">
      <c r="B790" s="95"/>
      <c r="C790" s="37"/>
      <c r="D790" s="96"/>
      <c r="E790" s="96"/>
      <c r="F790" s="97"/>
      <c r="G790" s="87"/>
    </row>
    <row r="791" spans="2:7" x14ac:dyDescent="0.25">
      <c r="B791" s="95"/>
      <c r="C791" s="37"/>
      <c r="D791" s="96"/>
      <c r="E791" s="96"/>
      <c r="F791" s="97"/>
      <c r="G791" s="87"/>
    </row>
    <row r="792" spans="2:7" x14ac:dyDescent="0.25">
      <c r="B792" s="95"/>
      <c r="C792" s="37"/>
      <c r="D792" s="96"/>
      <c r="E792" s="96"/>
      <c r="F792" s="97"/>
      <c r="G792" s="87"/>
    </row>
    <row r="793" spans="2:7" x14ac:dyDescent="0.25">
      <c r="B793" s="95"/>
      <c r="C793" s="37"/>
      <c r="D793" s="96"/>
      <c r="E793" s="96"/>
      <c r="F793" s="97"/>
      <c r="G793" s="87"/>
    </row>
    <row r="794" spans="2:7" x14ac:dyDescent="0.25">
      <c r="B794" s="95"/>
      <c r="C794" s="37"/>
      <c r="D794" s="96"/>
      <c r="E794" s="96"/>
      <c r="F794" s="97"/>
      <c r="G794" s="87"/>
    </row>
    <row r="795" spans="2:7" x14ac:dyDescent="0.25">
      <c r="B795" s="95"/>
      <c r="C795" s="37"/>
      <c r="D795" s="96"/>
      <c r="E795" s="96"/>
      <c r="F795" s="97"/>
      <c r="G795" s="87"/>
    </row>
    <row r="796" spans="2:7" x14ac:dyDescent="0.25">
      <c r="B796" s="95"/>
      <c r="C796" s="37"/>
      <c r="D796" s="96"/>
      <c r="E796" s="96"/>
      <c r="F796" s="97"/>
      <c r="G796" s="87"/>
    </row>
    <row r="797" spans="2:7" x14ac:dyDescent="0.25">
      <c r="B797" s="95"/>
      <c r="C797" s="37"/>
      <c r="D797" s="96"/>
      <c r="E797" s="96"/>
      <c r="F797" s="97"/>
      <c r="G797" s="87"/>
    </row>
    <row r="798" spans="2:7" x14ac:dyDescent="0.25">
      <c r="B798" s="95"/>
      <c r="C798" s="37"/>
      <c r="D798" s="96"/>
      <c r="E798" s="96"/>
      <c r="F798" s="97"/>
      <c r="G798" s="87"/>
    </row>
    <row r="799" spans="2:7" x14ac:dyDescent="0.25">
      <c r="B799" s="95"/>
      <c r="C799" s="37"/>
      <c r="D799" s="96"/>
      <c r="E799" s="96"/>
      <c r="F799" s="97"/>
      <c r="G799" s="87"/>
    </row>
    <row r="800" spans="2:7" x14ac:dyDescent="0.25">
      <c r="B800" s="95"/>
      <c r="C800" s="37"/>
      <c r="D800" s="96"/>
      <c r="E800" s="96"/>
      <c r="F800" s="97"/>
      <c r="G800" s="87"/>
    </row>
    <row r="801" spans="2:7" x14ac:dyDescent="0.25">
      <c r="B801" s="95"/>
      <c r="C801" s="37"/>
      <c r="D801" s="96"/>
      <c r="E801" s="96"/>
      <c r="F801" s="97"/>
      <c r="G801" s="87"/>
    </row>
    <row r="802" spans="2:7" x14ac:dyDescent="0.25">
      <c r="B802" s="95"/>
      <c r="C802" s="37"/>
      <c r="D802" s="96"/>
      <c r="E802" s="96"/>
      <c r="F802" s="97"/>
      <c r="G802" s="87"/>
    </row>
    <row r="803" spans="2:7" x14ac:dyDescent="0.25">
      <c r="B803" s="95"/>
      <c r="C803" s="37"/>
      <c r="D803" s="96"/>
      <c r="E803" s="96"/>
      <c r="F803" s="97"/>
      <c r="G803" s="87"/>
    </row>
    <row r="804" spans="2:7" x14ac:dyDescent="0.25">
      <c r="B804" s="95"/>
      <c r="C804" s="37"/>
      <c r="D804" s="96"/>
      <c r="E804" s="96"/>
      <c r="F804" s="97"/>
      <c r="G804" s="87"/>
    </row>
    <row r="805" spans="2:7" x14ac:dyDescent="0.25">
      <c r="B805" s="95"/>
      <c r="C805" s="37"/>
      <c r="D805" s="96"/>
      <c r="E805" s="96"/>
      <c r="F805" s="97"/>
      <c r="G805" s="87"/>
    </row>
    <row r="806" spans="2:7" x14ac:dyDescent="0.25">
      <c r="B806" s="95"/>
      <c r="C806" s="37"/>
      <c r="D806" s="96"/>
      <c r="E806" s="96"/>
      <c r="F806" s="97"/>
      <c r="G806" s="87"/>
    </row>
    <row r="807" spans="2:7" x14ac:dyDescent="0.25">
      <c r="B807" s="95"/>
      <c r="C807" s="37"/>
      <c r="D807" s="96"/>
      <c r="E807" s="96"/>
      <c r="F807" s="97"/>
      <c r="G807" s="87"/>
    </row>
    <row r="808" spans="2:7" x14ac:dyDescent="0.25">
      <c r="B808" s="95"/>
      <c r="C808" s="37"/>
      <c r="D808" s="96"/>
      <c r="E808" s="96"/>
      <c r="F808" s="97"/>
      <c r="G808" s="87"/>
    </row>
    <row r="809" spans="2:7" x14ac:dyDescent="0.25">
      <c r="B809" s="95"/>
      <c r="C809" s="37"/>
      <c r="D809" s="96"/>
      <c r="E809" s="96"/>
      <c r="F809" s="97"/>
      <c r="G809" s="87"/>
    </row>
    <row r="810" spans="2:7" x14ac:dyDescent="0.25">
      <c r="B810" s="95"/>
      <c r="C810" s="37"/>
      <c r="D810" s="96"/>
      <c r="E810" s="96"/>
      <c r="F810" s="97"/>
      <c r="G810" s="87"/>
    </row>
    <row r="811" spans="2:7" x14ac:dyDescent="0.25">
      <c r="B811" s="95"/>
      <c r="C811" s="37"/>
      <c r="D811" s="96"/>
      <c r="E811" s="96"/>
      <c r="F811" s="97"/>
      <c r="G811" s="87"/>
    </row>
    <row r="812" spans="2:7" x14ac:dyDescent="0.25">
      <c r="B812" s="95"/>
      <c r="C812" s="37"/>
      <c r="D812" s="96"/>
      <c r="E812" s="96"/>
      <c r="F812" s="97"/>
      <c r="G812" s="87"/>
    </row>
    <row r="813" spans="2:7" x14ac:dyDescent="0.25">
      <c r="B813" s="95"/>
      <c r="C813" s="37"/>
      <c r="D813" s="96"/>
      <c r="E813" s="96"/>
      <c r="F813" s="97"/>
      <c r="G813" s="87"/>
    </row>
    <row r="814" spans="2:7" x14ac:dyDescent="0.25">
      <c r="B814" s="95"/>
      <c r="C814" s="37"/>
      <c r="D814" s="96"/>
      <c r="E814" s="96"/>
      <c r="F814" s="97"/>
      <c r="G814" s="87"/>
    </row>
    <row r="815" spans="2:7" x14ac:dyDescent="0.25">
      <c r="B815" s="95"/>
      <c r="C815" s="37"/>
      <c r="D815" s="96"/>
      <c r="E815" s="96"/>
      <c r="F815" s="97"/>
      <c r="G815" s="87"/>
    </row>
    <row r="816" spans="2:7" x14ac:dyDescent="0.25">
      <c r="B816" s="95"/>
      <c r="C816" s="37"/>
      <c r="D816" s="96"/>
      <c r="E816" s="96"/>
      <c r="F816" s="97"/>
      <c r="G816" s="87"/>
    </row>
    <row r="817" spans="2:7" x14ac:dyDescent="0.25">
      <c r="B817" s="95"/>
      <c r="C817" s="37"/>
      <c r="D817" s="96"/>
      <c r="E817" s="96"/>
      <c r="F817" s="97"/>
      <c r="G817" s="87"/>
    </row>
    <row r="818" spans="2:7" x14ac:dyDescent="0.25">
      <c r="B818" s="95"/>
      <c r="C818" s="37"/>
      <c r="D818" s="96"/>
      <c r="E818" s="96"/>
      <c r="F818" s="97"/>
      <c r="G818" s="87"/>
    </row>
    <row r="819" spans="2:7" x14ac:dyDescent="0.25">
      <c r="B819" s="95"/>
      <c r="C819" s="37"/>
      <c r="D819" s="96"/>
      <c r="E819" s="96"/>
      <c r="F819" s="97"/>
      <c r="G819" s="87"/>
    </row>
    <row r="820" spans="2:7" x14ac:dyDescent="0.25">
      <c r="B820" s="95"/>
      <c r="C820" s="37"/>
      <c r="D820" s="96"/>
      <c r="E820" s="96"/>
      <c r="F820" s="97"/>
      <c r="G820" s="87"/>
    </row>
    <row r="821" spans="2:7" x14ac:dyDescent="0.25">
      <c r="B821" s="95"/>
      <c r="C821" s="37"/>
      <c r="D821" s="96"/>
      <c r="E821" s="96"/>
      <c r="F821" s="97"/>
      <c r="G821" s="87"/>
    </row>
    <row r="822" spans="2:7" x14ac:dyDescent="0.25">
      <c r="B822" s="95"/>
      <c r="C822" s="37"/>
      <c r="D822" s="96"/>
      <c r="E822" s="96"/>
      <c r="F822" s="97"/>
      <c r="G822" s="87"/>
    </row>
    <row r="823" spans="2:7" x14ac:dyDescent="0.25">
      <c r="B823" s="95"/>
      <c r="C823" s="37"/>
      <c r="D823" s="96"/>
      <c r="E823" s="96"/>
      <c r="F823" s="97"/>
      <c r="G823" s="87"/>
    </row>
    <row r="824" spans="2:7" x14ac:dyDescent="0.25">
      <c r="B824" s="95"/>
      <c r="C824" s="37"/>
      <c r="D824" s="96"/>
      <c r="E824" s="96"/>
      <c r="F824" s="97"/>
      <c r="G824" s="87"/>
    </row>
    <row r="825" spans="2:7" x14ac:dyDescent="0.25">
      <c r="B825" s="95"/>
      <c r="C825" s="37"/>
      <c r="D825" s="96"/>
      <c r="E825" s="96"/>
      <c r="F825" s="97"/>
      <c r="G825" s="87"/>
    </row>
    <row r="826" spans="2:7" x14ac:dyDescent="0.25">
      <c r="B826" s="95"/>
      <c r="C826" s="37"/>
      <c r="D826" s="96"/>
      <c r="E826" s="96"/>
      <c r="F826" s="97"/>
      <c r="G826" s="87"/>
    </row>
    <row r="827" spans="2:7" x14ac:dyDescent="0.25">
      <c r="B827" s="95"/>
      <c r="C827" s="37"/>
      <c r="D827" s="96"/>
      <c r="E827" s="96"/>
      <c r="F827" s="97"/>
      <c r="G827" s="87"/>
    </row>
    <row r="828" spans="2:7" x14ac:dyDescent="0.25">
      <c r="B828" s="95"/>
      <c r="C828" s="37"/>
      <c r="D828" s="96"/>
      <c r="E828" s="96"/>
      <c r="F828" s="97"/>
      <c r="G828" s="87"/>
    </row>
    <row r="829" spans="2:7" x14ac:dyDescent="0.25">
      <c r="B829" s="95"/>
      <c r="C829" s="37"/>
      <c r="D829" s="96"/>
      <c r="E829" s="96"/>
      <c r="F829" s="97"/>
      <c r="G829" s="87"/>
    </row>
    <row r="830" spans="2:7" x14ac:dyDescent="0.25">
      <c r="B830" s="95"/>
      <c r="C830" s="37"/>
      <c r="D830" s="96"/>
      <c r="E830" s="96"/>
      <c r="F830" s="97"/>
      <c r="G830" s="87"/>
    </row>
    <row r="831" spans="2:7" x14ac:dyDescent="0.25">
      <c r="B831" s="95"/>
      <c r="C831" s="37"/>
      <c r="D831" s="96"/>
      <c r="E831" s="96"/>
      <c r="F831" s="97"/>
      <c r="G831" s="87"/>
    </row>
    <row r="832" spans="2:7" x14ac:dyDescent="0.25">
      <c r="B832" s="95"/>
      <c r="C832" s="37"/>
      <c r="D832" s="96"/>
      <c r="E832" s="96"/>
      <c r="F832" s="97"/>
      <c r="G832" s="87"/>
    </row>
    <row r="833" spans="2:7" x14ac:dyDescent="0.25">
      <c r="B833" s="95"/>
      <c r="C833" s="37"/>
      <c r="D833" s="96"/>
      <c r="E833" s="96"/>
      <c r="F833" s="97"/>
      <c r="G833" s="87"/>
    </row>
    <row r="834" spans="2:7" x14ac:dyDescent="0.25">
      <c r="B834" s="95"/>
      <c r="C834" s="37"/>
      <c r="D834" s="96"/>
      <c r="E834" s="96"/>
      <c r="F834" s="97"/>
      <c r="G834" s="87"/>
    </row>
    <row r="835" spans="2:7" x14ac:dyDescent="0.25">
      <c r="B835" s="95"/>
      <c r="C835" s="37"/>
      <c r="D835" s="96"/>
      <c r="E835" s="96"/>
      <c r="F835" s="97"/>
      <c r="G835" s="87"/>
    </row>
    <row r="836" spans="2:7" x14ac:dyDescent="0.25">
      <c r="B836" s="95"/>
      <c r="C836" s="37"/>
      <c r="D836" s="96"/>
      <c r="E836" s="96"/>
      <c r="F836" s="97"/>
      <c r="G836" s="87"/>
    </row>
    <row r="837" spans="2:7" x14ac:dyDescent="0.25">
      <c r="B837" s="95"/>
      <c r="C837" s="37"/>
      <c r="D837" s="96"/>
      <c r="E837" s="96"/>
      <c r="F837" s="97"/>
      <c r="G837" s="87"/>
    </row>
    <row r="838" spans="2:7" x14ac:dyDescent="0.25">
      <c r="B838" s="95"/>
      <c r="C838" s="37"/>
      <c r="D838" s="96"/>
      <c r="E838" s="96"/>
      <c r="F838" s="97"/>
      <c r="G838" s="87"/>
    </row>
    <row r="839" spans="2:7" x14ac:dyDescent="0.25">
      <c r="B839" s="95"/>
      <c r="C839" s="37"/>
      <c r="D839" s="96"/>
      <c r="E839" s="96"/>
      <c r="F839" s="97"/>
      <c r="G839" s="87"/>
    </row>
    <row r="840" spans="2:7" x14ac:dyDescent="0.25">
      <c r="B840" s="95"/>
      <c r="C840" s="37"/>
      <c r="D840" s="96"/>
      <c r="E840" s="96"/>
      <c r="F840" s="97"/>
      <c r="G840" s="87"/>
    </row>
    <row r="841" spans="2:7" x14ac:dyDescent="0.25">
      <c r="B841" s="95"/>
      <c r="C841" s="37"/>
      <c r="D841" s="96"/>
      <c r="E841" s="96"/>
      <c r="F841" s="97"/>
      <c r="G841" s="87"/>
    </row>
    <row r="842" spans="2:7" x14ac:dyDescent="0.25">
      <c r="B842" s="95"/>
      <c r="C842" s="37"/>
      <c r="D842" s="96"/>
      <c r="E842" s="96"/>
      <c r="F842" s="97"/>
      <c r="G842" s="87"/>
    </row>
    <row r="843" spans="2:7" x14ac:dyDescent="0.25">
      <c r="B843" s="95"/>
      <c r="C843" s="37"/>
      <c r="D843" s="96"/>
      <c r="E843" s="96"/>
      <c r="F843" s="97"/>
      <c r="G843" s="87"/>
    </row>
    <row r="844" spans="2:7" x14ac:dyDescent="0.25">
      <c r="B844" s="95"/>
      <c r="C844" s="37"/>
      <c r="D844" s="96"/>
      <c r="E844" s="96"/>
      <c r="F844" s="97"/>
      <c r="G844" s="87"/>
    </row>
    <row r="845" spans="2:7" x14ac:dyDescent="0.25">
      <c r="B845" s="95"/>
      <c r="C845" s="37"/>
      <c r="D845" s="96"/>
      <c r="E845" s="96"/>
      <c r="F845" s="97"/>
      <c r="G845" s="87"/>
    </row>
    <row r="846" spans="2:7" x14ac:dyDescent="0.25">
      <c r="B846" s="95"/>
      <c r="C846" s="37"/>
      <c r="D846" s="96"/>
      <c r="E846" s="96"/>
      <c r="F846" s="97"/>
      <c r="G846" s="87"/>
    </row>
    <row r="847" spans="2:7" x14ac:dyDescent="0.25">
      <c r="B847" s="95"/>
      <c r="C847" s="37"/>
      <c r="D847" s="96"/>
      <c r="E847" s="96"/>
      <c r="F847" s="97"/>
      <c r="G847" s="87"/>
    </row>
    <row r="848" spans="2:7" x14ac:dyDescent="0.25">
      <c r="B848" s="95"/>
      <c r="C848" s="37"/>
      <c r="D848" s="96"/>
      <c r="E848" s="96"/>
      <c r="F848" s="97"/>
      <c r="G848" s="87"/>
    </row>
    <row r="849" spans="2:7" x14ac:dyDescent="0.25">
      <c r="B849" s="95"/>
      <c r="C849" s="37"/>
      <c r="D849" s="96"/>
      <c r="E849" s="96"/>
      <c r="F849" s="97"/>
      <c r="G849" s="87"/>
    </row>
    <row r="850" spans="2:7" x14ac:dyDescent="0.25">
      <c r="B850" s="95"/>
      <c r="C850" s="37"/>
      <c r="D850" s="96"/>
      <c r="E850" s="96"/>
      <c r="F850" s="97"/>
      <c r="G850" s="87"/>
    </row>
    <row r="851" spans="2:7" x14ac:dyDescent="0.25">
      <c r="B851" s="95"/>
      <c r="C851" s="37"/>
      <c r="D851" s="96"/>
      <c r="E851" s="96"/>
      <c r="F851" s="97"/>
      <c r="G851" s="87"/>
    </row>
    <row r="852" spans="2:7" x14ac:dyDescent="0.25">
      <c r="B852" s="95"/>
      <c r="C852" s="37"/>
      <c r="D852" s="96"/>
      <c r="E852" s="96"/>
      <c r="F852" s="97"/>
      <c r="G852" s="87"/>
    </row>
    <row r="853" spans="2:7" x14ac:dyDescent="0.25">
      <c r="B853" s="95"/>
      <c r="C853" s="37"/>
      <c r="D853" s="96"/>
      <c r="E853" s="96"/>
      <c r="F853" s="97"/>
      <c r="G853" s="87"/>
    </row>
    <row r="854" spans="2:7" x14ac:dyDescent="0.25">
      <c r="B854" s="95"/>
      <c r="C854" s="37"/>
      <c r="D854" s="96"/>
      <c r="E854" s="96"/>
      <c r="F854" s="97"/>
      <c r="G854" s="87"/>
    </row>
    <row r="855" spans="2:7" x14ac:dyDescent="0.25">
      <c r="B855" s="95"/>
      <c r="C855" s="37"/>
      <c r="D855" s="96"/>
      <c r="E855" s="96"/>
      <c r="F855" s="97"/>
      <c r="G855" s="87"/>
    </row>
    <row r="856" spans="2:7" x14ac:dyDescent="0.25">
      <c r="B856" s="95"/>
      <c r="C856" s="37"/>
      <c r="D856" s="96"/>
      <c r="E856" s="96"/>
      <c r="F856" s="97"/>
      <c r="G856" s="87"/>
    </row>
    <row r="857" spans="2:7" x14ac:dyDescent="0.25">
      <c r="B857" s="95"/>
      <c r="C857" s="37"/>
      <c r="D857" s="96"/>
      <c r="E857" s="96"/>
      <c r="F857" s="97"/>
      <c r="G857" s="87"/>
    </row>
    <row r="858" spans="2:7" x14ac:dyDescent="0.25">
      <c r="B858" s="95"/>
      <c r="C858" s="37"/>
      <c r="D858" s="96"/>
      <c r="E858" s="96"/>
      <c r="F858" s="97"/>
      <c r="G858" s="87"/>
    </row>
    <row r="859" spans="2:7" x14ac:dyDescent="0.25">
      <c r="B859" s="95"/>
      <c r="C859" s="37"/>
      <c r="D859" s="96"/>
      <c r="E859" s="96"/>
      <c r="F859" s="97"/>
      <c r="G859" s="87"/>
    </row>
    <row r="860" spans="2:7" x14ac:dyDescent="0.25">
      <c r="B860" s="95"/>
      <c r="C860" s="37"/>
      <c r="D860" s="96"/>
      <c r="E860" s="96"/>
      <c r="F860" s="97"/>
      <c r="G860" s="87"/>
    </row>
    <row r="861" spans="2:7" x14ac:dyDescent="0.25">
      <c r="B861" s="95"/>
      <c r="C861" s="37"/>
      <c r="D861" s="96"/>
      <c r="E861" s="96"/>
      <c r="F861" s="97"/>
      <c r="G861" s="87"/>
    </row>
    <row r="862" spans="2:7" x14ac:dyDescent="0.25">
      <c r="B862" s="95"/>
      <c r="C862" s="37"/>
      <c r="D862" s="96"/>
      <c r="E862" s="96"/>
      <c r="F862" s="97"/>
      <c r="G862" s="87"/>
    </row>
    <row r="863" spans="2:7" x14ac:dyDescent="0.25">
      <c r="B863" s="95"/>
      <c r="C863" s="37"/>
      <c r="D863" s="96"/>
      <c r="E863" s="96"/>
      <c r="F863" s="97"/>
      <c r="G863" s="87"/>
    </row>
    <row r="864" spans="2:7" x14ac:dyDescent="0.25">
      <c r="B864" s="95"/>
      <c r="C864" s="37"/>
      <c r="D864" s="96"/>
      <c r="E864" s="96"/>
      <c r="F864" s="97"/>
      <c r="G864" s="87"/>
    </row>
    <row r="865" spans="2:7" x14ac:dyDescent="0.25">
      <c r="B865" s="95"/>
      <c r="C865" s="37"/>
      <c r="D865" s="96"/>
      <c r="E865" s="96"/>
      <c r="F865" s="97"/>
      <c r="G865" s="87"/>
    </row>
    <row r="866" spans="2:7" x14ac:dyDescent="0.25">
      <c r="B866" s="95"/>
      <c r="C866" s="37"/>
      <c r="D866" s="96"/>
      <c r="E866" s="96"/>
      <c r="F866" s="97"/>
      <c r="G866" s="87"/>
    </row>
    <row r="867" spans="2:7" x14ac:dyDescent="0.25">
      <c r="B867" s="95"/>
      <c r="C867" s="37"/>
      <c r="D867" s="96"/>
      <c r="E867" s="96"/>
      <c r="F867" s="97"/>
      <c r="G867" s="87"/>
    </row>
    <row r="868" spans="2:7" x14ac:dyDescent="0.25">
      <c r="B868" s="95"/>
      <c r="C868" s="37"/>
      <c r="D868" s="96"/>
      <c r="E868" s="96"/>
      <c r="F868" s="97"/>
      <c r="G868" s="87"/>
    </row>
    <row r="869" spans="2:7" x14ac:dyDescent="0.25">
      <c r="B869" s="95"/>
      <c r="C869" s="37"/>
      <c r="D869" s="96"/>
      <c r="E869" s="96"/>
      <c r="F869" s="97"/>
      <c r="G869" s="87"/>
    </row>
    <row r="870" spans="2:7" x14ac:dyDescent="0.25">
      <c r="B870" s="95"/>
      <c r="C870" s="37"/>
      <c r="D870" s="96"/>
      <c r="E870" s="96"/>
      <c r="F870" s="97"/>
      <c r="G870" s="87"/>
    </row>
    <row r="871" spans="2:7" x14ac:dyDescent="0.25">
      <c r="B871" s="95"/>
      <c r="C871" s="37"/>
      <c r="D871" s="96"/>
      <c r="E871" s="96"/>
      <c r="F871" s="97"/>
      <c r="G871" s="87"/>
    </row>
    <row r="872" spans="2:7" x14ac:dyDescent="0.25">
      <c r="B872" s="95"/>
      <c r="C872" s="37"/>
      <c r="D872" s="96"/>
      <c r="E872" s="96"/>
      <c r="F872" s="97"/>
      <c r="G872" s="87"/>
    </row>
    <row r="873" spans="2:7" x14ac:dyDescent="0.25">
      <c r="B873" s="95"/>
      <c r="C873" s="37"/>
      <c r="D873" s="96"/>
      <c r="E873" s="96"/>
      <c r="F873" s="97"/>
      <c r="G873" s="87"/>
    </row>
    <row r="874" spans="2:7" x14ac:dyDescent="0.25">
      <c r="B874" s="95"/>
      <c r="C874" s="37"/>
      <c r="D874" s="96"/>
      <c r="E874" s="96"/>
      <c r="F874" s="97"/>
      <c r="G874" s="87"/>
    </row>
    <row r="875" spans="2:7" x14ac:dyDescent="0.25">
      <c r="B875" s="95"/>
      <c r="C875" s="37"/>
      <c r="D875" s="96"/>
      <c r="E875" s="96"/>
      <c r="F875" s="97"/>
      <c r="G875" s="87"/>
    </row>
    <row r="876" spans="2:7" x14ac:dyDescent="0.25">
      <c r="B876" s="95"/>
      <c r="C876" s="37"/>
      <c r="D876" s="96"/>
      <c r="E876" s="96"/>
      <c r="F876" s="97"/>
      <c r="G876" s="87"/>
    </row>
    <row r="877" spans="2:7" x14ac:dyDescent="0.25">
      <c r="B877" s="95"/>
      <c r="C877" s="37"/>
      <c r="D877" s="96"/>
      <c r="E877" s="96"/>
      <c r="F877" s="97"/>
      <c r="G877" s="87"/>
    </row>
    <row r="878" spans="2:7" x14ac:dyDescent="0.25">
      <c r="B878" s="95"/>
      <c r="C878" s="37"/>
      <c r="D878" s="96"/>
      <c r="E878" s="96"/>
      <c r="F878" s="97"/>
      <c r="G878" s="87"/>
    </row>
    <row r="879" spans="2:7" x14ac:dyDescent="0.25">
      <c r="B879" s="95"/>
      <c r="C879" s="37"/>
      <c r="D879" s="96"/>
      <c r="E879" s="96"/>
      <c r="F879" s="97"/>
      <c r="G879" s="87"/>
    </row>
    <row r="880" spans="2:7" x14ac:dyDescent="0.25">
      <c r="B880" s="95"/>
      <c r="C880" s="37"/>
      <c r="D880" s="96"/>
      <c r="E880" s="96"/>
      <c r="F880" s="97"/>
      <c r="G880" s="87"/>
    </row>
    <row r="881" spans="2:7" x14ac:dyDescent="0.25">
      <c r="B881" s="95"/>
      <c r="C881" s="37"/>
      <c r="D881" s="96"/>
      <c r="E881" s="96"/>
      <c r="F881" s="97"/>
      <c r="G881" s="87"/>
    </row>
    <row r="882" spans="2:7" x14ac:dyDescent="0.25">
      <c r="B882" s="95"/>
      <c r="C882" s="37"/>
      <c r="D882" s="96"/>
      <c r="E882" s="96"/>
      <c r="F882" s="97"/>
      <c r="G882" s="87"/>
    </row>
    <row r="883" spans="2:7" x14ac:dyDescent="0.25">
      <c r="B883" s="95"/>
      <c r="C883" s="37"/>
      <c r="D883" s="96"/>
      <c r="E883" s="96"/>
      <c r="F883" s="97"/>
      <c r="G883" s="87"/>
    </row>
    <row r="884" spans="2:7" x14ac:dyDescent="0.25">
      <c r="B884" s="95"/>
      <c r="C884" s="37"/>
      <c r="D884" s="96"/>
      <c r="E884" s="96"/>
      <c r="F884" s="97"/>
      <c r="G884" s="87"/>
    </row>
    <row r="885" spans="2:7" x14ac:dyDescent="0.25">
      <c r="B885" s="95"/>
      <c r="C885" s="37"/>
      <c r="D885" s="96"/>
      <c r="E885" s="96"/>
      <c r="F885" s="97"/>
      <c r="G885" s="87"/>
    </row>
    <row r="886" spans="2:7" x14ac:dyDescent="0.25">
      <c r="B886" s="95"/>
      <c r="C886" s="37"/>
      <c r="D886" s="96"/>
      <c r="E886" s="96"/>
      <c r="F886" s="97"/>
      <c r="G886" s="87"/>
    </row>
    <row r="887" spans="2:7" x14ac:dyDescent="0.25">
      <c r="B887" s="95"/>
      <c r="C887" s="37"/>
      <c r="D887" s="96"/>
      <c r="E887" s="96"/>
      <c r="F887" s="97"/>
      <c r="G887" s="87"/>
    </row>
    <row r="888" spans="2:7" x14ac:dyDescent="0.25">
      <c r="B888" s="95"/>
      <c r="C888" s="37"/>
      <c r="D888" s="96"/>
      <c r="E888" s="96"/>
      <c r="F888" s="97"/>
      <c r="G888" s="87"/>
    </row>
    <row r="889" spans="2:7" x14ac:dyDescent="0.25">
      <c r="B889" s="95"/>
      <c r="C889" s="37"/>
      <c r="D889" s="96"/>
      <c r="E889" s="96"/>
      <c r="F889" s="97"/>
      <c r="G889" s="87"/>
    </row>
    <row r="890" spans="2:7" x14ac:dyDescent="0.25">
      <c r="B890" s="95"/>
      <c r="C890" s="37"/>
      <c r="D890" s="96"/>
      <c r="E890" s="96"/>
      <c r="F890" s="97"/>
      <c r="G890" s="87"/>
    </row>
    <row r="891" spans="2:7" x14ac:dyDescent="0.25">
      <c r="B891" s="95"/>
      <c r="C891" s="37"/>
      <c r="D891" s="96"/>
      <c r="E891" s="96"/>
      <c r="F891" s="97"/>
      <c r="G891" s="87"/>
    </row>
    <row r="892" spans="2:7" x14ac:dyDescent="0.25">
      <c r="B892" s="95"/>
      <c r="C892" s="37"/>
      <c r="D892" s="96"/>
      <c r="E892" s="96"/>
      <c r="F892" s="97"/>
      <c r="G892" s="87"/>
    </row>
    <row r="893" spans="2:7" x14ac:dyDescent="0.25">
      <c r="B893" s="95"/>
      <c r="C893" s="37"/>
      <c r="D893" s="96"/>
      <c r="E893" s="96"/>
      <c r="F893" s="97"/>
      <c r="G893" s="87"/>
    </row>
    <row r="894" spans="2:7" x14ac:dyDescent="0.25">
      <c r="B894" s="95"/>
      <c r="C894" s="37"/>
      <c r="D894" s="96"/>
      <c r="E894" s="96"/>
      <c r="F894" s="97"/>
      <c r="G894" s="87"/>
    </row>
    <row r="895" spans="2:7" x14ac:dyDescent="0.25">
      <c r="B895" s="95"/>
      <c r="C895" s="37"/>
      <c r="D895" s="96"/>
      <c r="E895" s="96"/>
      <c r="F895" s="97"/>
      <c r="G895" s="87"/>
    </row>
    <row r="896" spans="2:7" x14ac:dyDescent="0.25">
      <c r="B896" s="95"/>
      <c r="C896" s="37"/>
      <c r="D896" s="96"/>
      <c r="E896" s="96"/>
      <c r="F896" s="97"/>
      <c r="G896" s="87"/>
    </row>
    <row r="897" spans="2:7" x14ac:dyDescent="0.25">
      <c r="B897" s="95"/>
      <c r="C897" s="37"/>
      <c r="D897" s="96"/>
      <c r="E897" s="96"/>
      <c r="F897" s="97"/>
      <c r="G897" s="87"/>
    </row>
    <row r="898" spans="2:7" x14ac:dyDescent="0.25">
      <c r="B898" s="95"/>
      <c r="C898" s="37"/>
      <c r="D898" s="96"/>
      <c r="E898" s="96"/>
      <c r="F898" s="97"/>
      <c r="G898" s="87"/>
    </row>
    <row r="899" spans="2:7" x14ac:dyDescent="0.25">
      <c r="B899" s="95"/>
      <c r="C899" s="37"/>
      <c r="D899" s="96"/>
      <c r="E899" s="96"/>
      <c r="F899" s="97"/>
      <c r="G899" s="87"/>
    </row>
    <row r="900" spans="2:7" x14ac:dyDescent="0.25">
      <c r="B900" s="95"/>
      <c r="C900" s="37"/>
      <c r="D900" s="96"/>
      <c r="E900" s="96"/>
      <c r="F900" s="97"/>
      <c r="G900" s="87"/>
    </row>
    <row r="901" spans="2:7" x14ac:dyDescent="0.25">
      <c r="B901" s="95"/>
      <c r="C901" s="37"/>
      <c r="D901" s="96"/>
      <c r="E901" s="96"/>
      <c r="F901" s="97"/>
      <c r="G901" s="87"/>
    </row>
    <row r="902" spans="2:7" x14ac:dyDescent="0.25">
      <c r="B902" s="95"/>
      <c r="C902" s="37"/>
      <c r="D902" s="96"/>
      <c r="E902" s="96"/>
      <c r="F902" s="97"/>
      <c r="G902" s="87"/>
    </row>
    <row r="903" spans="2:7" x14ac:dyDescent="0.25">
      <c r="B903" s="95"/>
      <c r="C903" s="37"/>
      <c r="D903" s="96"/>
      <c r="E903" s="96"/>
      <c r="F903" s="97"/>
      <c r="G903" s="87"/>
    </row>
    <row r="904" spans="2:7" x14ac:dyDescent="0.25">
      <c r="B904" s="95"/>
      <c r="C904" s="37"/>
      <c r="D904" s="96"/>
      <c r="E904" s="96"/>
      <c r="F904" s="97"/>
      <c r="G904" s="87"/>
    </row>
    <row r="905" spans="2:7" x14ac:dyDescent="0.25">
      <c r="B905" s="95"/>
      <c r="C905" s="37"/>
      <c r="D905" s="96"/>
      <c r="E905" s="96"/>
      <c r="F905" s="97"/>
      <c r="G905" s="87"/>
    </row>
    <row r="906" spans="2:7" x14ac:dyDescent="0.25">
      <c r="B906" s="95"/>
      <c r="C906" s="37"/>
      <c r="D906" s="96"/>
      <c r="E906" s="96"/>
      <c r="F906" s="97"/>
      <c r="G906" s="87"/>
    </row>
    <row r="907" spans="2:7" x14ac:dyDescent="0.25">
      <c r="B907" s="95"/>
      <c r="C907" s="37"/>
      <c r="D907" s="96"/>
      <c r="E907" s="96"/>
      <c r="F907" s="97"/>
      <c r="G907" s="87"/>
    </row>
    <row r="908" spans="2:7" x14ac:dyDescent="0.25">
      <c r="B908" s="95"/>
      <c r="C908" s="37"/>
      <c r="D908" s="96"/>
      <c r="E908" s="96"/>
      <c r="F908" s="97"/>
      <c r="G908" s="87"/>
    </row>
    <row r="909" spans="2:7" x14ac:dyDescent="0.25">
      <c r="B909" s="95"/>
      <c r="C909" s="37"/>
      <c r="D909" s="96"/>
      <c r="E909" s="96"/>
      <c r="F909" s="97"/>
      <c r="G909" s="87"/>
    </row>
    <row r="910" spans="2:7" x14ac:dyDescent="0.25">
      <c r="B910" s="95"/>
      <c r="C910" s="37"/>
      <c r="D910" s="96"/>
      <c r="E910" s="96"/>
      <c r="F910" s="97"/>
      <c r="G910" s="87"/>
    </row>
    <row r="911" spans="2:7" x14ac:dyDescent="0.25">
      <c r="B911" s="95"/>
      <c r="C911" s="37"/>
      <c r="D911" s="96"/>
      <c r="E911" s="96"/>
      <c r="F911" s="97"/>
      <c r="G911" s="87"/>
    </row>
    <row r="912" spans="2:7" x14ac:dyDescent="0.25">
      <c r="B912" s="95"/>
      <c r="C912" s="37"/>
      <c r="D912" s="96"/>
      <c r="E912" s="96"/>
      <c r="F912" s="97"/>
      <c r="G912" s="87"/>
    </row>
    <row r="913" spans="2:7" x14ac:dyDescent="0.25">
      <c r="B913" s="95"/>
      <c r="C913" s="37"/>
      <c r="D913" s="96"/>
      <c r="E913" s="96"/>
      <c r="F913" s="97"/>
      <c r="G913" s="87"/>
    </row>
    <row r="914" spans="2:7" x14ac:dyDescent="0.25">
      <c r="B914" s="95"/>
      <c r="C914" s="37"/>
      <c r="D914" s="96"/>
      <c r="E914" s="96"/>
      <c r="F914" s="97"/>
      <c r="G914" s="87"/>
    </row>
    <row r="915" spans="2:7" x14ac:dyDescent="0.25">
      <c r="B915" s="95"/>
      <c r="C915" s="37"/>
      <c r="D915" s="96"/>
      <c r="E915" s="96"/>
      <c r="F915" s="97"/>
      <c r="G915" s="87"/>
    </row>
    <row r="916" spans="2:7" x14ac:dyDescent="0.25">
      <c r="B916" s="95"/>
      <c r="C916" s="37"/>
      <c r="D916" s="96"/>
      <c r="E916" s="96"/>
      <c r="F916" s="97"/>
      <c r="G916" s="87"/>
    </row>
    <row r="917" spans="2:7" x14ac:dyDescent="0.25">
      <c r="B917" s="95"/>
      <c r="C917" s="37"/>
      <c r="D917" s="96"/>
      <c r="E917" s="96"/>
      <c r="F917" s="97"/>
      <c r="G917" s="87"/>
    </row>
    <row r="918" spans="2:7" x14ac:dyDescent="0.25">
      <c r="B918" s="95"/>
      <c r="C918" s="37"/>
      <c r="D918" s="96"/>
      <c r="E918" s="96"/>
      <c r="F918" s="97"/>
      <c r="G918" s="87"/>
    </row>
    <row r="919" spans="2:7" x14ac:dyDescent="0.25">
      <c r="B919" s="95"/>
      <c r="C919" s="37"/>
      <c r="D919" s="96"/>
      <c r="E919" s="96"/>
      <c r="F919" s="97"/>
      <c r="G919" s="87"/>
    </row>
    <row r="920" spans="2:7" x14ac:dyDescent="0.25">
      <c r="B920" s="95"/>
      <c r="C920" s="37"/>
      <c r="D920" s="96"/>
      <c r="E920" s="96"/>
      <c r="F920" s="97"/>
      <c r="G920" s="87"/>
    </row>
    <row r="921" spans="2:7" x14ac:dyDescent="0.25">
      <c r="B921" s="95"/>
      <c r="C921" s="37"/>
      <c r="D921" s="96"/>
      <c r="E921" s="96"/>
      <c r="F921" s="97"/>
      <c r="G921" s="87"/>
    </row>
    <row r="922" spans="2:7" x14ac:dyDescent="0.25">
      <c r="B922" s="95"/>
      <c r="C922" s="37"/>
      <c r="D922" s="96"/>
      <c r="E922" s="96"/>
      <c r="F922" s="97"/>
      <c r="G922" s="87"/>
    </row>
    <row r="923" spans="2:7" x14ac:dyDescent="0.25">
      <c r="B923" s="95"/>
      <c r="C923" s="37"/>
      <c r="D923" s="96"/>
      <c r="E923" s="96"/>
      <c r="F923" s="97"/>
      <c r="G923" s="87"/>
    </row>
    <row r="924" spans="2:7" x14ac:dyDescent="0.25">
      <c r="B924" s="95"/>
      <c r="C924" s="37"/>
      <c r="D924" s="96"/>
      <c r="E924" s="96"/>
      <c r="F924" s="97"/>
      <c r="G924" s="87"/>
    </row>
    <row r="925" spans="2:7" x14ac:dyDescent="0.25">
      <c r="B925" s="95"/>
      <c r="C925" s="37"/>
      <c r="D925" s="96"/>
      <c r="E925" s="96"/>
      <c r="F925" s="97"/>
      <c r="G925" s="87"/>
    </row>
    <row r="926" spans="2:7" x14ac:dyDescent="0.25">
      <c r="B926" s="95"/>
      <c r="C926" s="37"/>
      <c r="D926" s="96"/>
      <c r="E926" s="96"/>
      <c r="F926" s="97"/>
      <c r="G926" s="87"/>
    </row>
    <row r="927" spans="2:7" x14ac:dyDescent="0.25">
      <c r="B927" s="95"/>
      <c r="C927" s="37"/>
      <c r="D927" s="96"/>
      <c r="E927" s="96"/>
      <c r="F927" s="97"/>
      <c r="G927" s="87"/>
    </row>
    <row r="928" spans="2:7" x14ac:dyDescent="0.25">
      <c r="B928" s="95"/>
      <c r="C928" s="37"/>
      <c r="D928" s="96"/>
      <c r="E928" s="96"/>
      <c r="F928" s="97"/>
      <c r="G928" s="87"/>
    </row>
    <row r="929" spans="2:7" x14ac:dyDescent="0.25">
      <c r="B929" s="95"/>
      <c r="C929" s="37"/>
      <c r="D929" s="96"/>
      <c r="E929" s="96"/>
      <c r="F929" s="97"/>
      <c r="G929" s="87"/>
    </row>
    <row r="930" spans="2:7" x14ac:dyDescent="0.25">
      <c r="B930" s="95"/>
      <c r="C930" s="37"/>
      <c r="D930" s="96"/>
      <c r="E930" s="96"/>
      <c r="F930" s="97"/>
      <c r="G930" s="87"/>
    </row>
    <row r="931" spans="2:7" x14ac:dyDescent="0.25">
      <c r="B931" s="95"/>
      <c r="C931" s="37"/>
      <c r="D931" s="96"/>
      <c r="E931" s="96"/>
      <c r="F931" s="97"/>
      <c r="G931" s="87"/>
    </row>
    <row r="932" spans="2:7" x14ac:dyDescent="0.25">
      <c r="B932" s="95"/>
      <c r="C932" s="37"/>
      <c r="D932" s="96"/>
      <c r="E932" s="96"/>
      <c r="F932" s="97"/>
      <c r="G932" s="87"/>
    </row>
    <row r="933" spans="2:7" x14ac:dyDescent="0.25">
      <c r="B933" s="95"/>
      <c r="C933" s="37"/>
      <c r="D933" s="96"/>
      <c r="E933" s="96"/>
      <c r="F933" s="97"/>
      <c r="G933" s="87"/>
    </row>
    <row r="934" spans="2:7" x14ac:dyDescent="0.25">
      <c r="B934" s="95"/>
      <c r="C934" s="37"/>
      <c r="D934" s="96"/>
      <c r="E934" s="96"/>
      <c r="F934" s="97"/>
      <c r="G934" s="87"/>
    </row>
    <row r="935" spans="2:7" x14ac:dyDescent="0.25">
      <c r="B935" s="95"/>
      <c r="C935" s="37"/>
      <c r="D935" s="96"/>
      <c r="E935" s="96"/>
      <c r="F935" s="97"/>
      <c r="G935" s="87"/>
    </row>
    <row r="936" spans="2:7" x14ac:dyDescent="0.25">
      <c r="B936" s="95"/>
      <c r="C936" s="37"/>
      <c r="D936" s="96"/>
      <c r="E936" s="96"/>
      <c r="F936" s="97"/>
      <c r="G936" s="87"/>
    </row>
    <row r="937" spans="2:7" x14ac:dyDescent="0.25">
      <c r="B937" s="95"/>
      <c r="C937" s="37"/>
      <c r="D937" s="96"/>
      <c r="E937" s="96"/>
      <c r="F937" s="97"/>
      <c r="G937" s="87"/>
    </row>
    <row r="938" spans="2:7" x14ac:dyDescent="0.25">
      <c r="B938" s="95"/>
      <c r="C938" s="37"/>
      <c r="D938" s="96"/>
      <c r="E938" s="96"/>
      <c r="F938" s="97"/>
      <c r="G938" s="87"/>
    </row>
    <row r="939" spans="2:7" x14ac:dyDescent="0.25">
      <c r="B939" s="95"/>
      <c r="C939" s="37"/>
      <c r="D939" s="96"/>
      <c r="E939" s="96"/>
      <c r="F939" s="97"/>
      <c r="G939" s="87"/>
    </row>
    <row r="940" spans="2:7" x14ac:dyDescent="0.25">
      <c r="B940" s="95"/>
      <c r="C940" s="37"/>
      <c r="D940" s="96"/>
      <c r="E940" s="96"/>
      <c r="F940" s="97"/>
      <c r="G940" s="87"/>
    </row>
    <row r="941" spans="2:7" x14ac:dyDescent="0.25">
      <c r="B941" s="95"/>
      <c r="C941" s="37"/>
      <c r="D941" s="96"/>
      <c r="E941" s="96"/>
      <c r="F941" s="97"/>
      <c r="G941" s="87"/>
    </row>
    <row r="942" spans="2:7" x14ac:dyDescent="0.25">
      <c r="B942" s="95"/>
      <c r="C942" s="37"/>
      <c r="D942" s="96"/>
      <c r="E942" s="96"/>
      <c r="F942" s="97"/>
      <c r="G942" s="87"/>
    </row>
    <row r="943" spans="2:7" x14ac:dyDescent="0.25">
      <c r="B943" s="95"/>
      <c r="C943" s="37"/>
      <c r="D943" s="96"/>
      <c r="E943" s="96"/>
      <c r="F943" s="97"/>
      <c r="G943" s="87"/>
    </row>
    <row r="944" spans="2:7" x14ac:dyDescent="0.25">
      <c r="B944" s="95"/>
      <c r="C944" s="37"/>
      <c r="D944" s="96"/>
      <c r="E944" s="96"/>
      <c r="F944" s="97"/>
      <c r="G944" s="87"/>
    </row>
    <row r="945" spans="2:7" x14ac:dyDescent="0.25">
      <c r="B945" s="95"/>
      <c r="C945" s="37"/>
      <c r="D945" s="96"/>
      <c r="E945" s="96"/>
      <c r="F945" s="97"/>
      <c r="G945" s="87"/>
    </row>
    <row r="946" spans="2:7" x14ac:dyDescent="0.25">
      <c r="B946" s="95"/>
      <c r="C946" s="37"/>
      <c r="D946" s="96"/>
      <c r="E946" s="96"/>
      <c r="F946" s="97"/>
      <c r="G946" s="87"/>
    </row>
    <row r="947" spans="2:7" x14ac:dyDescent="0.25">
      <c r="B947" s="95"/>
      <c r="C947" s="37"/>
      <c r="D947" s="96"/>
      <c r="E947" s="96"/>
      <c r="F947" s="97"/>
      <c r="G947" s="87"/>
    </row>
    <row r="948" spans="2:7" x14ac:dyDescent="0.25">
      <c r="B948" s="95"/>
      <c r="C948" s="37"/>
      <c r="D948" s="96"/>
      <c r="E948" s="96"/>
      <c r="F948" s="97"/>
      <c r="G948" s="87"/>
    </row>
    <row r="949" spans="2:7" x14ac:dyDescent="0.25">
      <c r="B949" s="95"/>
      <c r="C949" s="37"/>
      <c r="D949" s="96"/>
      <c r="E949" s="96"/>
      <c r="F949" s="97"/>
      <c r="G949" s="87"/>
    </row>
    <row r="950" spans="2:7" x14ac:dyDescent="0.25">
      <c r="B950" s="95"/>
      <c r="C950" s="37"/>
      <c r="D950" s="96"/>
      <c r="E950" s="96"/>
      <c r="F950" s="97"/>
      <c r="G950" s="87"/>
    </row>
    <row r="951" spans="2:7" x14ac:dyDescent="0.25">
      <c r="B951" s="95"/>
      <c r="C951" s="37"/>
      <c r="D951" s="96"/>
      <c r="E951" s="96"/>
      <c r="F951" s="97"/>
      <c r="G951" s="87"/>
    </row>
    <row r="952" spans="2:7" x14ac:dyDescent="0.25">
      <c r="B952" s="95"/>
      <c r="C952" s="37"/>
      <c r="D952" s="96"/>
      <c r="E952" s="96"/>
      <c r="F952" s="97"/>
      <c r="G952" s="87"/>
    </row>
    <row r="953" spans="2:7" x14ac:dyDescent="0.25">
      <c r="B953" s="95"/>
      <c r="C953" s="37"/>
      <c r="D953" s="96"/>
      <c r="E953" s="96"/>
      <c r="F953" s="97"/>
      <c r="G953" s="87"/>
    </row>
    <row r="954" spans="2:7" x14ac:dyDescent="0.25">
      <c r="B954" s="95"/>
      <c r="C954" s="37"/>
      <c r="D954" s="96"/>
      <c r="E954" s="96"/>
      <c r="F954" s="97"/>
      <c r="G954" s="87"/>
    </row>
    <row r="955" spans="2:7" x14ac:dyDescent="0.25">
      <c r="B955" s="95"/>
      <c r="C955" s="37"/>
      <c r="D955" s="96"/>
      <c r="E955" s="96"/>
      <c r="F955" s="97"/>
      <c r="G955" s="87"/>
    </row>
    <row r="956" spans="2:7" x14ac:dyDescent="0.25">
      <c r="B956" s="95"/>
      <c r="C956" s="37"/>
      <c r="D956" s="96"/>
      <c r="E956" s="96"/>
      <c r="F956" s="97"/>
      <c r="G956" s="87"/>
    </row>
    <row r="957" spans="2:7" x14ac:dyDescent="0.25">
      <c r="B957" s="95"/>
      <c r="C957" s="37"/>
      <c r="D957" s="96"/>
      <c r="E957" s="96"/>
      <c r="F957" s="97"/>
      <c r="G957" s="87"/>
    </row>
    <row r="958" spans="2:7" x14ac:dyDescent="0.25">
      <c r="B958" s="95"/>
      <c r="C958" s="37"/>
      <c r="D958" s="96"/>
      <c r="E958" s="96"/>
      <c r="F958" s="97"/>
      <c r="G958" s="87"/>
    </row>
    <row r="959" spans="2:7" x14ac:dyDescent="0.25">
      <c r="B959" s="95"/>
      <c r="C959" s="37"/>
      <c r="D959" s="96"/>
      <c r="E959" s="96"/>
      <c r="F959" s="97"/>
      <c r="G959" s="87"/>
    </row>
    <row r="960" spans="2:7" x14ac:dyDescent="0.25">
      <c r="B960" s="95"/>
      <c r="C960" s="37"/>
      <c r="D960" s="96"/>
      <c r="E960" s="96"/>
      <c r="F960" s="97"/>
      <c r="G960" s="87"/>
    </row>
    <row r="961" spans="2:7" x14ac:dyDescent="0.25">
      <c r="B961" s="95"/>
      <c r="C961" s="37"/>
      <c r="D961" s="96"/>
      <c r="E961" s="96"/>
      <c r="F961" s="97"/>
      <c r="G961" s="87"/>
    </row>
    <row r="962" spans="2:7" x14ac:dyDescent="0.25">
      <c r="B962" s="95"/>
      <c r="C962" s="37"/>
      <c r="D962" s="96"/>
      <c r="E962" s="96"/>
      <c r="F962" s="97"/>
      <c r="G962" s="87"/>
    </row>
    <row r="963" spans="2:7" x14ac:dyDescent="0.25">
      <c r="B963" s="95"/>
      <c r="C963" s="37"/>
      <c r="D963" s="96"/>
      <c r="E963" s="96"/>
      <c r="F963" s="97"/>
      <c r="G963" s="87"/>
    </row>
    <row r="964" spans="2:7" x14ac:dyDescent="0.25">
      <c r="B964" s="95"/>
      <c r="C964" s="37"/>
      <c r="D964" s="96"/>
      <c r="E964" s="96"/>
      <c r="F964" s="97"/>
      <c r="G964" s="87"/>
    </row>
    <row r="965" spans="2:7" x14ac:dyDescent="0.25">
      <c r="B965" s="95"/>
      <c r="C965" s="37"/>
      <c r="D965" s="96"/>
      <c r="E965" s="96"/>
      <c r="F965" s="97"/>
      <c r="G965" s="87"/>
    </row>
    <row r="966" spans="2:7" x14ac:dyDescent="0.25">
      <c r="B966" s="95"/>
      <c r="C966" s="37"/>
      <c r="D966" s="96"/>
      <c r="E966" s="96"/>
      <c r="F966" s="97"/>
      <c r="G966" s="87"/>
    </row>
    <row r="967" spans="2:7" x14ac:dyDescent="0.25">
      <c r="B967" s="95"/>
      <c r="C967" s="37"/>
      <c r="D967" s="96"/>
      <c r="E967" s="96"/>
      <c r="F967" s="97"/>
      <c r="G967" s="87"/>
    </row>
    <row r="968" spans="2:7" x14ac:dyDescent="0.25">
      <c r="B968" s="95"/>
      <c r="C968" s="37"/>
      <c r="D968" s="96"/>
      <c r="E968" s="96"/>
      <c r="F968" s="97"/>
      <c r="G968" s="87"/>
    </row>
    <row r="969" spans="2:7" x14ac:dyDescent="0.25">
      <c r="B969" s="95"/>
      <c r="C969" s="37"/>
      <c r="D969" s="96"/>
      <c r="E969" s="96"/>
      <c r="F969" s="97"/>
      <c r="G969" s="87"/>
    </row>
    <row r="970" spans="2:7" x14ac:dyDescent="0.25">
      <c r="B970" s="95"/>
      <c r="C970" s="37"/>
      <c r="D970" s="96"/>
      <c r="E970" s="96"/>
      <c r="F970" s="97"/>
      <c r="G970" s="87"/>
    </row>
    <row r="971" spans="2:7" x14ac:dyDescent="0.25">
      <c r="B971" s="95"/>
      <c r="C971" s="37"/>
      <c r="D971" s="96"/>
      <c r="E971" s="96"/>
      <c r="F971" s="97"/>
      <c r="G971" s="87"/>
    </row>
    <row r="972" spans="2:7" x14ac:dyDescent="0.25">
      <c r="B972" s="95"/>
      <c r="C972" s="37"/>
      <c r="D972" s="96"/>
      <c r="E972" s="96"/>
      <c r="F972" s="97"/>
      <c r="G972" s="87"/>
    </row>
    <row r="973" spans="2:7" x14ac:dyDescent="0.25">
      <c r="B973" s="95"/>
      <c r="C973" s="37"/>
      <c r="D973" s="96"/>
      <c r="E973" s="96"/>
      <c r="F973" s="97"/>
      <c r="G973" s="87"/>
    </row>
    <row r="974" spans="2:7" x14ac:dyDescent="0.25">
      <c r="B974" s="95"/>
      <c r="C974" s="37"/>
      <c r="D974" s="96"/>
      <c r="E974" s="96"/>
      <c r="F974" s="97"/>
      <c r="G974" s="87"/>
    </row>
    <row r="975" spans="2:7" x14ac:dyDescent="0.25">
      <c r="B975" s="95"/>
      <c r="C975" s="37"/>
      <c r="D975" s="96"/>
      <c r="E975" s="96"/>
      <c r="F975" s="97"/>
      <c r="G975" s="87"/>
    </row>
    <row r="976" spans="2:7" x14ac:dyDescent="0.25">
      <c r="B976" s="95"/>
      <c r="C976" s="37"/>
      <c r="D976" s="96"/>
      <c r="E976" s="96"/>
      <c r="F976" s="97"/>
      <c r="G976" s="87"/>
    </row>
    <row r="977" spans="2:7" x14ac:dyDescent="0.25">
      <c r="B977" s="95"/>
      <c r="C977" s="37"/>
      <c r="D977" s="96"/>
      <c r="E977" s="96"/>
      <c r="F977" s="97"/>
      <c r="G977" s="87"/>
    </row>
    <row r="978" spans="2:7" x14ac:dyDescent="0.25">
      <c r="B978" s="95"/>
      <c r="C978" s="37"/>
      <c r="D978" s="96"/>
      <c r="E978" s="96"/>
      <c r="F978" s="97"/>
      <c r="G978" s="87"/>
    </row>
    <row r="979" spans="2:7" x14ac:dyDescent="0.25">
      <c r="B979" s="95"/>
      <c r="C979" s="37"/>
      <c r="D979" s="96"/>
      <c r="E979" s="96"/>
      <c r="F979" s="97"/>
      <c r="G979" s="87"/>
    </row>
    <row r="980" spans="2:7" x14ac:dyDescent="0.25">
      <c r="B980" s="95"/>
      <c r="C980" s="37"/>
      <c r="D980" s="96"/>
      <c r="E980" s="96"/>
      <c r="F980" s="97"/>
      <c r="G980" s="87"/>
    </row>
    <row r="981" spans="2:7" x14ac:dyDescent="0.25">
      <c r="B981" s="95"/>
      <c r="C981" s="37"/>
      <c r="D981" s="96"/>
      <c r="E981" s="96"/>
      <c r="F981" s="97"/>
      <c r="G981" s="87"/>
    </row>
    <row r="982" spans="2:7" x14ac:dyDescent="0.25">
      <c r="B982" s="95"/>
      <c r="C982" s="37"/>
      <c r="D982" s="96"/>
      <c r="E982" s="96"/>
      <c r="F982" s="97"/>
      <c r="G982" s="87"/>
    </row>
    <row r="983" spans="2:7" x14ac:dyDescent="0.25">
      <c r="B983" s="95"/>
      <c r="C983" s="37"/>
      <c r="D983" s="96"/>
      <c r="E983" s="96"/>
      <c r="F983" s="97"/>
      <c r="G983" s="87"/>
    </row>
    <row r="984" spans="2:7" x14ac:dyDescent="0.25">
      <c r="B984" s="95"/>
      <c r="C984" s="37"/>
      <c r="D984" s="96"/>
      <c r="E984" s="96"/>
      <c r="F984" s="97"/>
      <c r="G984" s="87"/>
    </row>
    <row r="985" spans="2:7" x14ac:dyDescent="0.25">
      <c r="B985" s="95"/>
      <c r="C985" s="37"/>
      <c r="D985" s="96"/>
      <c r="E985" s="96"/>
      <c r="F985" s="97"/>
      <c r="G985" s="87"/>
    </row>
    <row r="986" spans="2:7" x14ac:dyDescent="0.25">
      <c r="B986" s="95"/>
      <c r="C986" s="37"/>
      <c r="D986" s="96"/>
      <c r="E986" s="96"/>
      <c r="F986" s="97"/>
      <c r="G986" s="87"/>
    </row>
    <row r="987" spans="2:7" x14ac:dyDescent="0.25">
      <c r="B987" s="95"/>
      <c r="C987" s="37"/>
      <c r="D987" s="96"/>
      <c r="E987" s="96"/>
      <c r="F987" s="97"/>
      <c r="G987" s="87"/>
    </row>
    <row r="988" spans="2:7" x14ac:dyDescent="0.25">
      <c r="B988" s="95"/>
      <c r="C988" s="37"/>
      <c r="D988" s="96"/>
      <c r="E988" s="96"/>
      <c r="F988" s="97"/>
      <c r="G988" s="87"/>
    </row>
    <row r="989" spans="2:7" x14ac:dyDescent="0.25">
      <c r="B989" s="95"/>
      <c r="C989" s="37"/>
      <c r="D989" s="96"/>
      <c r="E989" s="96"/>
      <c r="F989" s="97"/>
      <c r="G989" s="87"/>
    </row>
    <row r="990" spans="2:7" x14ac:dyDescent="0.25">
      <c r="B990" s="95"/>
      <c r="C990" s="37"/>
      <c r="D990" s="96"/>
      <c r="E990" s="96"/>
      <c r="F990" s="97"/>
      <c r="G990" s="87"/>
    </row>
    <row r="991" spans="2:7" x14ac:dyDescent="0.25">
      <c r="B991" s="95"/>
      <c r="C991" s="37"/>
      <c r="D991" s="96"/>
      <c r="E991" s="96"/>
      <c r="F991" s="97"/>
      <c r="G991" s="87"/>
    </row>
    <row r="992" spans="2:7" x14ac:dyDescent="0.25">
      <c r="B992" s="95"/>
      <c r="C992" s="37"/>
      <c r="D992" s="96"/>
      <c r="E992" s="96"/>
      <c r="F992" s="97"/>
      <c r="G992" s="87"/>
    </row>
    <row r="993" spans="2:7" x14ac:dyDescent="0.25">
      <c r="B993" s="95"/>
      <c r="C993" s="37"/>
      <c r="D993" s="96"/>
      <c r="E993" s="96"/>
      <c r="F993" s="97"/>
      <c r="G993" s="87"/>
    </row>
    <row r="994" spans="2:7" x14ac:dyDescent="0.25">
      <c r="B994" s="95"/>
      <c r="C994" s="37"/>
      <c r="D994" s="96"/>
      <c r="E994" s="96"/>
      <c r="F994" s="97"/>
      <c r="G994" s="87"/>
    </row>
    <row r="995" spans="2:7" x14ac:dyDescent="0.25">
      <c r="B995" s="95"/>
      <c r="C995" s="37"/>
      <c r="D995" s="96"/>
      <c r="E995" s="96"/>
      <c r="F995" s="97"/>
      <c r="G995" s="87"/>
    </row>
    <row r="996" spans="2:7" x14ac:dyDescent="0.25">
      <c r="B996" s="95"/>
      <c r="C996" s="37"/>
      <c r="D996" s="96"/>
      <c r="E996" s="96"/>
      <c r="F996" s="97"/>
      <c r="G996" s="87"/>
    </row>
    <row r="997" spans="2:7" x14ac:dyDescent="0.25">
      <c r="B997" s="95"/>
      <c r="C997" s="37"/>
      <c r="D997" s="96"/>
      <c r="E997" s="96"/>
      <c r="F997" s="97"/>
      <c r="G997" s="87"/>
    </row>
    <row r="998" spans="2:7" x14ac:dyDescent="0.25">
      <c r="B998" s="95"/>
      <c r="C998" s="37"/>
      <c r="D998" s="96"/>
      <c r="E998" s="96"/>
      <c r="F998" s="97"/>
      <c r="G998" s="87"/>
    </row>
    <row r="999" spans="2:7" x14ac:dyDescent="0.25">
      <c r="B999" s="95"/>
      <c r="C999" s="37"/>
      <c r="D999" s="96"/>
      <c r="E999" s="96"/>
      <c r="F999" s="97"/>
      <c r="G999" s="87"/>
    </row>
    <row r="1000" spans="2:7" x14ac:dyDescent="0.25">
      <c r="B1000" s="95"/>
      <c r="C1000" s="37"/>
      <c r="D1000" s="96"/>
      <c r="E1000" s="96"/>
      <c r="F1000" s="97"/>
      <c r="G1000" s="87"/>
    </row>
    <row r="1001" spans="2:7" x14ac:dyDescent="0.25">
      <c r="B1001" s="95"/>
      <c r="C1001" s="37"/>
      <c r="D1001" s="96"/>
      <c r="E1001" s="96"/>
      <c r="F1001" s="97"/>
      <c r="G1001" s="87"/>
    </row>
    <row r="1002" spans="2:7" x14ac:dyDescent="0.25">
      <c r="B1002" s="95"/>
      <c r="C1002" s="37"/>
      <c r="D1002" s="96"/>
      <c r="E1002" s="96"/>
      <c r="F1002" s="97"/>
      <c r="G1002" s="87"/>
    </row>
    <row r="1003" spans="2:7" x14ac:dyDescent="0.25">
      <c r="B1003" s="95"/>
      <c r="C1003" s="37"/>
      <c r="D1003" s="96"/>
      <c r="E1003" s="96"/>
      <c r="F1003" s="97"/>
      <c r="G1003" s="87"/>
    </row>
    <row r="1004" spans="2:7" x14ac:dyDescent="0.25">
      <c r="B1004" s="95"/>
      <c r="C1004" s="37"/>
      <c r="D1004" s="96"/>
      <c r="E1004" s="96"/>
      <c r="F1004" s="97"/>
      <c r="G1004" s="87"/>
    </row>
    <row r="1005" spans="2:7" x14ac:dyDescent="0.25">
      <c r="B1005" s="95"/>
      <c r="C1005" s="37"/>
      <c r="D1005" s="96"/>
      <c r="E1005" s="96"/>
      <c r="F1005" s="97"/>
      <c r="G1005" s="87"/>
    </row>
    <row r="1006" spans="2:7" x14ac:dyDescent="0.25">
      <c r="B1006" s="95"/>
      <c r="C1006" s="37"/>
      <c r="D1006" s="96"/>
      <c r="E1006" s="96"/>
      <c r="F1006" s="97"/>
      <c r="G1006" s="87"/>
    </row>
    <row r="1007" spans="2:7" x14ac:dyDescent="0.25">
      <c r="B1007" s="95"/>
      <c r="C1007" s="37"/>
      <c r="D1007" s="96"/>
      <c r="E1007" s="96"/>
      <c r="F1007" s="97"/>
      <c r="G1007" s="87"/>
    </row>
    <row r="1008" spans="2:7" x14ac:dyDescent="0.25">
      <c r="B1008" s="95"/>
      <c r="C1008" s="37"/>
      <c r="D1008" s="96"/>
      <c r="E1008" s="96"/>
      <c r="F1008" s="97"/>
      <c r="G1008" s="87"/>
    </row>
    <row r="1009" spans="2:7" x14ac:dyDescent="0.25">
      <c r="B1009" s="95"/>
      <c r="C1009" s="37"/>
      <c r="D1009" s="96"/>
      <c r="E1009" s="96"/>
      <c r="F1009" s="97"/>
      <c r="G1009" s="87"/>
    </row>
    <row r="1010" spans="2:7" x14ac:dyDescent="0.25">
      <c r="B1010" s="95"/>
      <c r="C1010" s="37"/>
      <c r="D1010" s="96"/>
      <c r="E1010" s="96"/>
      <c r="F1010" s="97"/>
      <c r="G1010" s="87"/>
    </row>
    <row r="1011" spans="2:7" x14ac:dyDescent="0.25">
      <c r="B1011" s="95"/>
      <c r="C1011" s="37"/>
      <c r="D1011" s="96"/>
      <c r="E1011" s="96"/>
      <c r="F1011" s="97"/>
      <c r="G1011" s="87"/>
    </row>
    <row r="1012" spans="2:7" x14ac:dyDescent="0.25">
      <c r="B1012" s="95"/>
      <c r="C1012" s="37"/>
      <c r="D1012" s="96"/>
      <c r="E1012" s="96"/>
      <c r="F1012" s="97"/>
      <c r="G1012" s="87"/>
    </row>
    <row r="1013" spans="2:7" x14ac:dyDescent="0.25">
      <c r="B1013" s="95"/>
      <c r="C1013" s="37"/>
      <c r="D1013" s="96"/>
      <c r="E1013" s="96"/>
      <c r="F1013" s="97"/>
      <c r="G1013" s="87"/>
    </row>
    <row r="1014" spans="2:7" x14ac:dyDescent="0.25">
      <c r="B1014" s="95"/>
      <c r="C1014" s="37"/>
      <c r="D1014" s="96"/>
      <c r="E1014" s="96"/>
      <c r="F1014" s="97"/>
      <c r="G1014" s="87"/>
    </row>
    <row r="1015" spans="2:7" x14ac:dyDescent="0.25">
      <c r="B1015" s="95"/>
      <c r="C1015" s="37"/>
      <c r="D1015" s="96"/>
      <c r="E1015" s="96"/>
      <c r="F1015" s="97"/>
      <c r="G1015" s="87"/>
    </row>
    <row r="1016" spans="2:7" x14ac:dyDescent="0.25">
      <c r="B1016" s="95"/>
      <c r="C1016" s="37"/>
      <c r="D1016" s="96"/>
      <c r="E1016" s="96"/>
      <c r="F1016" s="97"/>
      <c r="G1016" s="87"/>
    </row>
    <row r="1017" spans="2:7" x14ac:dyDescent="0.25">
      <c r="B1017" s="95"/>
      <c r="C1017" s="37"/>
      <c r="D1017" s="96"/>
      <c r="E1017" s="96"/>
      <c r="F1017" s="97"/>
      <c r="G1017" s="87"/>
    </row>
    <row r="1018" spans="2:7" x14ac:dyDescent="0.25">
      <c r="B1018" s="95"/>
      <c r="C1018" s="37"/>
      <c r="D1018" s="96"/>
      <c r="E1018" s="96"/>
      <c r="F1018" s="97"/>
      <c r="G1018" s="87"/>
    </row>
    <row r="1019" spans="2:7" x14ac:dyDescent="0.25">
      <c r="B1019" s="95"/>
      <c r="C1019" s="37"/>
      <c r="D1019" s="96"/>
      <c r="E1019" s="96"/>
      <c r="F1019" s="97"/>
      <c r="G1019" s="87"/>
    </row>
    <row r="1020" spans="2:7" x14ac:dyDescent="0.25">
      <c r="B1020" s="95"/>
      <c r="C1020" s="37"/>
      <c r="D1020" s="96"/>
      <c r="E1020" s="96"/>
      <c r="F1020" s="97"/>
      <c r="G1020" s="87"/>
    </row>
    <row r="1021" spans="2:7" x14ac:dyDescent="0.25">
      <c r="B1021" s="95"/>
      <c r="C1021" s="37"/>
      <c r="D1021" s="96"/>
      <c r="E1021" s="96"/>
      <c r="F1021" s="97"/>
      <c r="G1021" s="87"/>
    </row>
    <row r="1022" spans="2:7" x14ac:dyDescent="0.25">
      <c r="B1022" s="95"/>
      <c r="C1022" s="37"/>
      <c r="D1022" s="96"/>
      <c r="E1022" s="96"/>
      <c r="F1022" s="97"/>
      <c r="G1022" s="87"/>
    </row>
    <row r="1023" spans="2:7" x14ac:dyDescent="0.25">
      <c r="B1023" s="95"/>
      <c r="C1023" s="37"/>
      <c r="D1023" s="96"/>
      <c r="E1023" s="96"/>
      <c r="F1023" s="97"/>
      <c r="G1023" s="87"/>
    </row>
    <row r="1024" spans="2:7" x14ac:dyDescent="0.25">
      <c r="B1024" s="95"/>
      <c r="C1024" s="37"/>
      <c r="D1024" s="96"/>
      <c r="E1024" s="96"/>
      <c r="F1024" s="97"/>
      <c r="G1024" s="87"/>
    </row>
    <row r="1025" spans="2:7" x14ac:dyDescent="0.25">
      <c r="B1025" s="95"/>
      <c r="C1025" s="37"/>
      <c r="D1025" s="96"/>
      <c r="E1025" s="96"/>
      <c r="F1025" s="97"/>
      <c r="G1025" s="87"/>
    </row>
  </sheetData>
  <mergeCells count="3">
    <mergeCell ref="B5:F5"/>
    <mergeCell ref="B3:G3"/>
    <mergeCell ref="B2:G2"/>
  </mergeCells>
  <dataValidations count="2">
    <dataValidation type="list" allowBlank="1" showInputMessage="1" showErrorMessage="1" sqref="D8:D1025" xr:uid="{00000000-0002-0000-0700-000000000000}">
      <formula1>$H$1:$H$10</formula1>
    </dataValidation>
    <dataValidation type="list" allowBlank="1" showInputMessage="1" showErrorMessage="1" sqref="B8:B1025" xr:uid="{00000000-0002-0000-0700-000001000000}">
      <formula1>$I$1:$I$6</formula1>
    </dataValidation>
  </dataValidations>
  <pageMargins left="0.19685039370078741" right="0.15748031496062992" top="0.74803149606299213" bottom="0.74803149606299213" header="0.31496062992125984" footer="0.31496062992125984"/>
  <pageSetup paperSize="9" scale="73" fitToHeight="0" orientation="landscape" r:id="rId1"/>
  <headerFooter>
    <oddFooter>&amp;L&amp;1#&amp;"Calibri"&amp;10&amp;K000000Classified: RMG – Internal</oddFooter>
  </headerFooter>
  <colBreaks count="1" manualBreakCount="1">
    <brk id="6"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66607B-F4E1-4287-92C8-7BB87D772D1D}">
  <sheetPr codeName="Sheet20">
    <tabColor rgb="FF92D050"/>
  </sheetPr>
  <dimension ref="A1:E18"/>
  <sheetViews>
    <sheetView zoomScaleNormal="100" zoomScalePageLayoutView="40" workbookViewId="0">
      <selection activeCell="B18" sqref="B18"/>
    </sheetView>
  </sheetViews>
  <sheetFormatPr defaultColWidth="8.85546875" defaultRowHeight="12.75" x14ac:dyDescent="0.2"/>
  <cols>
    <col min="1" max="1" width="3.140625" style="237" customWidth="1"/>
    <col min="2" max="2" width="156.140625" style="237" customWidth="1"/>
    <col min="3" max="3" width="0.85546875" style="237" customWidth="1"/>
    <col min="4" max="4" width="8.85546875" style="237"/>
    <col min="5" max="5" width="11" style="237" customWidth="1"/>
    <col min="6" max="6" width="10.85546875" style="237" customWidth="1"/>
    <col min="7" max="7" width="8.85546875" style="237"/>
    <col min="8" max="8" width="10.42578125" style="237" customWidth="1"/>
    <col min="9" max="16384" width="8.85546875" style="237"/>
  </cols>
  <sheetData>
    <row r="1" spans="1:5" s="20" customFormat="1" ht="26.25" x14ac:dyDescent="0.4">
      <c r="A1" s="234"/>
      <c r="B1" s="529" t="s">
        <v>3482</v>
      </c>
      <c r="C1" s="569"/>
      <c r="D1" s="235"/>
      <c r="E1" s="235"/>
    </row>
    <row r="2" spans="1:5" ht="11.1" customHeight="1" thickBot="1" x14ac:dyDescent="0.25">
      <c r="A2" s="236"/>
      <c r="B2" s="570"/>
      <c r="C2" s="570"/>
    </row>
    <row r="3" spans="1:5" ht="19.350000000000001" customHeight="1" x14ac:dyDescent="0.2">
      <c r="B3" s="212" t="s">
        <v>3483</v>
      </c>
      <c r="C3" s="238"/>
      <c r="D3" s="239"/>
    </row>
    <row r="4" spans="1:5" ht="15.75" x14ac:dyDescent="0.2">
      <c r="B4" s="214" t="s">
        <v>3484</v>
      </c>
      <c r="C4" s="240"/>
    </row>
    <row r="5" spans="1:5" ht="15.75" x14ac:dyDescent="0.2">
      <c r="B5" s="214" t="s">
        <v>3485</v>
      </c>
      <c r="C5" s="240"/>
    </row>
    <row r="6" spans="1:5" ht="15.75" x14ac:dyDescent="0.2">
      <c r="B6" s="214" t="s">
        <v>3486</v>
      </c>
      <c r="C6" s="240"/>
    </row>
    <row r="7" spans="1:5" ht="15.75" x14ac:dyDescent="0.2">
      <c r="B7" s="214" t="s">
        <v>3487</v>
      </c>
      <c r="C7" s="240"/>
    </row>
    <row r="8" spans="1:5" ht="15.75" x14ac:dyDescent="0.2">
      <c r="B8" s="214" t="s">
        <v>3488</v>
      </c>
      <c r="C8" s="240"/>
    </row>
    <row r="9" spans="1:5" ht="15.75" x14ac:dyDescent="0.2">
      <c r="B9" s="214" t="s">
        <v>3489</v>
      </c>
      <c r="C9" s="240"/>
    </row>
    <row r="10" spans="1:5" ht="31.5" x14ac:dyDescent="0.2">
      <c r="B10" s="214" t="s">
        <v>3490</v>
      </c>
      <c r="C10" s="240"/>
    </row>
    <row r="11" spans="1:5" ht="15.75" x14ac:dyDescent="0.2">
      <c r="B11" s="214" t="s">
        <v>3491</v>
      </c>
      <c r="C11" s="240"/>
    </row>
    <row r="12" spans="1:5" ht="31.5" x14ac:dyDescent="0.2">
      <c r="B12" s="214" t="s">
        <v>3492</v>
      </c>
      <c r="C12" s="240"/>
    </row>
    <row r="13" spans="1:5" ht="31.5" x14ac:dyDescent="0.2">
      <c r="B13" s="214" t="s">
        <v>3493</v>
      </c>
      <c r="C13" s="240"/>
    </row>
    <row r="14" spans="1:5" ht="15.75" x14ac:dyDescent="0.2">
      <c r="B14" s="214" t="s">
        <v>3494</v>
      </c>
      <c r="C14" s="240"/>
    </row>
    <row r="15" spans="1:5" ht="15.75" x14ac:dyDescent="0.2">
      <c r="B15" s="214" t="s">
        <v>3495</v>
      </c>
      <c r="C15" s="240"/>
    </row>
    <row r="16" spans="1:5" ht="16.5" thickBot="1" x14ac:dyDescent="0.25">
      <c r="B16" s="213" t="s">
        <v>3496</v>
      </c>
      <c r="C16" s="240"/>
    </row>
    <row r="17" spans="2:3" ht="14.45" customHeight="1" thickBot="1" x14ac:dyDescent="0.25">
      <c r="B17" s="571"/>
      <c r="C17" s="571"/>
    </row>
    <row r="18" spans="2:3" ht="18.75" x14ac:dyDescent="0.2">
      <c r="B18" s="212" t="s">
        <v>109</v>
      </c>
    </row>
  </sheetData>
  <sheetProtection algorithmName="SHA-512" hashValue="gGxloD2FpBp+M2z/XeZDMjeHzYN+PeWbW06pzA1eoq8cy49oFWTTkRwCzR/4f64ZTVh6/A7YSP6AwxvYaw7HpQ==" saltValue="5r6giFWQJTEmjnURSrGYIA==" spinCount="100000" sheet="1" objects="1" scenarios="1"/>
  <mergeCells count="3">
    <mergeCell ref="B1:C1"/>
    <mergeCell ref="B2:C2"/>
    <mergeCell ref="B17:C17"/>
  </mergeCells>
  <pageMargins left="0.7" right="0.7" top="0.75" bottom="0.75" header="0.3" footer="0.3"/>
  <pageSetup paperSize="9" orientation="landscape" r:id="rId1"/>
  <headerFooter>
    <oddFooter>&amp;L&amp;1#&amp;"Calibri"&amp;10&amp;K000000Classified: RMG – Internal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398C4-911A-478A-9D4E-765D2C037D72}">
  <sheetPr codeName="Sheet17">
    <tabColor rgb="FFFFC000"/>
  </sheetPr>
  <dimension ref="A1:AJ18"/>
  <sheetViews>
    <sheetView showGridLines="0" topLeftCell="B97" zoomScaleNormal="100" workbookViewId="0">
      <selection activeCell="G3" sqref="G3"/>
    </sheetView>
  </sheetViews>
  <sheetFormatPr defaultColWidth="9.140625" defaultRowHeight="15" x14ac:dyDescent="0.25"/>
  <cols>
    <col min="1" max="1" width="3.140625" style="4" customWidth="1"/>
    <col min="2" max="21" width="9.140625" style="4"/>
    <col min="22" max="22" width="2.42578125" style="4" customWidth="1"/>
    <col min="23" max="16384" width="9.140625" style="4"/>
  </cols>
  <sheetData>
    <row r="1" spans="1:36" s="136" customFormat="1" ht="24.75" x14ac:dyDescent="0.4">
      <c r="A1" s="135"/>
      <c r="B1" s="402" t="s">
        <v>0</v>
      </c>
      <c r="C1" s="402"/>
      <c r="D1" s="402"/>
      <c r="E1" s="402"/>
      <c r="F1" s="402"/>
      <c r="G1" s="402"/>
      <c r="H1" s="402"/>
      <c r="I1" s="402"/>
      <c r="J1" s="402"/>
      <c r="K1" s="402"/>
      <c r="L1" s="402"/>
      <c r="M1" s="402"/>
      <c r="N1" s="402"/>
      <c r="O1" s="402"/>
      <c r="P1" s="402"/>
      <c r="Q1" s="402"/>
      <c r="R1" s="402"/>
      <c r="S1" s="402"/>
      <c r="T1" s="402"/>
      <c r="U1" s="402"/>
      <c r="V1" s="135"/>
      <c r="W1" s="135"/>
      <c r="X1" s="135"/>
      <c r="Y1" s="135"/>
      <c r="Z1" s="135"/>
      <c r="AA1" s="135"/>
      <c r="AB1" s="135"/>
      <c r="AC1" s="135"/>
      <c r="AD1" s="135"/>
      <c r="AE1" s="135"/>
      <c r="AF1" s="135"/>
      <c r="AG1" s="135"/>
      <c r="AH1" s="135"/>
      <c r="AI1" s="135"/>
      <c r="AJ1" s="135"/>
    </row>
    <row r="18" spans="1:1" x14ac:dyDescent="0.25">
      <c r="A18" s="4" t="s">
        <v>1</v>
      </c>
    </row>
  </sheetData>
  <mergeCells count="1">
    <mergeCell ref="B1:U1"/>
  </mergeCells>
  <pageMargins left="0.17" right="0.17" top="0.28999999999999998" bottom="0.38" header="0.31496062992125984" footer="0.17"/>
  <pageSetup paperSize="9" scale="75" orientation="landscape" r:id="rId1"/>
  <headerFooter>
    <oddFooter>&amp;L&amp;1#&amp;"Calibri"&amp;10&amp;K000000Classified: RMG – Internal</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tabColor rgb="FF92D050"/>
    <pageSetUpPr fitToPage="1"/>
  </sheetPr>
  <dimension ref="B1:R301"/>
  <sheetViews>
    <sheetView zoomScale="75" zoomScaleNormal="75" zoomScaleSheetLayoutView="98" workbookViewId="0">
      <selection activeCell="F18" sqref="F18"/>
    </sheetView>
  </sheetViews>
  <sheetFormatPr defaultColWidth="9.140625" defaultRowHeight="15" x14ac:dyDescent="0.25"/>
  <cols>
    <col min="1" max="1" width="2.85546875" style="44" customWidth="1"/>
    <col min="2" max="3" width="13" style="44" customWidth="1"/>
    <col min="4" max="4" width="3.140625" style="44" customWidth="1"/>
    <col min="5" max="6" width="24.85546875" style="4" customWidth="1"/>
    <col min="7" max="7" width="13" style="4" hidden="1" customWidth="1"/>
    <col min="8" max="9" width="24.85546875" style="4" customWidth="1"/>
    <col min="10" max="10" width="13" style="44" customWidth="1"/>
    <col min="11" max="11" width="3.42578125" style="44" customWidth="1"/>
    <col min="12" max="12" width="13" style="44" customWidth="1"/>
    <col min="13" max="13" width="3.42578125" style="44" customWidth="1"/>
    <col min="14" max="14" width="13" style="44" customWidth="1"/>
    <col min="15" max="15" width="3.42578125" style="44" customWidth="1"/>
    <col min="16" max="16" width="72.140625" style="44" customWidth="1"/>
    <col min="17" max="16384" width="9.140625" style="44"/>
  </cols>
  <sheetData>
    <row r="1" spans="2:18" ht="30" customHeight="1" x14ac:dyDescent="0.4">
      <c r="B1" s="572" t="s">
        <v>3497</v>
      </c>
      <c r="C1" s="573"/>
      <c r="D1" s="573"/>
      <c r="E1" s="573"/>
      <c r="F1" s="573"/>
      <c r="G1" s="573"/>
      <c r="H1" s="573"/>
      <c r="I1" s="573"/>
      <c r="J1" s="573"/>
      <c r="K1" s="573"/>
      <c r="L1" s="573"/>
      <c r="M1" s="573"/>
      <c r="N1" s="573"/>
      <c r="O1" s="573"/>
      <c r="P1" s="573"/>
    </row>
    <row r="2" spans="2:18" s="89" customFormat="1" ht="30" customHeight="1" x14ac:dyDescent="0.25">
      <c r="B2" s="574" t="str">
        <f>'Unit Setup'!E4</f>
        <v>Cardiff North DO</v>
      </c>
      <c r="C2" s="575"/>
      <c r="D2" s="575"/>
      <c r="E2" s="575"/>
      <c r="F2" s="575"/>
      <c r="G2" s="575"/>
      <c r="H2" s="575"/>
      <c r="I2" s="575"/>
      <c r="J2" s="575"/>
      <c r="K2" s="575"/>
      <c r="L2" s="575"/>
      <c r="M2" s="575"/>
      <c r="N2" s="575"/>
      <c r="O2" s="575"/>
      <c r="P2" s="575"/>
      <c r="R2" s="90" t="s">
        <v>3369</v>
      </c>
    </row>
    <row r="3" spans="2:18" ht="15.75" thickBot="1" x14ac:dyDescent="0.3">
      <c r="P3" s="91" t="s">
        <v>1773</v>
      </c>
      <c r="R3" s="88" t="s">
        <v>3370</v>
      </c>
    </row>
    <row r="4" spans="2:18" ht="15.75" thickBot="1" x14ac:dyDescent="0.3">
      <c r="B4" s="577" t="s">
        <v>3498</v>
      </c>
      <c r="C4" s="578"/>
      <c r="D4" s="578"/>
      <c r="E4" s="244"/>
      <c r="P4" s="91"/>
      <c r="R4" s="88"/>
    </row>
    <row r="5" spans="2:18" ht="15.75" thickBot="1" x14ac:dyDescent="0.3">
      <c r="P5" s="91"/>
      <c r="R5" s="88"/>
    </row>
    <row r="6" spans="2:18" ht="15.75" thickBot="1" x14ac:dyDescent="0.3">
      <c r="B6" s="577" t="s">
        <v>3499</v>
      </c>
      <c r="C6" s="578"/>
      <c r="D6" s="578"/>
      <c r="E6" s="245"/>
      <c r="P6" s="91"/>
      <c r="R6" s="88"/>
    </row>
    <row r="7" spans="2:18" ht="17.100000000000001" customHeight="1" x14ac:dyDescent="0.25">
      <c r="C7" s="89"/>
      <c r="D7" s="92"/>
      <c r="E7" s="230"/>
      <c r="F7" s="576"/>
      <c r="G7" s="576"/>
      <c r="H7" s="576"/>
      <c r="I7" s="231"/>
      <c r="J7" s="92"/>
      <c r="K7" s="92"/>
      <c r="M7" s="88" t="s">
        <v>3473</v>
      </c>
      <c r="N7" s="88" t="s">
        <v>3500</v>
      </c>
      <c r="R7" s="88"/>
    </row>
    <row r="8" spans="2:18" s="77" customFormat="1" ht="60" x14ac:dyDescent="0.25">
      <c r="B8" s="152" t="s">
        <v>3501</v>
      </c>
      <c r="C8" s="152" t="s">
        <v>3502</v>
      </c>
      <c r="D8" s="89"/>
      <c r="E8" s="232" t="s">
        <v>3503</v>
      </c>
      <c r="F8" s="232" t="s">
        <v>3504</v>
      </c>
      <c r="G8" s="232" t="s">
        <v>3505</v>
      </c>
      <c r="H8" s="232" t="s">
        <v>3506</v>
      </c>
      <c r="I8" s="232" t="s">
        <v>3507</v>
      </c>
      <c r="J8" s="233" t="s">
        <v>3508</v>
      </c>
      <c r="K8" s="89"/>
      <c r="L8" s="93" t="s">
        <v>1830</v>
      </c>
      <c r="M8" s="89"/>
      <c r="N8" s="152" t="s">
        <v>3509</v>
      </c>
      <c r="O8" s="89"/>
      <c r="P8" s="152" t="s">
        <v>3510</v>
      </c>
      <c r="Q8" s="94"/>
      <c r="R8" s="94"/>
    </row>
    <row r="9" spans="2:18" x14ac:dyDescent="0.25">
      <c r="B9" s="241"/>
      <c r="C9" s="242"/>
      <c r="D9" s="77"/>
      <c r="E9" s="229"/>
      <c r="F9" s="229"/>
      <c r="G9" s="243"/>
      <c r="H9" s="229"/>
      <c r="I9" s="229"/>
      <c r="J9" s="29" t="str">
        <f>IF(E9="","",G9-H9-I9)</f>
        <v/>
      </c>
      <c r="K9" s="77"/>
      <c r="L9" s="29" t="str">
        <f>IFERROR(IF(C9="","",C9-J9),"")</f>
        <v/>
      </c>
      <c r="N9" s="39"/>
      <c r="P9" s="42"/>
    </row>
    <row r="10" spans="2:18" x14ac:dyDescent="0.25">
      <c r="B10" s="241"/>
      <c r="C10" s="242"/>
      <c r="D10" s="77"/>
      <c r="E10" s="229"/>
      <c r="F10" s="229"/>
      <c r="G10" s="243"/>
      <c r="H10" s="229"/>
      <c r="I10" s="229"/>
      <c r="J10" s="29" t="str">
        <f t="shared" ref="J10:J73" si="0">IF(E10="","",G10-H10-I10)</f>
        <v/>
      </c>
      <c r="K10" s="77"/>
      <c r="L10" s="29" t="str">
        <f t="shared" ref="L10:L73" si="1">IFERROR(IF(C10="","",C10-J10),"")</f>
        <v/>
      </c>
      <c r="N10" s="39"/>
      <c r="P10" s="42"/>
    </row>
    <row r="11" spans="2:18" x14ac:dyDescent="0.25">
      <c r="B11" s="241"/>
      <c r="C11" s="242"/>
      <c r="D11" s="77"/>
      <c r="E11" s="384"/>
      <c r="F11" s="384"/>
      <c r="G11" s="243"/>
      <c r="H11" s="384"/>
      <c r="I11" s="384"/>
      <c r="J11" s="29" t="str">
        <f t="shared" si="0"/>
        <v/>
      </c>
      <c r="K11" s="77"/>
      <c r="L11" s="29" t="str">
        <f t="shared" si="1"/>
        <v/>
      </c>
      <c r="N11" s="39"/>
      <c r="P11" s="42"/>
    </row>
    <row r="12" spans="2:18" x14ac:dyDescent="0.25">
      <c r="B12" s="241"/>
      <c r="C12" s="242"/>
      <c r="D12" s="77"/>
      <c r="E12" s="229"/>
      <c r="F12" s="229"/>
      <c r="G12" s="243"/>
      <c r="H12" s="229"/>
      <c r="I12" s="229"/>
      <c r="J12" s="29" t="str">
        <f t="shared" si="0"/>
        <v/>
      </c>
      <c r="K12" s="77"/>
      <c r="L12" s="29" t="str">
        <f t="shared" si="1"/>
        <v/>
      </c>
      <c r="N12" s="39"/>
      <c r="P12" s="42"/>
    </row>
    <row r="13" spans="2:18" x14ac:dyDescent="0.25">
      <c r="B13" s="241"/>
      <c r="C13" s="242"/>
      <c r="D13" s="77"/>
      <c r="E13" s="229"/>
      <c r="F13" s="229"/>
      <c r="G13" s="243"/>
      <c r="H13" s="229"/>
      <c r="I13" s="229"/>
      <c r="J13" s="29" t="str">
        <f t="shared" si="0"/>
        <v/>
      </c>
      <c r="K13" s="77"/>
      <c r="L13" s="29" t="str">
        <f t="shared" si="1"/>
        <v/>
      </c>
      <c r="N13" s="39"/>
      <c r="P13" s="42"/>
    </row>
    <row r="14" spans="2:18" x14ac:dyDescent="0.25">
      <c r="B14" s="241"/>
      <c r="C14" s="242"/>
      <c r="D14" s="77"/>
      <c r="E14" s="384"/>
      <c r="F14" s="384"/>
      <c r="G14" s="243"/>
      <c r="H14" s="384"/>
      <c r="I14" s="384"/>
      <c r="J14" s="29" t="str">
        <f t="shared" si="0"/>
        <v/>
      </c>
      <c r="K14" s="77"/>
      <c r="L14" s="29" t="str">
        <f t="shared" si="1"/>
        <v/>
      </c>
      <c r="N14" s="39"/>
      <c r="P14" s="42"/>
    </row>
    <row r="15" spans="2:18" x14ac:dyDescent="0.25">
      <c r="B15" s="241"/>
      <c r="C15" s="242"/>
      <c r="D15" s="77"/>
      <c r="E15" s="229"/>
      <c r="F15" s="229"/>
      <c r="G15" s="243"/>
      <c r="H15" s="229"/>
      <c r="I15" s="229"/>
      <c r="J15" s="29" t="str">
        <f t="shared" si="0"/>
        <v/>
      </c>
      <c r="K15" s="77"/>
      <c r="L15" s="29" t="str">
        <f t="shared" si="1"/>
        <v/>
      </c>
      <c r="N15" s="39"/>
      <c r="P15" s="42"/>
    </row>
    <row r="16" spans="2:18" x14ac:dyDescent="0.25">
      <c r="B16" s="241"/>
      <c r="C16" s="242"/>
      <c r="D16" s="77"/>
      <c r="E16" s="229"/>
      <c r="F16" s="229"/>
      <c r="G16" s="243"/>
      <c r="H16" s="229"/>
      <c r="I16" s="229"/>
      <c r="J16" s="29" t="str">
        <f t="shared" si="0"/>
        <v/>
      </c>
      <c r="K16" s="77"/>
      <c r="L16" s="29" t="str">
        <f t="shared" si="1"/>
        <v/>
      </c>
      <c r="N16" s="39"/>
      <c r="P16" s="42"/>
    </row>
    <row r="17" spans="2:16" x14ac:dyDescent="0.25">
      <c r="B17" s="241"/>
      <c r="C17" s="242"/>
      <c r="D17" s="77"/>
      <c r="E17" s="229"/>
      <c r="F17" s="229"/>
      <c r="G17" s="243"/>
      <c r="H17" s="229"/>
      <c r="I17" s="229"/>
      <c r="J17" s="29" t="str">
        <f t="shared" si="0"/>
        <v/>
      </c>
      <c r="K17" s="77"/>
      <c r="L17" s="29" t="str">
        <f t="shared" si="1"/>
        <v/>
      </c>
      <c r="N17" s="39"/>
      <c r="P17" s="42"/>
    </row>
    <row r="18" spans="2:16" x14ac:dyDescent="0.25">
      <c r="B18" s="241"/>
      <c r="C18" s="242"/>
      <c r="D18" s="77"/>
      <c r="E18" s="229"/>
      <c r="F18" s="229"/>
      <c r="G18" s="243"/>
      <c r="H18" s="229"/>
      <c r="I18" s="229"/>
      <c r="J18" s="29" t="str">
        <f t="shared" si="0"/>
        <v/>
      </c>
      <c r="K18" s="77"/>
      <c r="L18" s="29" t="str">
        <f t="shared" si="1"/>
        <v/>
      </c>
      <c r="N18" s="39"/>
      <c r="P18" s="42"/>
    </row>
    <row r="19" spans="2:16" x14ac:dyDescent="0.25">
      <c r="B19" s="241"/>
      <c r="C19" s="242"/>
      <c r="D19" s="77"/>
      <c r="E19" s="229"/>
      <c r="F19" s="229"/>
      <c r="G19" s="243"/>
      <c r="H19" s="229"/>
      <c r="I19" s="229"/>
      <c r="J19" s="29" t="str">
        <f t="shared" si="0"/>
        <v/>
      </c>
      <c r="K19" s="77"/>
      <c r="L19" s="29" t="str">
        <f t="shared" si="1"/>
        <v/>
      </c>
      <c r="N19" s="39"/>
      <c r="P19" s="42"/>
    </row>
    <row r="20" spans="2:16" x14ac:dyDescent="0.25">
      <c r="B20" s="241"/>
      <c r="C20" s="242"/>
      <c r="D20" s="77"/>
      <c r="E20" s="229"/>
      <c r="F20" s="229"/>
      <c r="G20" s="243"/>
      <c r="H20" s="229"/>
      <c r="I20" s="229"/>
      <c r="J20" s="29" t="str">
        <f t="shared" si="0"/>
        <v/>
      </c>
      <c r="K20" s="77"/>
      <c r="L20" s="29" t="str">
        <f t="shared" si="1"/>
        <v/>
      </c>
      <c r="N20" s="39"/>
      <c r="P20" s="42"/>
    </row>
    <row r="21" spans="2:16" x14ac:dyDescent="0.25">
      <c r="B21" s="241"/>
      <c r="C21" s="242"/>
      <c r="D21" s="77"/>
      <c r="E21" s="229"/>
      <c r="F21" s="229"/>
      <c r="G21" s="243"/>
      <c r="H21" s="229"/>
      <c r="I21" s="229"/>
      <c r="J21" s="29" t="str">
        <f t="shared" si="0"/>
        <v/>
      </c>
      <c r="K21" s="77"/>
      <c r="L21" s="29" t="str">
        <f t="shared" si="1"/>
        <v/>
      </c>
      <c r="N21" s="39"/>
      <c r="P21" s="42"/>
    </row>
    <row r="22" spans="2:16" x14ac:dyDescent="0.25">
      <c r="B22" s="241"/>
      <c r="C22" s="242"/>
      <c r="D22" s="77"/>
      <c r="E22" s="229"/>
      <c r="F22" s="229"/>
      <c r="G22" s="243"/>
      <c r="H22" s="229"/>
      <c r="I22" s="229"/>
      <c r="J22" s="29" t="str">
        <f t="shared" si="0"/>
        <v/>
      </c>
      <c r="K22" s="77"/>
      <c r="L22" s="29" t="str">
        <f t="shared" si="1"/>
        <v/>
      </c>
      <c r="N22" s="39"/>
      <c r="P22" s="42"/>
    </row>
    <row r="23" spans="2:16" x14ac:dyDescent="0.25">
      <c r="B23" s="241"/>
      <c r="C23" s="242"/>
      <c r="D23" s="77"/>
      <c r="E23" s="229"/>
      <c r="F23" s="229"/>
      <c r="G23" s="243"/>
      <c r="H23" s="229"/>
      <c r="I23" s="229"/>
      <c r="J23" s="29" t="str">
        <f t="shared" si="0"/>
        <v/>
      </c>
      <c r="K23" s="77"/>
      <c r="L23" s="29" t="str">
        <f t="shared" si="1"/>
        <v/>
      </c>
      <c r="N23" s="39"/>
      <c r="P23" s="42"/>
    </row>
    <row r="24" spans="2:16" x14ac:dyDescent="0.25">
      <c r="B24" s="241"/>
      <c r="C24" s="242"/>
      <c r="D24" s="77"/>
      <c r="E24" s="229"/>
      <c r="F24" s="229"/>
      <c r="G24" s="243"/>
      <c r="H24" s="229"/>
      <c r="I24" s="229"/>
      <c r="J24" s="29" t="str">
        <f t="shared" si="0"/>
        <v/>
      </c>
      <c r="K24" s="77"/>
      <c r="L24" s="29" t="str">
        <f t="shared" si="1"/>
        <v/>
      </c>
      <c r="N24" s="39"/>
      <c r="P24" s="42"/>
    </row>
    <row r="25" spans="2:16" x14ac:dyDescent="0.25">
      <c r="B25" s="241"/>
      <c r="C25" s="242"/>
      <c r="D25" s="77"/>
      <c r="E25" s="229"/>
      <c r="F25" s="229"/>
      <c r="G25" s="243"/>
      <c r="H25" s="229"/>
      <c r="I25" s="229"/>
      <c r="J25" s="29" t="str">
        <f t="shared" si="0"/>
        <v/>
      </c>
      <c r="K25" s="77"/>
      <c r="L25" s="29" t="str">
        <f t="shared" si="1"/>
        <v/>
      </c>
      <c r="N25" s="39"/>
      <c r="P25" s="42"/>
    </row>
    <row r="26" spans="2:16" x14ac:dyDescent="0.25">
      <c r="B26" s="241"/>
      <c r="C26" s="242"/>
      <c r="D26" s="77"/>
      <c r="E26" s="229"/>
      <c r="F26" s="229"/>
      <c r="G26" s="243"/>
      <c r="H26" s="229"/>
      <c r="I26" s="229"/>
      <c r="J26" s="29" t="str">
        <f t="shared" si="0"/>
        <v/>
      </c>
      <c r="K26" s="77"/>
      <c r="L26" s="29" t="str">
        <f t="shared" si="1"/>
        <v/>
      </c>
      <c r="N26" s="39"/>
      <c r="P26" s="42"/>
    </row>
    <row r="27" spans="2:16" x14ac:dyDescent="0.25">
      <c r="B27" s="241"/>
      <c r="C27" s="242"/>
      <c r="D27" s="77"/>
      <c r="E27" s="229"/>
      <c r="F27" s="229"/>
      <c r="G27" s="243"/>
      <c r="H27" s="229"/>
      <c r="I27" s="229"/>
      <c r="J27" s="29" t="str">
        <f t="shared" si="0"/>
        <v/>
      </c>
      <c r="K27" s="77"/>
      <c r="L27" s="29" t="str">
        <f t="shared" si="1"/>
        <v/>
      </c>
      <c r="N27" s="39"/>
      <c r="P27" s="42"/>
    </row>
    <row r="28" spans="2:16" x14ac:dyDescent="0.25">
      <c r="B28" s="241"/>
      <c r="C28" s="242"/>
      <c r="D28" s="77"/>
      <c r="E28" s="229"/>
      <c r="F28" s="229"/>
      <c r="G28" s="243"/>
      <c r="H28" s="229"/>
      <c r="I28" s="229"/>
      <c r="J28" s="29" t="str">
        <f t="shared" si="0"/>
        <v/>
      </c>
      <c r="K28" s="77"/>
      <c r="L28" s="29" t="str">
        <f t="shared" si="1"/>
        <v/>
      </c>
      <c r="N28" s="39"/>
      <c r="P28" s="42"/>
    </row>
    <row r="29" spans="2:16" x14ac:dyDescent="0.25">
      <c r="B29" s="241"/>
      <c r="C29" s="242"/>
      <c r="D29" s="77"/>
      <c r="E29" s="229"/>
      <c r="F29" s="229"/>
      <c r="G29" s="243"/>
      <c r="H29" s="229"/>
      <c r="I29" s="229"/>
      <c r="J29" s="29" t="str">
        <f t="shared" si="0"/>
        <v/>
      </c>
      <c r="K29" s="77"/>
      <c r="L29" s="29" t="str">
        <f t="shared" si="1"/>
        <v/>
      </c>
      <c r="N29" s="39"/>
      <c r="P29" s="42"/>
    </row>
    <row r="30" spans="2:16" x14ac:dyDescent="0.25">
      <c r="B30" s="241"/>
      <c r="C30" s="242"/>
      <c r="D30" s="77"/>
      <c r="E30" s="229"/>
      <c r="F30" s="229"/>
      <c r="G30" s="243"/>
      <c r="H30" s="229"/>
      <c r="I30" s="229"/>
      <c r="J30" s="29" t="str">
        <f t="shared" si="0"/>
        <v/>
      </c>
      <c r="K30" s="77"/>
      <c r="L30" s="29" t="str">
        <f t="shared" si="1"/>
        <v/>
      </c>
      <c r="N30" s="39"/>
      <c r="P30" s="42"/>
    </row>
    <row r="31" spans="2:16" x14ac:dyDescent="0.25">
      <c r="B31" s="241"/>
      <c r="C31" s="242"/>
      <c r="D31" s="77"/>
      <c r="E31" s="229"/>
      <c r="F31" s="229"/>
      <c r="G31" s="243"/>
      <c r="H31" s="229"/>
      <c r="I31" s="229"/>
      <c r="J31" s="29" t="str">
        <f t="shared" si="0"/>
        <v/>
      </c>
      <c r="K31" s="77"/>
      <c r="L31" s="29" t="str">
        <f t="shared" si="1"/>
        <v/>
      </c>
      <c r="N31" s="39"/>
      <c r="P31" s="42"/>
    </row>
    <row r="32" spans="2:16" x14ac:dyDescent="0.25">
      <c r="B32" s="241"/>
      <c r="C32" s="242"/>
      <c r="D32" s="77"/>
      <c r="E32" s="229"/>
      <c r="F32" s="229"/>
      <c r="G32" s="243"/>
      <c r="H32" s="229"/>
      <c r="I32" s="229"/>
      <c r="J32" s="29" t="str">
        <f t="shared" si="0"/>
        <v/>
      </c>
      <c r="K32" s="77"/>
      <c r="L32" s="29" t="str">
        <f t="shared" si="1"/>
        <v/>
      </c>
      <c r="N32" s="39"/>
      <c r="P32" s="42"/>
    </row>
    <row r="33" spans="2:16" x14ac:dyDescent="0.25">
      <c r="B33" s="241"/>
      <c r="C33" s="242"/>
      <c r="D33" s="77"/>
      <c r="E33" s="229"/>
      <c r="F33" s="229"/>
      <c r="G33" s="243"/>
      <c r="H33" s="229"/>
      <c r="I33" s="229"/>
      <c r="J33" s="29" t="str">
        <f t="shared" si="0"/>
        <v/>
      </c>
      <c r="K33" s="77"/>
      <c r="L33" s="29" t="str">
        <f t="shared" si="1"/>
        <v/>
      </c>
      <c r="N33" s="39"/>
      <c r="P33" s="42"/>
    </row>
    <row r="34" spans="2:16" x14ac:dyDescent="0.25">
      <c r="B34" s="241"/>
      <c r="C34" s="242"/>
      <c r="D34" s="77"/>
      <c r="E34" s="229"/>
      <c r="F34" s="229"/>
      <c r="G34" s="243"/>
      <c r="H34" s="229"/>
      <c r="I34" s="229"/>
      <c r="J34" s="29" t="str">
        <f t="shared" si="0"/>
        <v/>
      </c>
      <c r="K34" s="77"/>
      <c r="L34" s="29" t="str">
        <f t="shared" si="1"/>
        <v/>
      </c>
      <c r="N34" s="39"/>
      <c r="P34" s="42"/>
    </row>
    <row r="35" spans="2:16" x14ac:dyDescent="0.25">
      <c r="B35" s="241"/>
      <c r="C35" s="242"/>
      <c r="D35" s="77"/>
      <c r="E35" s="229"/>
      <c r="F35" s="229"/>
      <c r="G35" s="243"/>
      <c r="H35" s="229"/>
      <c r="I35" s="229"/>
      <c r="J35" s="29" t="str">
        <f t="shared" si="0"/>
        <v/>
      </c>
      <c r="K35" s="77"/>
      <c r="L35" s="29" t="str">
        <f t="shared" si="1"/>
        <v/>
      </c>
      <c r="N35" s="39"/>
      <c r="P35" s="42"/>
    </row>
    <row r="36" spans="2:16" x14ac:dyDescent="0.25">
      <c r="B36" s="241"/>
      <c r="C36" s="242"/>
      <c r="D36" s="77"/>
      <c r="E36" s="229"/>
      <c r="F36" s="229"/>
      <c r="G36" s="243"/>
      <c r="H36" s="229"/>
      <c r="I36" s="229"/>
      <c r="J36" s="29" t="str">
        <f t="shared" si="0"/>
        <v/>
      </c>
      <c r="K36" s="77"/>
      <c r="L36" s="29" t="str">
        <f t="shared" si="1"/>
        <v/>
      </c>
      <c r="N36" s="39"/>
      <c r="P36" s="42"/>
    </row>
    <row r="37" spans="2:16" x14ac:dyDescent="0.25">
      <c r="B37" s="241"/>
      <c r="C37" s="242"/>
      <c r="D37" s="77"/>
      <c r="E37" s="229"/>
      <c r="F37" s="229"/>
      <c r="G37" s="243"/>
      <c r="H37" s="229"/>
      <c r="I37" s="229"/>
      <c r="J37" s="29" t="str">
        <f t="shared" si="0"/>
        <v/>
      </c>
      <c r="K37" s="77"/>
      <c r="L37" s="29" t="str">
        <f t="shared" si="1"/>
        <v/>
      </c>
      <c r="N37" s="39"/>
      <c r="P37" s="42"/>
    </row>
    <row r="38" spans="2:16" x14ac:dyDescent="0.25">
      <c r="B38" s="241"/>
      <c r="C38" s="242"/>
      <c r="D38" s="77"/>
      <c r="E38" s="229"/>
      <c r="F38" s="229"/>
      <c r="G38" s="243"/>
      <c r="H38" s="229"/>
      <c r="I38" s="229"/>
      <c r="J38" s="29" t="str">
        <f t="shared" si="0"/>
        <v/>
      </c>
      <c r="K38" s="77"/>
      <c r="L38" s="29" t="str">
        <f t="shared" si="1"/>
        <v/>
      </c>
      <c r="N38" s="39"/>
      <c r="P38" s="42"/>
    </row>
    <row r="39" spans="2:16" x14ac:dyDescent="0.25">
      <c r="B39" s="241"/>
      <c r="C39" s="242"/>
      <c r="D39" s="77"/>
      <c r="E39" s="229"/>
      <c r="F39" s="229"/>
      <c r="G39" s="243"/>
      <c r="H39" s="229"/>
      <c r="I39" s="229"/>
      <c r="J39" s="29" t="str">
        <f t="shared" si="0"/>
        <v/>
      </c>
      <c r="K39" s="77"/>
      <c r="L39" s="29" t="str">
        <f t="shared" si="1"/>
        <v/>
      </c>
      <c r="N39" s="39"/>
      <c r="P39" s="42"/>
    </row>
    <row r="40" spans="2:16" x14ac:dyDescent="0.25">
      <c r="B40" s="241"/>
      <c r="C40" s="242"/>
      <c r="D40" s="77"/>
      <c r="E40" s="229"/>
      <c r="F40" s="229"/>
      <c r="G40" s="243"/>
      <c r="H40" s="229"/>
      <c r="I40" s="229"/>
      <c r="J40" s="29" t="str">
        <f t="shared" si="0"/>
        <v/>
      </c>
      <c r="K40" s="77"/>
      <c r="L40" s="29" t="str">
        <f t="shared" si="1"/>
        <v/>
      </c>
      <c r="N40" s="39"/>
      <c r="P40" s="42"/>
    </row>
    <row r="41" spans="2:16" x14ac:dyDescent="0.25">
      <c r="B41" s="241"/>
      <c r="C41" s="242"/>
      <c r="D41" s="77"/>
      <c r="E41" s="229"/>
      <c r="F41" s="229"/>
      <c r="G41" s="243"/>
      <c r="H41" s="229"/>
      <c r="I41" s="229"/>
      <c r="J41" s="29" t="str">
        <f t="shared" si="0"/>
        <v/>
      </c>
      <c r="K41" s="77"/>
      <c r="L41" s="29" t="str">
        <f t="shared" si="1"/>
        <v/>
      </c>
      <c r="N41" s="39"/>
      <c r="P41" s="42"/>
    </row>
    <row r="42" spans="2:16" x14ac:dyDescent="0.25">
      <c r="B42" s="241"/>
      <c r="C42" s="242"/>
      <c r="D42" s="77"/>
      <c r="E42" s="229"/>
      <c r="F42" s="229"/>
      <c r="G42" s="243"/>
      <c r="H42" s="229"/>
      <c r="I42" s="229"/>
      <c r="J42" s="29" t="str">
        <f t="shared" si="0"/>
        <v/>
      </c>
      <c r="K42" s="77"/>
      <c r="L42" s="29" t="str">
        <f t="shared" si="1"/>
        <v/>
      </c>
      <c r="N42" s="39"/>
      <c r="P42" s="42"/>
    </row>
    <row r="43" spans="2:16" x14ac:dyDescent="0.25">
      <c r="B43" s="241"/>
      <c r="C43" s="242"/>
      <c r="D43" s="77"/>
      <c r="E43" s="229"/>
      <c r="F43" s="229"/>
      <c r="G43" s="243"/>
      <c r="H43" s="229"/>
      <c r="I43" s="229"/>
      <c r="J43" s="29" t="str">
        <f t="shared" si="0"/>
        <v/>
      </c>
      <c r="K43" s="77"/>
      <c r="L43" s="29" t="str">
        <f t="shared" si="1"/>
        <v/>
      </c>
      <c r="N43" s="39"/>
      <c r="P43" s="42"/>
    </row>
    <row r="44" spans="2:16" x14ac:dyDescent="0.25">
      <c r="B44" s="241"/>
      <c r="C44" s="242"/>
      <c r="D44" s="77"/>
      <c r="E44" s="229"/>
      <c r="F44" s="229"/>
      <c r="G44" s="243"/>
      <c r="H44" s="229"/>
      <c r="I44" s="229"/>
      <c r="J44" s="29" t="str">
        <f t="shared" si="0"/>
        <v/>
      </c>
      <c r="K44" s="77"/>
      <c r="L44" s="29" t="str">
        <f t="shared" si="1"/>
        <v/>
      </c>
      <c r="N44" s="39"/>
      <c r="P44" s="42"/>
    </row>
    <row r="45" spans="2:16" x14ac:dyDescent="0.25">
      <c r="B45" s="241"/>
      <c r="C45" s="242"/>
      <c r="D45" s="77"/>
      <c r="E45" s="229"/>
      <c r="F45" s="229"/>
      <c r="G45" s="243"/>
      <c r="H45" s="229"/>
      <c r="I45" s="229"/>
      <c r="J45" s="29" t="str">
        <f t="shared" si="0"/>
        <v/>
      </c>
      <c r="K45" s="77"/>
      <c r="L45" s="29" t="str">
        <f t="shared" si="1"/>
        <v/>
      </c>
      <c r="N45" s="39"/>
      <c r="P45" s="42"/>
    </row>
    <row r="46" spans="2:16" x14ac:dyDescent="0.25">
      <c r="B46" s="241"/>
      <c r="C46" s="242"/>
      <c r="D46" s="77"/>
      <c r="E46" s="229"/>
      <c r="F46" s="229"/>
      <c r="G46" s="243"/>
      <c r="H46" s="229"/>
      <c r="I46" s="229"/>
      <c r="J46" s="29" t="str">
        <f t="shared" si="0"/>
        <v/>
      </c>
      <c r="K46" s="77"/>
      <c r="L46" s="29" t="str">
        <f t="shared" si="1"/>
        <v/>
      </c>
      <c r="N46" s="39"/>
      <c r="P46" s="42"/>
    </row>
    <row r="47" spans="2:16" x14ac:dyDescent="0.25">
      <c r="B47" s="241"/>
      <c r="C47" s="242"/>
      <c r="D47" s="77"/>
      <c r="E47" s="229"/>
      <c r="F47" s="229"/>
      <c r="G47" s="243"/>
      <c r="H47" s="229"/>
      <c r="I47" s="229"/>
      <c r="J47" s="29" t="str">
        <f t="shared" si="0"/>
        <v/>
      </c>
      <c r="K47" s="77"/>
      <c r="L47" s="29" t="str">
        <f t="shared" si="1"/>
        <v/>
      </c>
      <c r="N47" s="39"/>
      <c r="P47" s="42"/>
    </row>
    <row r="48" spans="2:16" x14ac:dyDescent="0.25">
      <c r="B48" s="241"/>
      <c r="C48" s="242"/>
      <c r="D48" s="77"/>
      <c r="E48" s="229"/>
      <c r="F48" s="229"/>
      <c r="G48" s="243"/>
      <c r="H48" s="229"/>
      <c r="I48" s="229"/>
      <c r="J48" s="29" t="str">
        <f t="shared" si="0"/>
        <v/>
      </c>
      <c r="K48" s="77"/>
      <c r="L48" s="29" t="str">
        <f t="shared" si="1"/>
        <v/>
      </c>
      <c r="N48" s="39"/>
      <c r="P48" s="42"/>
    </row>
    <row r="49" spans="2:16" x14ac:dyDescent="0.25">
      <c r="B49" s="241"/>
      <c r="C49" s="242"/>
      <c r="D49" s="77"/>
      <c r="E49" s="229"/>
      <c r="F49" s="229"/>
      <c r="G49" s="243"/>
      <c r="H49" s="229"/>
      <c r="I49" s="229"/>
      <c r="J49" s="29" t="str">
        <f t="shared" si="0"/>
        <v/>
      </c>
      <c r="K49" s="77"/>
      <c r="L49" s="29" t="str">
        <f t="shared" si="1"/>
        <v/>
      </c>
      <c r="N49" s="39"/>
      <c r="P49" s="42"/>
    </row>
    <row r="50" spans="2:16" x14ac:dyDescent="0.25">
      <c r="B50" s="241"/>
      <c r="C50" s="242"/>
      <c r="D50" s="77"/>
      <c r="E50" s="229"/>
      <c r="F50" s="229"/>
      <c r="G50" s="243"/>
      <c r="H50" s="229"/>
      <c r="I50" s="229"/>
      <c r="J50" s="29" t="str">
        <f t="shared" si="0"/>
        <v/>
      </c>
      <c r="K50" s="77"/>
      <c r="L50" s="29" t="str">
        <f t="shared" si="1"/>
        <v/>
      </c>
      <c r="N50" s="39"/>
      <c r="P50" s="42"/>
    </row>
    <row r="51" spans="2:16" x14ac:dyDescent="0.25">
      <c r="B51" s="241"/>
      <c r="C51" s="242"/>
      <c r="D51" s="77"/>
      <c r="E51" s="229"/>
      <c r="F51" s="229"/>
      <c r="G51" s="243"/>
      <c r="H51" s="229"/>
      <c r="I51" s="229"/>
      <c r="J51" s="29" t="str">
        <f t="shared" si="0"/>
        <v/>
      </c>
      <c r="K51" s="77"/>
      <c r="L51" s="29" t="str">
        <f t="shared" si="1"/>
        <v/>
      </c>
      <c r="N51" s="39"/>
      <c r="P51" s="42"/>
    </row>
    <row r="52" spans="2:16" x14ac:dyDescent="0.25">
      <c r="B52" s="241"/>
      <c r="C52" s="242"/>
      <c r="D52" s="77"/>
      <c r="E52" s="229"/>
      <c r="F52" s="229"/>
      <c r="G52" s="243"/>
      <c r="H52" s="229"/>
      <c r="I52" s="229"/>
      <c r="J52" s="29" t="str">
        <f t="shared" si="0"/>
        <v/>
      </c>
      <c r="K52" s="77"/>
      <c r="L52" s="29" t="str">
        <f t="shared" si="1"/>
        <v/>
      </c>
      <c r="N52" s="39"/>
      <c r="P52" s="42"/>
    </row>
    <row r="53" spans="2:16" x14ac:dyDescent="0.25">
      <c r="B53" s="241"/>
      <c r="C53" s="242"/>
      <c r="D53" s="77"/>
      <c r="E53" s="229"/>
      <c r="F53" s="229"/>
      <c r="G53" s="243"/>
      <c r="H53" s="229"/>
      <c r="I53" s="229"/>
      <c r="J53" s="29" t="str">
        <f t="shared" si="0"/>
        <v/>
      </c>
      <c r="K53" s="77"/>
      <c r="L53" s="29" t="str">
        <f t="shared" si="1"/>
        <v/>
      </c>
      <c r="N53" s="39"/>
      <c r="P53" s="42"/>
    </row>
    <row r="54" spans="2:16" x14ac:dyDescent="0.25">
      <c r="B54" s="241"/>
      <c r="C54" s="242"/>
      <c r="D54" s="77"/>
      <c r="E54" s="229"/>
      <c r="F54" s="229"/>
      <c r="G54" s="243"/>
      <c r="H54" s="229"/>
      <c r="I54" s="229"/>
      <c r="J54" s="29" t="str">
        <f t="shared" si="0"/>
        <v/>
      </c>
      <c r="K54" s="77"/>
      <c r="L54" s="29" t="str">
        <f t="shared" si="1"/>
        <v/>
      </c>
      <c r="N54" s="39"/>
      <c r="P54" s="42"/>
    </row>
    <row r="55" spans="2:16" x14ac:dyDescent="0.25">
      <c r="B55" s="241"/>
      <c r="C55" s="242"/>
      <c r="D55" s="77"/>
      <c r="E55" s="229"/>
      <c r="F55" s="229"/>
      <c r="G55" s="243"/>
      <c r="H55" s="229"/>
      <c r="I55" s="229"/>
      <c r="J55" s="29" t="str">
        <f t="shared" si="0"/>
        <v/>
      </c>
      <c r="K55" s="77"/>
      <c r="L55" s="29" t="str">
        <f t="shared" si="1"/>
        <v/>
      </c>
      <c r="N55" s="39"/>
      <c r="P55" s="42"/>
    </row>
    <row r="56" spans="2:16" x14ac:dyDescent="0.25">
      <c r="B56" s="241"/>
      <c r="C56" s="242"/>
      <c r="D56" s="77"/>
      <c r="E56" s="229"/>
      <c r="F56" s="229"/>
      <c r="G56" s="243"/>
      <c r="H56" s="229"/>
      <c r="I56" s="229"/>
      <c r="J56" s="29" t="str">
        <f t="shared" si="0"/>
        <v/>
      </c>
      <c r="K56" s="77"/>
      <c r="L56" s="29" t="str">
        <f t="shared" si="1"/>
        <v/>
      </c>
      <c r="N56" s="39"/>
      <c r="P56" s="42"/>
    </row>
    <row r="57" spans="2:16" x14ac:dyDescent="0.25">
      <c r="B57" s="241"/>
      <c r="C57" s="242"/>
      <c r="D57" s="77"/>
      <c r="E57" s="229"/>
      <c r="F57" s="229"/>
      <c r="G57" s="243"/>
      <c r="H57" s="229"/>
      <c r="I57" s="229"/>
      <c r="J57" s="29" t="str">
        <f t="shared" si="0"/>
        <v/>
      </c>
      <c r="K57" s="77"/>
      <c r="L57" s="29" t="str">
        <f t="shared" si="1"/>
        <v/>
      </c>
      <c r="N57" s="39"/>
      <c r="P57" s="42"/>
    </row>
    <row r="58" spans="2:16" x14ac:dyDescent="0.25">
      <c r="B58" s="241"/>
      <c r="C58" s="242"/>
      <c r="D58" s="77"/>
      <c r="E58" s="229"/>
      <c r="F58" s="229"/>
      <c r="G58" s="243"/>
      <c r="H58" s="229"/>
      <c r="I58" s="229"/>
      <c r="J58" s="29" t="str">
        <f t="shared" si="0"/>
        <v/>
      </c>
      <c r="K58" s="77"/>
      <c r="L58" s="29" t="str">
        <f t="shared" si="1"/>
        <v/>
      </c>
      <c r="N58" s="39"/>
      <c r="P58" s="42"/>
    </row>
    <row r="59" spans="2:16" x14ac:dyDescent="0.25">
      <c r="B59" s="241"/>
      <c r="C59" s="242"/>
      <c r="D59" s="77"/>
      <c r="E59" s="229"/>
      <c r="F59" s="229"/>
      <c r="G59" s="243"/>
      <c r="H59" s="229"/>
      <c r="I59" s="229"/>
      <c r="J59" s="29" t="str">
        <f t="shared" si="0"/>
        <v/>
      </c>
      <c r="K59" s="77"/>
      <c r="L59" s="29" t="str">
        <f t="shared" si="1"/>
        <v/>
      </c>
      <c r="N59" s="39"/>
      <c r="P59" s="42"/>
    </row>
    <row r="60" spans="2:16" x14ac:dyDescent="0.25">
      <c r="B60" s="241"/>
      <c r="C60" s="242"/>
      <c r="D60" s="77"/>
      <c r="E60" s="229"/>
      <c r="F60" s="229"/>
      <c r="G60" s="243"/>
      <c r="H60" s="229"/>
      <c r="I60" s="229"/>
      <c r="J60" s="29" t="str">
        <f t="shared" si="0"/>
        <v/>
      </c>
      <c r="K60" s="77"/>
      <c r="L60" s="29" t="str">
        <f t="shared" si="1"/>
        <v/>
      </c>
      <c r="N60" s="39"/>
      <c r="P60" s="42"/>
    </row>
    <row r="61" spans="2:16" x14ac:dyDescent="0.25">
      <c r="B61" s="241"/>
      <c r="C61" s="242"/>
      <c r="D61" s="77"/>
      <c r="E61" s="229"/>
      <c r="F61" s="229"/>
      <c r="G61" s="243"/>
      <c r="H61" s="229"/>
      <c r="I61" s="229"/>
      <c r="J61" s="29" t="str">
        <f t="shared" si="0"/>
        <v/>
      </c>
      <c r="K61" s="77"/>
      <c r="L61" s="29" t="str">
        <f t="shared" si="1"/>
        <v/>
      </c>
      <c r="N61" s="39"/>
      <c r="P61" s="42"/>
    </row>
    <row r="62" spans="2:16" x14ac:dyDescent="0.25">
      <c r="B62" s="241"/>
      <c r="C62" s="242"/>
      <c r="D62" s="77"/>
      <c r="E62" s="229"/>
      <c r="F62" s="229"/>
      <c r="G62" s="243"/>
      <c r="H62" s="229"/>
      <c r="I62" s="229"/>
      <c r="J62" s="29" t="str">
        <f t="shared" si="0"/>
        <v/>
      </c>
      <c r="K62" s="77"/>
      <c r="L62" s="29" t="str">
        <f t="shared" si="1"/>
        <v/>
      </c>
      <c r="N62" s="39"/>
      <c r="P62" s="42"/>
    </row>
    <row r="63" spans="2:16" x14ac:dyDescent="0.25">
      <c r="B63" s="241"/>
      <c r="C63" s="242"/>
      <c r="D63" s="77"/>
      <c r="E63" s="229"/>
      <c r="F63" s="229"/>
      <c r="G63" s="243"/>
      <c r="H63" s="229"/>
      <c r="I63" s="229"/>
      <c r="J63" s="29" t="str">
        <f t="shared" si="0"/>
        <v/>
      </c>
      <c r="K63" s="77"/>
      <c r="L63" s="29" t="str">
        <f t="shared" si="1"/>
        <v/>
      </c>
      <c r="N63" s="39"/>
      <c r="P63" s="42"/>
    </row>
    <row r="64" spans="2:16" x14ac:dyDescent="0.25">
      <c r="B64" s="241"/>
      <c r="C64" s="242"/>
      <c r="D64" s="77"/>
      <c r="E64" s="229"/>
      <c r="F64" s="229"/>
      <c r="G64" s="243"/>
      <c r="H64" s="229"/>
      <c r="I64" s="229"/>
      <c r="J64" s="29" t="str">
        <f t="shared" si="0"/>
        <v/>
      </c>
      <c r="K64" s="77"/>
      <c r="L64" s="29" t="str">
        <f t="shared" si="1"/>
        <v/>
      </c>
      <c r="N64" s="39"/>
      <c r="P64" s="42"/>
    </row>
    <row r="65" spans="2:16" x14ac:dyDescent="0.25">
      <c r="B65" s="241"/>
      <c r="C65" s="242"/>
      <c r="D65" s="77"/>
      <c r="E65" s="229"/>
      <c r="F65" s="229"/>
      <c r="G65" s="243"/>
      <c r="H65" s="229"/>
      <c r="I65" s="229"/>
      <c r="J65" s="29" t="str">
        <f t="shared" si="0"/>
        <v/>
      </c>
      <c r="K65" s="77"/>
      <c r="L65" s="29" t="str">
        <f t="shared" si="1"/>
        <v/>
      </c>
      <c r="N65" s="39"/>
      <c r="P65" s="42"/>
    </row>
    <row r="66" spans="2:16" x14ac:dyDescent="0.25">
      <c r="B66" s="241"/>
      <c r="C66" s="242"/>
      <c r="D66" s="77"/>
      <c r="E66" s="229"/>
      <c r="F66" s="229"/>
      <c r="G66" s="243"/>
      <c r="H66" s="229"/>
      <c r="I66" s="229"/>
      <c r="J66" s="29" t="str">
        <f t="shared" si="0"/>
        <v/>
      </c>
      <c r="K66" s="77"/>
      <c r="L66" s="29" t="str">
        <f t="shared" si="1"/>
        <v/>
      </c>
      <c r="N66" s="39"/>
      <c r="P66" s="42"/>
    </row>
    <row r="67" spans="2:16" x14ac:dyDescent="0.25">
      <c r="B67" s="241"/>
      <c r="C67" s="242"/>
      <c r="D67" s="77"/>
      <c r="E67" s="229"/>
      <c r="F67" s="229"/>
      <c r="G67" s="243"/>
      <c r="H67" s="229"/>
      <c r="I67" s="229"/>
      <c r="J67" s="29" t="str">
        <f t="shared" si="0"/>
        <v/>
      </c>
      <c r="K67" s="77"/>
      <c r="L67" s="29" t="str">
        <f t="shared" si="1"/>
        <v/>
      </c>
      <c r="N67" s="39"/>
      <c r="P67" s="42"/>
    </row>
    <row r="68" spans="2:16" x14ac:dyDescent="0.25">
      <c r="B68" s="241"/>
      <c r="C68" s="242"/>
      <c r="D68" s="77"/>
      <c r="E68" s="229"/>
      <c r="F68" s="229"/>
      <c r="G68" s="243"/>
      <c r="H68" s="229"/>
      <c r="I68" s="229"/>
      <c r="J68" s="29" t="str">
        <f t="shared" si="0"/>
        <v/>
      </c>
      <c r="K68" s="77"/>
      <c r="L68" s="29" t="str">
        <f t="shared" si="1"/>
        <v/>
      </c>
      <c r="N68" s="39"/>
      <c r="P68" s="42"/>
    </row>
    <row r="69" spans="2:16" x14ac:dyDescent="0.25">
      <c r="B69" s="241"/>
      <c r="C69" s="242"/>
      <c r="D69" s="77"/>
      <c r="E69" s="229"/>
      <c r="F69" s="229"/>
      <c r="G69" s="243"/>
      <c r="H69" s="229"/>
      <c r="I69" s="229"/>
      <c r="J69" s="29" t="str">
        <f t="shared" si="0"/>
        <v/>
      </c>
      <c r="K69" s="77"/>
      <c r="L69" s="29" t="str">
        <f t="shared" si="1"/>
        <v/>
      </c>
      <c r="N69" s="39"/>
      <c r="P69" s="42"/>
    </row>
    <row r="70" spans="2:16" x14ac:dyDescent="0.25">
      <c r="B70" s="241"/>
      <c r="C70" s="242"/>
      <c r="D70" s="77"/>
      <c r="E70" s="229"/>
      <c r="F70" s="229"/>
      <c r="G70" s="243"/>
      <c r="H70" s="229"/>
      <c r="I70" s="229"/>
      <c r="J70" s="29" t="str">
        <f t="shared" si="0"/>
        <v/>
      </c>
      <c r="K70" s="77"/>
      <c r="L70" s="29" t="str">
        <f t="shared" si="1"/>
        <v/>
      </c>
      <c r="N70" s="39"/>
      <c r="P70" s="42"/>
    </row>
    <row r="71" spans="2:16" x14ac:dyDescent="0.25">
      <c r="B71" s="241"/>
      <c r="C71" s="242"/>
      <c r="D71" s="77"/>
      <c r="E71" s="229"/>
      <c r="F71" s="229"/>
      <c r="G71" s="243"/>
      <c r="H71" s="229"/>
      <c r="I71" s="229"/>
      <c r="J71" s="29" t="str">
        <f t="shared" si="0"/>
        <v/>
      </c>
      <c r="K71" s="77"/>
      <c r="L71" s="29" t="str">
        <f t="shared" si="1"/>
        <v/>
      </c>
      <c r="N71" s="39"/>
      <c r="P71" s="42"/>
    </row>
    <row r="72" spans="2:16" x14ac:dyDescent="0.25">
      <c r="B72" s="241"/>
      <c r="C72" s="242"/>
      <c r="D72" s="77"/>
      <c r="E72" s="229"/>
      <c r="F72" s="229"/>
      <c r="G72" s="243"/>
      <c r="H72" s="229"/>
      <c r="I72" s="229"/>
      <c r="J72" s="29" t="str">
        <f t="shared" si="0"/>
        <v/>
      </c>
      <c r="K72" s="77"/>
      <c r="L72" s="29" t="str">
        <f t="shared" si="1"/>
        <v/>
      </c>
      <c r="N72" s="39"/>
      <c r="P72" s="42"/>
    </row>
    <row r="73" spans="2:16" x14ac:dyDescent="0.25">
      <c r="B73" s="241"/>
      <c r="C73" s="242"/>
      <c r="D73" s="77"/>
      <c r="E73" s="229"/>
      <c r="F73" s="229"/>
      <c r="G73" s="243"/>
      <c r="H73" s="229"/>
      <c r="I73" s="229"/>
      <c r="J73" s="29" t="str">
        <f t="shared" si="0"/>
        <v/>
      </c>
      <c r="K73" s="77"/>
      <c r="L73" s="29" t="str">
        <f t="shared" si="1"/>
        <v/>
      </c>
      <c r="N73" s="39"/>
      <c r="P73" s="42"/>
    </row>
    <row r="74" spans="2:16" x14ac:dyDescent="0.25">
      <c r="B74" s="241"/>
      <c r="C74" s="242"/>
      <c r="D74" s="77"/>
      <c r="E74" s="229"/>
      <c r="F74" s="229"/>
      <c r="G74" s="243"/>
      <c r="H74" s="229"/>
      <c r="I74" s="229"/>
      <c r="J74" s="29" t="str">
        <f t="shared" ref="J74:J137" si="2">IF(E74="","",G74-H74-I74)</f>
        <v/>
      </c>
      <c r="K74" s="77"/>
      <c r="L74" s="29" t="str">
        <f t="shared" ref="L74:L137" si="3">IFERROR(IF(C74="","",C74-J74),"")</f>
        <v/>
      </c>
      <c r="N74" s="39"/>
      <c r="P74" s="42"/>
    </row>
    <row r="75" spans="2:16" x14ac:dyDescent="0.25">
      <c r="B75" s="241"/>
      <c r="C75" s="242"/>
      <c r="D75" s="77"/>
      <c r="E75" s="229"/>
      <c r="F75" s="229"/>
      <c r="G75" s="243"/>
      <c r="H75" s="229"/>
      <c r="I75" s="229"/>
      <c r="J75" s="29" t="str">
        <f t="shared" si="2"/>
        <v/>
      </c>
      <c r="K75" s="77"/>
      <c r="L75" s="29" t="str">
        <f t="shared" si="3"/>
        <v/>
      </c>
      <c r="N75" s="39"/>
      <c r="P75" s="42"/>
    </row>
    <row r="76" spans="2:16" x14ac:dyDescent="0.25">
      <c r="B76" s="241"/>
      <c r="C76" s="242"/>
      <c r="D76" s="77"/>
      <c r="E76" s="229"/>
      <c r="F76" s="229"/>
      <c r="G76" s="243"/>
      <c r="H76" s="229"/>
      <c r="I76" s="229"/>
      <c r="J76" s="29" t="str">
        <f t="shared" si="2"/>
        <v/>
      </c>
      <c r="K76" s="77"/>
      <c r="L76" s="29" t="str">
        <f t="shared" si="3"/>
        <v/>
      </c>
      <c r="N76" s="39"/>
      <c r="P76" s="42"/>
    </row>
    <row r="77" spans="2:16" x14ac:dyDescent="0.25">
      <c r="B77" s="241"/>
      <c r="C77" s="242"/>
      <c r="D77" s="77"/>
      <c r="E77" s="229"/>
      <c r="F77" s="229"/>
      <c r="G77" s="243"/>
      <c r="H77" s="229"/>
      <c r="I77" s="229"/>
      <c r="J77" s="29" t="str">
        <f t="shared" si="2"/>
        <v/>
      </c>
      <c r="K77" s="77"/>
      <c r="L77" s="29" t="str">
        <f t="shared" si="3"/>
        <v/>
      </c>
      <c r="N77" s="39"/>
      <c r="P77" s="42"/>
    </row>
    <row r="78" spans="2:16" x14ac:dyDescent="0.25">
      <c r="B78" s="241"/>
      <c r="C78" s="242"/>
      <c r="D78" s="77"/>
      <c r="E78" s="229"/>
      <c r="F78" s="229"/>
      <c r="G78" s="243"/>
      <c r="H78" s="229"/>
      <c r="I78" s="229"/>
      <c r="J78" s="29" t="str">
        <f t="shared" si="2"/>
        <v/>
      </c>
      <c r="K78" s="77"/>
      <c r="L78" s="29" t="str">
        <f t="shared" si="3"/>
        <v/>
      </c>
      <c r="N78" s="39"/>
      <c r="P78" s="42"/>
    </row>
    <row r="79" spans="2:16" x14ac:dyDescent="0.25">
      <c r="B79" s="241"/>
      <c r="C79" s="242"/>
      <c r="D79" s="77"/>
      <c r="E79" s="229"/>
      <c r="F79" s="229"/>
      <c r="G79" s="243"/>
      <c r="H79" s="229"/>
      <c r="I79" s="229"/>
      <c r="J79" s="29" t="str">
        <f t="shared" si="2"/>
        <v/>
      </c>
      <c r="K79" s="77"/>
      <c r="L79" s="29" t="str">
        <f t="shared" si="3"/>
        <v/>
      </c>
      <c r="N79" s="39"/>
      <c r="P79" s="42"/>
    </row>
    <row r="80" spans="2:16" x14ac:dyDescent="0.25">
      <c r="B80" s="241"/>
      <c r="C80" s="242"/>
      <c r="D80" s="77"/>
      <c r="E80" s="229"/>
      <c r="F80" s="229"/>
      <c r="G80" s="243"/>
      <c r="H80" s="229"/>
      <c r="I80" s="229"/>
      <c r="J80" s="29" t="str">
        <f t="shared" si="2"/>
        <v/>
      </c>
      <c r="K80" s="77"/>
      <c r="L80" s="29" t="str">
        <f t="shared" si="3"/>
        <v/>
      </c>
      <c r="N80" s="39"/>
      <c r="P80" s="42"/>
    </row>
    <row r="81" spans="2:16" x14ac:dyDescent="0.25">
      <c r="B81" s="241"/>
      <c r="C81" s="242"/>
      <c r="D81" s="77"/>
      <c r="E81" s="229"/>
      <c r="F81" s="229"/>
      <c r="G81" s="243"/>
      <c r="H81" s="229"/>
      <c r="I81" s="229"/>
      <c r="J81" s="29" t="str">
        <f t="shared" si="2"/>
        <v/>
      </c>
      <c r="K81" s="77"/>
      <c r="L81" s="29" t="str">
        <f t="shared" si="3"/>
        <v/>
      </c>
      <c r="N81" s="39"/>
      <c r="P81" s="42"/>
    </row>
    <row r="82" spans="2:16" x14ac:dyDescent="0.25">
      <c r="B82" s="241"/>
      <c r="C82" s="242"/>
      <c r="D82" s="77"/>
      <c r="E82" s="229"/>
      <c r="F82" s="229"/>
      <c r="G82" s="243"/>
      <c r="H82" s="229"/>
      <c r="I82" s="229"/>
      <c r="J82" s="29" t="str">
        <f t="shared" si="2"/>
        <v/>
      </c>
      <c r="K82" s="77"/>
      <c r="L82" s="29" t="str">
        <f t="shared" si="3"/>
        <v/>
      </c>
      <c r="N82" s="39"/>
      <c r="P82" s="42"/>
    </row>
    <row r="83" spans="2:16" x14ac:dyDescent="0.25">
      <c r="B83" s="241"/>
      <c r="C83" s="242"/>
      <c r="D83" s="77"/>
      <c r="E83" s="229"/>
      <c r="F83" s="229"/>
      <c r="G83" s="243"/>
      <c r="H83" s="229"/>
      <c r="I83" s="229"/>
      <c r="J83" s="29" t="str">
        <f t="shared" si="2"/>
        <v/>
      </c>
      <c r="K83" s="77"/>
      <c r="L83" s="29" t="str">
        <f t="shared" si="3"/>
        <v/>
      </c>
      <c r="N83" s="39"/>
      <c r="P83" s="42"/>
    </row>
    <row r="84" spans="2:16" x14ac:dyDescent="0.25">
      <c r="B84" s="241"/>
      <c r="C84" s="242"/>
      <c r="D84" s="77"/>
      <c r="E84" s="229"/>
      <c r="F84" s="229"/>
      <c r="G84" s="243"/>
      <c r="H84" s="229"/>
      <c r="I84" s="229"/>
      <c r="J84" s="29" t="str">
        <f t="shared" si="2"/>
        <v/>
      </c>
      <c r="K84" s="77"/>
      <c r="L84" s="29" t="str">
        <f t="shared" si="3"/>
        <v/>
      </c>
      <c r="N84" s="39"/>
      <c r="P84" s="42"/>
    </row>
    <row r="85" spans="2:16" x14ac:dyDescent="0.25">
      <c r="B85" s="241"/>
      <c r="C85" s="242"/>
      <c r="D85" s="77"/>
      <c r="E85" s="229"/>
      <c r="F85" s="229"/>
      <c r="G85" s="243"/>
      <c r="H85" s="229"/>
      <c r="I85" s="229"/>
      <c r="J85" s="29" t="str">
        <f t="shared" si="2"/>
        <v/>
      </c>
      <c r="K85" s="77"/>
      <c r="L85" s="29" t="str">
        <f t="shared" si="3"/>
        <v/>
      </c>
      <c r="N85" s="39"/>
      <c r="P85" s="42"/>
    </row>
    <row r="86" spans="2:16" x14ac:dyDescent="0.25">
      <c r="B86" s="241"/>
      <c r="C86" s="242"/>
      <c r="D86" s="77"/>
      <c r="E86" s="229"/>
      <c r="F86" s="229"/>
      <c r="G86" s="243"/>
      <c r="H86" s="229"/>
      <c r="I86" s="229"/>
      <c r="J86" s="29" t="str">
        <f t="shared" si="2"/>
        <v/>
      </c>
      <c r="K86" s="77"/>
      <c r="L86" s="29" t="str">
        <f t="shared" si="3"/>
        <v/>
      </c>
      <c r="N86" s="39"/>
      <c r="P86" s="42"/>
    </row>
    <row r="87" spans="2:16" x14ac:dyDescent="0.25">
      <c r="B87" s="241"/>
      <c r="C87" s="242"/>
      <c r="D87" s="77"/>
      <c r="E87" s="229"/>
      <c r="F87" s="229"/>
      <c r="G87" s="243"/>
      <c r="H87" s="229"/>
      <c r="I87" s="229"/>
      <c r="J87" s="29" t="str">
        <f t="shared" si="2"/>
        <v/>
      </c>
      <c r="K87" s="77"/>
      <c r="L87" s="29" t="str">
        <f t="shared" si="3"/>
        <v/>
      </c>
      <c r="N87" s="39"/>
      <c r="P87" s="42"/>
    </row>
    <row r="88" spans="2:16" x14ac:dyDescent="0.25">
      <c r="B88" s="241"/>
      <c r="C88" s="242"/>
      <c r="D88" s="77"/>
      <c r="E88" s="229"/>
      <c r="F88" s="229"/>
      <c r="G88" s="243"/>
      <c r="H88" s="229"/>
      <c r="I88" s="229"/>
      <c r="J88" s="29" t="str">
        <f t="shared" si="2"/>
        <v/>
      </c>
      <c r="K88" s="77"/>
      <c r="L88" s="29" t="str">
        <f t="shared" si="3"/>
        <v/>
      </c>
      <c r="N88" s="39"/>
      <c r="P88" s="42"/>
    </row>
    <row r="89" spans="2:16" x14ac:dyDescent="0.25">
      <c r="B89" s="241"/>
      <c r="C89" s="242"/>
      <c r="D89" s="77"/>
      <c r="E89" s="229"/>
      <c r="F89" s="229"/>
      <c r="G89" s="243"/>
      <c r="H89" s="229"/>
      <c r="I89" s="229"/>
      <c r="J89" s="29" t="str">
        <f t="shared" si="2"/>
        <v/>
      </c>
      <c r="K89" s="77"/>
      <c r="L89" s="29" t="str">
        <f t="shared" si="3"/>
        <v/>
      </c>
      <c r="N89" s="39"/>
      <c r="P89" s="42"/>
    </row>
    <row r="90" spans="2:16" x14ac:dyDescent="0.25">
      <c r="B90" s="241"/>
      <c r="C90" s="242"/>
      <c r="D90" s="77"/>
      <c r="E90" s="229"/>
      <c r="F90" s="229"/>
      <c r="G90" s="243"/>
      <c r="H90" s="229"/>
      <c r="I90" s="229"/>
      <c r="J90" s="29" t="str">
        <f t="shared" si="2"/>
        <v/>
      </c>
      <c r="K90" s="77"/>
      <c r="L90" s="29" t="str">
        <f t="shared" si="3"/>
        <v/>
      </c>
      <c r="N90" s="39"/>
      <c r="P90" s="42"/>
    </row>
    <row r="91" spans="2:16" x14ac:dyDescent="0.25">
      <c r="B91" s="241"/>
      <c r="C91" s="242"/>
      <c r="D91" s="77"/>
      <c r="E91" s="229"/>
      <c r="F91" s="229"/>
      <c r="G91" s="243"/>
      <c r="H91" s="229"/>
      <c r="I91" s="229"/>
      <c r="J91" s="29" t="str">
        <f t="shared" si="2"/>
        <v/>
      </c>
      <c r="K91" s="77"/>
      <c r="L91" s="29" t="str">
        <f t="shared" si="3"/>
        <v/>
      </c>
      <c r="N91" s="39"/>
      <c r="P91" s="42"/>
    </row>
    <row r="92" spans="2:16" x14ac:dyDescent="0.25">
      <c r="B92" s="241"/>
      <c r="C92" s="242"/>
      <c r="D92" s="77"/>
      <c r="E92" s="229"/>
      <c r="F92" s="229"/>
      <c r="G92" s="243"/>
      <c r="H92" s="229"/>
      <c r="I92" s="229"/>
      <c r="J92" s="29" t="str">
        <f t="shared" si="2"/>
        <v/>
      </c>
      <c r="K92" s="77"/>
      <c r="L92" s="29" t="str">
        <f t="shared" si="3"/>
        <v/>
      </c>
      <c r="N92" s="39"/>
      <c r="P92" s="42"/>
    </row>
    <row r="93" spans="2:16" x14ac:dyDescent="0.25">
      <c r="B93" s="241"/>
      <c r="C93" s="242"/>
      <c r="D93" s="77"/>
      <c r="E93" s="229"/>
      <c r="F93" s="229"/>
      <c r="G93" s="243"/>
      <c r="H93" s="229"/>
      <c r="I93" s="229"/>
      <c r="J93" s="29" t="str">
        <f t="shared" si="2"/>
        <v/>
      </c>
      <c r="K93" s="77"/>
      <c r="L93" s="29" t="str">
        <f t="shared" si="3"/>
        <v/>
      </c>
      <c r="N93" s="39"/>
      <c r="P93" s="42"/>
    </row>
    <row r="94" spans="2:16" x14ac:dyDescent="0.25">
      <c r="B94" s="241"/>
      <c r="C94" s="242"/>
      <c r="D94" s="77"/>
      <c r="E94" s="229"/>
      <c r="F94" s="229"/>
      <c r="G94" s="243"/>
      <c r="H94" s="229"/>
      <c r="I94" s="229"/>
      <c r="J94" s="29" t="str">
        <f t="shared" si="2"/>
        <v/>
      </c>
      <c r="K94" s="77"/>
      <c r="L94" s="29" t="str">
        <f t="shared" si="3"/>
        <v/>
      </c>
      <c r="N94" s="39"/>
      <c r="P94" s="42"/>
    </row>
    <row r="95" spans="2:16" x14ac:dyDescent="0.25">
      <c r="B95" s="241"/>
      <c r="C95" s="242"/>
      <c r="D95" s="77"/>
      <c r="E95" s="229"/>
      <c r="F95" s="229"/>
      <c r="G95" s="243"/>
      <c r="H95" s="229"/>
      <c r="I95" s="229"/>
      <c r="J95" s="29" t="str">
        <f t="shared" si="2"/>
        <v/>
      </c>
      <c r="K95" s="77"/>
      <c r="L95" s="29" t="str">
        <f t="shared" si="3"/>
        <v/>
      </c>
      <c r="N95" s="39"/>
      <c r="P95" s="42"/>
    </row>
    <row r="96" spans="2:16" x14ac:dyDescent="0.25">
      <c r="B96" s="241"/>
      <c r="C96" s="242"/>
      <c r="D96" s="77"/>
      <c r="E96" s="229"/>
      <c r="F96" s="229"/>
      <c r="G96" s="243"/>
      <c r="H96" s="229"/>
      <c r="I96" s="229"/>
      <c r="J96" s="29" t="str">
        <f t="shared" si="2"/>
        <v/>
      </c>
      <c r="K96" s="77"/>
      <c r="L96" s="29" t="str">
        <f t="shared" si="3"/>
        <v/>
      </c>
      <c r="N96" s="39"/>
      <c r="P96" s="42"/>
    </row>
    <row r="97" spans="2:16" x14ac:dyDescent="0.25">
      <c r="B97" s="241"/>
      <c r="C97" s="242"/>
      <c r="D97" s="77"/>
      <c r="E97" s="229"/>
      <c r="F97" s="229"/>
      <c r="G97" s="243"/>
      <c r="H97" s="229"/>
      <c r="I97" s="229"/>
      <c r="J97" s="29" t="str">
        <f t="shared" si="2"/>
        <v/>
      </c>
      <c r="K97" s="77"/>
      <c r="L97" s="29" t="str">
        <f t="shared" si="3"/>
        <v/>
      </c>
      <c r="N97" s="39"/>
      <c r="P97" s="42"/>
    </row>
    <row r="98" spans="2:16" x14ac:dyDescent="0.25">
      <c r="B98" s="241"/>
      <c r="C98" s="242"/>
      <c r="D98" s="77"/>
      <c r="E98" s="229"/>
      <c r="F98" s="229"/>
      <c r="G98" s="243"/>
      <c r="H98" s="229"/>
      <c r="I98" s="229"/>
      <c r="J98" s="29" t="str">
        <f t="shared" si="2"/>
        <v/>
      </c>
      <c r="K98" s="77"/>
      <c r="L98" s="29" t="str">
        <f t="shared" si="3"/>
        <v/>
      </c>
      <c r="N98" s="39"/>
      <c r="P98" s="42"/>
    </row>
    <row r="99" spans="2:16" x14ac:dyDescent="0.25">
      <c r="B99" s="241"/>
      <c r="C99" s="242"/>
      <c r="D99" s="77"/>
      <c r="E99" s="229"/>
      <c r="F99" s="229"/>
      <c r="G99" s="243"/>
      <c r="H99" s="229"/>
      <c r="I99" s="229"/>
      <c r="J99" s="29" t="str">
        <f t="shared" si="2"/>
        <v/>
      </c>
      <c r="K99" s="77"/>
      <c r="L99" s="29" t="str">
        <f t="shared" si="3"/>
        <v/>
      </c>
      <c r="N99" s="39"/>
      <c r="P99" s="42"/>
    </row>
    <row r="100" spans="2:16" x14ac:dyDescent="0.25">
      <c r="B100" s="241"/>
      <c r="C100" s="242"/>
      <c r="D100" s="77"/>
      <c r="E100" s="229"/>
      <c r="F100" s="229"/>
      <c r="G100" s="243"/>
      <c r="H100" s="229"/>
      <c r="I100" s="229"/>
      <c r="J100" s="29" t="str">
        <f t="shared" si="2"/>
        <v/>
      </c>
      <c r="K100" s="77"/>
      <c r="L100" s="29" t="str">
        <f t="shared" si="3"/>
        <v/>
      </c>
      <c r="N100" s="39"/>
      <c r="P100" s="42"/>
    </row>
    <row r="101" spans="2:16" x14ac:dyDescent="0.25">
      <c r="B101" s="241"/>
      <c r="C101" s="242"/>
      <c r="D101" s="77"/>
      <c r="E101" s="229"/>
      <c r="F101" s="229"/>
      <c r="G101" s="243"/>
      <c r="H101" s="229"/>
      <c r="I101" s="229"/>
      <c r="J101" s="29" t="str">
        <f t="shared" si="2"/>
        <v/>
      </c>
      <c r="K101" s="77"/>
      <c r="L101" s="29" t="str">
        <f t="shared" si="3"/>
        <v/>
      </c>
      <c r="N101" s="39"/>
      <c r="P101" s="42"/>
    </row>
    <row r="102" spans="2:16" x14ac:dyDescent="0.25">
      <c r="B102" s="241"/>
      <c r="C102" s="242"/>
      <c r="D102" s="77"/>
      <c r="E102" s="229"/>
      <c r="F102" s="229"/>
      <c r="G102" s="243"/>
      <c r="H102" s="229"/>
      <c r="I102" s="229"/>
      <c r="J102" s="29" t="str">
        <f t="shared" si="2"/>
        <v/>
      </c>
      <c r="K102" s="77"/>
      <c r="L102" s="29" t="str">
        <f t="shared" si="3"/>
        <v/>
      </c>
      <c r="N102" s="39"/>
      <c r="P102" s="42"/>
    </row>
    <row r="103" spans="2:16" x14ac:dyDescent="0.25">
      <c r="B103" s="241"/>
      <c r="C103" s="242"/>
      <c r="D103" s="77"/>
      <c r="E103" s="229"/>
      <c r="F103" s="229"/>
      <c r="G103" s="243"/>
      <c r="H103" s="229"/>
      <c r="I103" s="229"/>
      <c r="J103" s="29" t="str">
        <f t="shared" si="2"/>
        <v/>
      </c>
      <c r="K103" s="77"/>
      <c r="L103" s="29" t="str">
        <f t="shared" si="3"/>
        <v/>
      </c>
      <c r="N103" s="39"/>
      <c r="P103" s="42"/>
    </row>
    <row r="104" spans="2:16" x14ac:dyDescent="0.25">
      <c r="B104" s="241"/>
      <c r="C104" s="242"/>
      <c r="D104" s="77"/>
      <c r="E104" s="229"/>
      <c r="F104" s="229"/>
      <c r="G104" s="243"/>
      <c r="H104" s="229"/>
      <c r="I104" s="229"/>
      <c r="J104" s="29" t="str">
        <f t="shared" si="2"/>
        <v/>
      </c>
      <c r="K104" s="77"/>
      <c r="L104" s="29" t="str">
        <f t="shared" si="3"/>
        <v/>
      </c>
      <c r="N104" s="39"/>
      <c r="P104" s="42"/>
    </row>
    <row r="105" spans="2:16" x14ac:dyDescent="0.25">
      <c r="B105" s="241"/>
      <c r="C105" s="242"/>
      <c r="D105" s="77"/>
      <c r="E105" s="229"/>
      <c r="F105" s="229"/>
      <c r="G105" s="243"/>
      <c r="H105" s="229"/>
      <c r="I105" s="229"/>
      <c r="J105" s="29" t="str">
        <f t="shared" si="2"/>
        <v/>
      </c>
      <c r="K105" s="77"/>
      <c r="L105" s="29" t="str">
        <f t="shared" si="3"/>
        <v/>
      </c>
      <c r="N105" s="39"/>
      <c r="P105" s="42"/>
    </row>
    <row r="106" spans="2:16" x14ac:dyDescent="0.25">
      <c r="B106" s="241"/>
      <c r="C106" s="242"/>
      <c r="D106" s="77"/>
      <c r="E106" s="229"/>
      <c r="F106" s="229"/>
      <c r="G106" s="243"/>
      <c r="H106" s="229"/>
      <c r="I106" s="229"/>
      <c r="J106" s="29" t="str">
        <f t="shared" si="2"/>
        <v/>
      </c>
      <c r="K106" s="77"/>
      <c r="L106" s="29" t="str">
        <f t="shared" si="3"/>
        <v/>
      </c>
      <c r="N106" s="39"/>
      <c r="P106" s="42"/>
    </row>
    <row r="107" spans="2:16" x14ac:dyDescent="0.25">
      <c r="B107" s="241"/>
      <c r="C107" s="242"/>
      <c r="D107" s="77"/>
      <c r="E107" s="229"/>
      <c r="F107" s="229"/>
      <c r="G107" s="243"/>
      <c r="H107" s="229"/>
      <c r="I107" s="229"/>
      <c r="J107" s="29" t="str">
        <f t="shared" si="2"/>
        <v/>
      </c>
      <c r="K107" s="77"/>
      <c r="L107" s="29" t="str">
        <f t="shared" si="3"/>
        <v/>
      </c>
      <c r="N107" s="39"/>
      <c r="P107" s="42"/>
    </row>
    <row r="108" spans="2:16" x14ac:dyDescent="0.25">
      <c r="B108" s="241"/>
      <c r="C108" s="242"/>
      <c r="D108" s="77"/>
      <c r="E108" s="229"/>
      <c r="F108" s="229"/>
      <c r="G108" s="243"/>
      <c r="H108" s="229"/>
      <c r="I108" s="229"/>
      <c r="J108" s="29" t="str">
        <f t="shared" si="2"/>
        <v/>
      </c>
      <c r="K108" s="77"/>
      <c r="L108" s="29" t="str">
        <f t="shared" si="3"/>
        <v/>
      </c>
      <c r="N108" s="39"/>
      <c r="P108" s="42"/>
    </row>
    <row r="109" spans="2:16" x14ac:dyDescent="0.25">
      <c r="B109" s="241"/>
      <c r="C109" s="242"/>
      <c r="D109" s="77"/>
      <c r="E109" s="229"/>
      <c r="F109" s="229"/>
      <c r="G109" s="243"/>
      <c r="H109" s="229"/>
      <c r="I109" s="229"/>
      <c r="J109" s="29" t="str">
        <f t="shared" si="2"/>
        <v/>
      </c>
      <c r="K109" s="77"/>
      <c r="L109" s="29" t="str">
        <f t="shared" si="3"/>
        <v/>
      </c>
      <c r="N109" s="39"/>
      <c r="P109" s="42"/>
    </row>
    <row r="110" spans="2:16" x14ac:dyDescent="0.25">
      <c r="B110" s="241"/>
      <c r="C110" s="242"/>
      <c r="D110" s="77"/>
      <c r="E110" s="229"/>
      <c r="F110" s="229"/>
      <c r="G110" s="243"/>
      <c r="H110" s="229"/>
      <c r="I110" s="229"/>
      <c r="J110" s="29" t="str">
        <f t="shared" si="2"/>
        <v/>
      </c>
      <c r="K110" s="77"/>
      <c r="L110" s="29" t="str">
        <f t="shared" si="3"/>
        <v/>
      </c>
      <c r="N110" s="39"/>
      <c r="P110" s="42"/>
    </row>
    <row r="111" spans="2:16" x14ac:dyDescent="0.25">
      <c r="B111" s="241"/>
      <c r="C111" s="242"/>
      <c r="D111" s="77"/>
      <c r="E111" s="229"/>
      <c r="F111" s="229"/>
      <c r="G111" s="243"/>
      <c r="H111" s="229"/>
      <c r="I111" s="229"/>
      <c r="J111" s="29" t="str">
        <f t="shared" si="2"/>
        <v/>
      </c>
      <c r="K111" s="77"/>
      <c r="L111" s="29" t="str">
        <f t="shared" si="3"/>
        <v/>
      </c>
      <c r="N111" s="39"/>
      <c r="P111" s="42"/>
    </row>
    <row r="112" spans="2:16" x14ac:dyDescent="0.25">
      <c r="B112" s="241"/>
      <c r="C112" s="242"/>
      <c r="D112" s="77"/>
      <c r="E112" s="229"/>
      <c r="F112" s="229"/>
      <c r="G112" s="243"/>
      <c r="H112" s="229"/>
      <c r="I112" s="229"/>
      <c r="J112" s="29" t="str">
        <f t="shared" si="2"/>
        <v/>
      </c>
      <c r="K112" s="77"/>
      <c r="L112" s="29" t="str">
        <f t="shared" si="3"/>
        <v/>
      </c>
      <c r="N112" s="39"/>
      <c r="P112" s="42"/>
    </row>
    <row r="113" spans="2:16" x14ac:dyDescent="0.25">
      <c r="B113" s="241"/>
      <c r="C113" s="242"/>
      <c r="D113" s="77"/>
      <c r="E113" s="229"/>
      <c r="F113" s="229"/>
      <c r="G113" s="243"/>
      <c r="H113" s="229"/>
      <c r="I113" s="229"/>
      <c r="J113" s="29" t="str">
        <f t="shared" si="2"/>
        <v/>
      </c>
      <c r="K113" s="77"/>
      <c r="L113" s="29" t="str">
        <f t="shared" si="3"/>
        <v/>
      </c>
      <c r="N113" s="39"/>
      <c r="P113" s="42"/>
    </row>
    <row r="114" spans="2:16" x14ac:dyDescent="0.25">
      <c r="B114" s="241"/>
      <c r="C114" s="242"/>
      <c r="D114" s="77"/>
      <c r="E114" s="229"/>
      <c r="F114" s="229"/>
      <c r="G114" s="243"/>
      <c r="H114" s="229"/>
      <c r="I114" s="229"/>
      <c r="J114" s="29" t="str">
        <f t="shared" si="2"/>
        <v/>
      </c>
      <c r="K114" s="77"/>
      <c r="L114" s="29" t="str">
        <f t="shared" si="3"/>
        <v/>
      </c>
      <c r="N114" s="39"/>
      <c r="P114" s="42"/>
    </row>
    <row r="115" spans="2:16" x14ac:dyDescent="0.25">
      <c r="B115" s="241"/>
      <c r="C115" s="242"/>
      <c r="D115" s="77"/>
      <c r="E115" s="229"/>
      <c r="F115" s="229"/>
      <c r="G115" s="243"/>
      <c r="H115" s="229"/>
      <c r="I115" s="229"/>
      <c r="J115" s="29" t="str">
        <f t="shared" si="2"/>
        <v/>
      </c>
      <c r="K115" s="77"/>
      <c r="L115" s="29" t="str">
        <f t="shared" si="3"/>
        <v/>
      </c>
      <c r="N115" s="39"/>
      <c r="P115" s="42"/>
    </row>
    <row r="116" spans="2:16" x14ac:dyDescent="0.25">
      <c r="B116" s="241"/>
      <c r="C116" s="242"/>
      <c r="D116" s="77"/>
      <c r="E116" s="229"/>
      <c r="F116" s="229"/>
      <c r="G116" s="243"/>
      <c r="H116" s="229"/>
      <c r="I116" s="229"/>
      <c r="J116" s="29" t="str">
        <f t="shared" si="2"/>
        <v/>
      </c>
      <c r="K116" s="77"/>
      <c r="L116" s="29" t="str">
        <f t="shared" si="3"/>
        <v/>
      </c>
      <c r="N116" s="39"/>
      <c r="P116" s="42"/>
    </row>
    <row r="117" spans="2:16" x14ac:dyDescent="0.25">
      <c r="B117" s="241"/>
      <c r="C117" s="242"/>
      <c r="D117" s="77"/>
      <c r="E117" s="229"/>
      <c r="F117" s="229"/>
      <c r="G117" s="243"/>
      <c r="H117" s="229"/>
      <c r="I117" s="229"/>
      <c r="J117" s="29" t="str">
        <f t="shared" si="2"/>
        <v/>
      </c>
      <c r="K117" s="77"/>
      <c r="L117" s="29" t="str">
        <f t="shared" si="3"/>
        <v/>
      </c>
      <c r="N117" s="39"/>
      <c r="P117" s="42"/>
    </row>
    <row r="118" spans="2:16" x14ac:dyDescent="0.25">
      <c r="B118" s="241"/>
      <c r="C118" s="242"/>
      <c r="D118" s="77"/>
      <c r="E118" s="229"/>
      <c r="F118" s="229"/>
      <c r="G118" s="243"/>
      <c r="H118" s="229"/>
      <c r="I118" s="229"/>
      <c r="J118" s="29" t="str">
        <f t="shared" si="2"/>
        <v/>
      </c>
      <c r="K118" s="77"/>
      <c r="L118" s="29" t="str">
        <f t="shared" si="3"/>
        <v/>
      </c>
      <c r="N118" s="39"/>
      <c r="P118" s="42"/>
    </row>
    <row r="119" spans="2:16" x14ac:dyDescent="0.25">
      <c r="B119" s="241"/>
      <c r="C119" s="242"/>
      <c r="D119" s="77"/>
      <c r="E119" s="229"/>
      <c r="F119" s="229"/>
      <c r="G119" s="243"/>
      <c r="H119" s="229"/>
      <c r="I119" s="229"/>
      <c r="J119" s="29" t="str">
        <f t="shared" si="2"/>
        <v/>
      </c>
      <c r="K119" s="77"/>
      <c r="L119" s="29" t="str">
        <f t="shared" si="3"/>
        <v/>
      </c>
      <c r="N119" s="39"/>
      <c r="P119" s="42"/>
    </row>
    <row r="120" spans="2:16" x14ac:dyDescent="0.25">
      <c r="B120" s="241"/>
      <c r="C120" s="242"/>
      <c r="D120" s="77"/>
      <c r="E120" s="229"/>
      <c r="F120" s="229"/>
      <c r="G120" s="243"/>
      <c r="H120" s="229"/>
      <c r="I120" s="229"/>
      <c r="J120" s="29" t="str">
        <f t="shared" si="2"/>
        <v/>
      </c>
      <c r="K120" s="77"/>
      <c r="L120" s="29" t="str">
        <f t="shared" si="3"/>
        <v/>
      </c>
      <c r="N120" s="39"/>
      <c r="P120" s="42"/>
    </row>
    <row r="121" spans="2:16" x14ac:dyDescent="0.25">
      <c r="B121" s="241"/>
      <c r="C121" s="242"/>
      <c r="D121" s="77"/>
      <c r="E121" s="229"/>
      <c r="F121" s="229"/>
      <c r="G121" s="243"/>
      <c r="H121" s="229"/>
      <c r="I121" s="229"/>
      <c r="J121" s="29" t="str">
        <f t="shared" si="2"/>
        <v/>
      </c>
      <c r="K121" s="77"/>
      <c r="L121" s="29" t="str">
        <f t="shared" si="3"/>
        <v/>
      </c>
      <c r="N121" s="39"/>
      <c r="P121" s="42"/>
    </row>
    <row r="122" spans="2:16" x14ac:dyDescent="0.25">
      <c r="B122" s="241"/>
      <c r="C122" s="242"/>
      <c r="D122" s="77"/>
      <c r="E122" s="229"/>
      <c r="F122" s="229"/>
      <c r="G122" s="243"/>
      <c r="H122" s="229"/>
      <c r="I122" s="229"/>
      <c r="J122" s="29" t="str">
        <f t="shared" si="2"/>
        <v/>
      </c>
      <c r="K122" s="77"/>
      <c r="L122" s="29" t="str">
        <f t="shared" si="3"/>
        <v/>
      </c>
      <c r="N122" s="39"/>
      <c r="P122" s="42"/>
    </row>
    <row r="123" spans="2:16" x14ac:dyDescent="0.25">
      <c r="B123" s="241"/>
      <c r="C123" s="242"/>
      <c r="D123" s="77"/>
      <c r="E123" s="229"/>
      <c r="F123" s="229"/>
      <c r="G123" s="243"/>
      <c r="H123" s="229"/>
      <c r="I123" s="229"/>
      <c r="J123" s="29" t="str">
        <f t="shared" si="2"/>
        <v/>
      </c>
      <c r="K123" s="77"/>
      <c r="L123" s="29" t="str">
        <f t="shared" si="3"/>
        <v/>
      </c>
      <c r="N123" s="39"/>
      <c r="P123" s="42"/>
    </row>
    <row r="124" spans="2:16" x14ac:dyDescent="0.25">
      <c r="B124" s="241"/>
      <c r="C124" s="242"/>
      <c r="D124" s="77"/>
      <c r="E124" s="229"/>
      <c r="F124" s="229"/>
      <c r="G124" s="243"/>
      <c r="H124" s="229"/>
      <c r="I124" s="229"/>
      <c r="J124" s="29" t="str">
        <f t="shared" si="2"/>
        <v/>
      </c>
      <c r="K124" s="77"/>
      <c r="L124" s="29" t="str">
        <f t="shared" si="3"/>
        <v/>
      </c>
      <c r="N124" s="39"/>
      <c r="P124" s="42"/>
    </row>
    <row r="125" spans="2:16" x14ac:dyDescent="0.25">
      <c r="B125" s="241"/>
      <c r="C125" s="242"/>
      <c r="D125" s="77"/>
      <c r="E125" s="229"/>
      <c r="F125" s="229"/>
      <c r="G125" s="243"/>
      <c r="H125" s="229"/>
      <c r="I125" s="229"/>
      <c r="J125" s="29" t="str">
        <f t="shared" si="2"/>
        <v/>
      </c>
      <c r="K125" s="77"/>
      <c r="L125" s="29" t="str">
        <f t="shared" si="3"/>
        <v/>
      </c>
      <c r="N125" s="39"/>
      <c r="P125" s="42"/>
    </row>
    <row r="126" spans="2:16" x14ac:dyDescent="0.25">
      <c r="B126" s="241"/>
      <c r="C126" s="242"/>
      <c r="D126" s="77"/>
      <c r="E126" s="229"/>
      <c r="F126" s="229"/>
      <c r="G126" s="243"/>
      <c r="H126" s="229"/>
      <c r="I126" s="229"/>
      <c r="J126" s="29" t="str">
        <f t="shared" si="2"/>
        <v/>
      </c>
      <c r="K126" s="77"/>
      <c r="L126" s="29" t="str">
        <f t="shared" si="3"/>
        <v/>
      </c>
      <c r="N126" s="39"/>
      <c r="P126" s="42"/>
    </row>
    <row r="127" spans="2:16" x14ac:dyDescent="0.25">
      <c r="B127" s="241"/>
      <c r="C127" s="242"/>
      <c r="D127" s="77"/>
      <c r="E127" s="229"/>
      <c r="F127" s="229"/>
      <c r="G127" s="243"/>
      <c r="H127" s="229"/>
      <c r="I127" s="229"/>
      <c r="J127" s="29" t="str">
        <f t="shared" si="2"/>
        <v/>
      </c>
      <c r="K127" s="77"/>
      <c r="L127" s="29" t="str">
        <f t="shared" si="3"/>
        <v/>
      </c>
      <c r="N127" s="39"/>
      <c r="P127" s="42"/>
    </row>
    <row r="128" spans="2:16" x14ac:dyDescent="0.25">
      <c r="B128" s="241"/>
      <c r="C128" s="242"/>
      <c r="D128" s="77"/>
      <c r="E128" s="229"/>
      <c r="F128" s="229"/>
      <c r="G128" s="243"/>
      <c r="H128" s="229"/>
      <c r="I128" s="229"/>
      <c r="J128" s="29" t="str">
        <f t="shared" si="2"/>
        <v/>
      </c>
      <c r="K128" s="77"/>
      <c r="L128" s="29" t="str">
        <f t="shared" si="3"/>
        <v/>
      </c>
      <c r="N128" s="39"/>
      <c r="P128" s="42"/>
    </row>
    <row r="129" spans="2:16" x14ac:dyDescent="0.25">
      <c r="B129" s="241"/>
      <c r="C129" s="242"/>
      <c r="D129" s="77"/>
      <c r="E129" s="229"/>
      <c r="F129" s="229"/>
      <c r="G129" s="243"/>
      <c r="H129" s="229"/>
      <c r="I129" s="229"/>
      <c r="J129" s="29" t="str">
        <f t="shared" si="2"/>
        <v/>
      </c>
      <c r="K129" s="77"/>
      <c r="L129" s="29" t="str">
        <f t="shared" si="3"/>
        <v/>
      </c>
      <c r="N129" s="39"/>
      <c r="P129" s="42"/>
    </row>
    <row r="130" spans="2:16" x14ac:dyDescent="0.25">
      <c r="B130" s="241"/>
      <c r="C130" s="242"/>
      <c r="D130" s="77"/>
      <c r="E130" s="229"/>
      <c r="F130" s="229"/>
      <c r="G130" s="243"/>
      <c r="H130" s="229"/>
      <c r="I130" s="229"/>
      <c r="J130" s="29" t="str">
        <f t="shared" si="2"/>
        <v/>
      </c>
      <c r="K130" s="77"/>
      <c r="L130" s="29" t="str">
        <f t="shared" si="3"/>
        <v/>
      </c>
      <c r="N130" s="39"/>
      <c r="P130" s="42"/>
    </row>
    <row r="131" spans="2:16" x14ac:dyDescent="0.25">
      <c r="B131" s="241"/>
      <c r="C131" s="242"/>
      <c r="D131" s="77"/>
      <c r="E131" s="229"/>
      <c r="F131" s="229"/>
      <c r="G131" s="243"/>
      <c r="H131" s="229"/>
      <c r="I131" s="229"/>
      <c r="J131" s="29" t="str">
        <f t="shared" si="2"/>
        <v/>
      </c>
      <c r="K131" s="77"/>
      <c r="L131" s="29" t="str">
        <f t="shared" si="3"/>
        <v/>
      </c>
      <c r="N131" s="39"/>
      <c r="P131" s="42"/>
    </row>
    <row r="132" spans="2:16" x14ac:dyDescent="0.25">
      <c r="B132" s="241"/>
      <c r="C132" s="242"/>
      <c r="D132" s="77"/>
      <c r="E132" s="229"/>
      <c r="F132" s="229"/>
      <c r="G132" s="243"/>
      <c r="H132" s="229"/>
      <c r="I132" s="229"/>
      <c r="J132" s="29" t="str">
        <f t="shared" si="2"/>
        <v/>
      </c>
      <c r="K132" s="77"/>
      <c r="L132" s="29" t="str">
        <f t="shared" si="3"/>
        <v/>
      </c>
      <c r="N132" s="39"/>
      <c r="P132" s="42"/>
    </row>
    <row r="133" spans="2:16" x14ac:dyDescent="0.25">
      <c r="B133" s="241"/>
      <c r="C133" s="242"/>
      <c r="D133" s="77"/>
      <c r="E133" s="229"/>
      <c r="F133" s="229"/>
      <c r="G133" s="243"/>
      <c r="H133" s="229"/>
      <c r="I133" s="229"/>
      <c r="J133" s="29" t="str">
        <f t="shared" si="2"/>
        <v/>
      </c>
      <c r="K133" s="77"/>
      <c r="L133" s="29" t="str">
        <f t="shared" si="3"/>
        <v/>
      </c>
      <c r="N133" s="39"/>
      <c r="P133" s="42"/>
    </row>
    <row r="134" spans="2:16" x14ac:dyDescent="0.25">
      <c r="B134" s="241"/>
      <c r="C134" s="242"/>
      <c r="D134" s="77"/>
      <c r="E134" s="229"/>
      <c r="F134" s="229"/>
      <c r="G134" s="243"/>
      <c r="H134" s="229"/>
      <c r="I134" s="229"/>
      <c r="J134" s="29" t="str">
        <f t="shared" si="2"/>
        <v/>
      </c>
      <c r="K134" s="77"/>
      <c r="L134" s="29" t="str">
        <f t="shared" si="3"/>
        <v/>
      </c>
      <c r="N134" s="39"/>
      <c r="P134" s="42"/>
    </row>
    <row r="135" spans="2:16" x14ac:dyDescent="0.25">
      <c r="B135" s="241"/>
      <c r="C135" s="242"/>
      <c r="D135" s="77"/>
      <c r="E135" s="229"/>
      <c r="F135" s="229"/>
      <c r="G135" s="243"/>
      <c r="H135" s="229"/>
      <c r="I135" s="229"/>
      <c r="J135" s="29" t="str">
        <f t="shared" si="2"/>
        <v/>
      </c>
      <c r="K135" s="77"/>
      <c r="L135" s="29" t="str">
        <f t="shared" si="3"/>
        <v/>
      </c>
      <c r="N135" s="39"/>
      <c r="P135" s="42"/>
    </row>
    <row r="136" spans="2:16" x14ac:dyDescent="0.25">
      <c r="B136" s="241"/>
      <c r="C136" s="242"/>
      <c r="D136" s="77"/>
      <c r="E136" s="229"/>
      <c r="F136" s="229"/>
      <c r="G136" s="243"/>
      <c r="H136" s="229"/>
      <c r="I136" s="229"/>
      <c r="J136" s="29" t="str">
        <f t="shared" si="2"/>
        <v/>
      </c>
      <c r="K136" s="77"/>
      <c r="L136" s="29" t="str">
        <f t="shared" si="3"/>
        <v/>
      </c>
      <c r="N136" s="39"/>
      <c r="P136" s="42"/>
    </row>
    <row r="137" spans="2:16" x14ac:dyDescent="0.25">
      <c r="B137" s="241"/>
      <c r="C137" s="242"/>
      <c r="D137" s="77"/>
      <c r="E137" s="229"/>
      <c r="F137" s="229"/>
      <c r="G137" s="243"/>
      <c r="H137" s="229"/>
      <c r="I137" s="229"/>
      <c r="J137" s="29" t="str">
        <f t="shared" si="2"/>
        <v/>
      </c>
      <c r="K137" s="77"/>
      <c r="L137" s="29" t="str">
        <f t="shared" si="3"/>
        <v/>
      </c>
      <c r="N137" s="39"/>
      <c r="P137" s="42"/>
    </row>
    <row r="138" spans="2:16" x14ac:dyDescent="0.25">
      <c r="B138" s="241"/>
      <c r="C138" s="242"/>
      <c r="D138" s="77"/>
      <c r="E138" s="229"/>
      <c r="F138" s="229"/>
      <c r="G138" s="243"/>
      <c r="H138" s="229"/>
      <c r="I138" s="229"/>
      <c r="J138" s="29" t="str">
        <f t="shared" ref="J138:J201" si="4">IF(E138="","",G138-H138-I138)</f>
        <v/>
      </c>
      <c r="K138" s="77"/>
      <c r="L138" s="29" t="str">
        <f t="shared" ref="L138:L201" si="5">IFERROR(IF(C138="","",C138-J138),"")</f>
        <v/>
      </c>
      <c r="N138" s="39"/>
      <c r="P138" s="42"/>
    </row>
    <row r="139" spans="2:16" x14ac:dyDescent="0.25">
      <c r="B139" s="241"/>
      <c r="C139" s="242"/>
      <c r="D139" s="77"/>
      <c r="E139" s="229"/>
      <c r="F139" s="229"/>
      <c r="G139" s="243"/>
      <c r="H139" s="229"/>
      <c r="I139" s="229"/>
      <c r="J139" s="29" t="str">
        <f t="shared" si="4"/>
        <v/>
      </c>
      <c r="K139" s="77"/>
      <c r="L139" s="29" t="str">
        <f t="shared" si="5"/>
        <v/>
      </c>
      <c r="N139" s="39"/>
      <c r="P139" s="42"/>
    </row>
    <row r="140" spans="2:16" x14ac:dyDescent="0.25">
      <c r="B140" s="241"/>
      <c r="C140" s="242"/>
      <c r="D140" s="77"/>
      <c r="E140" s="229"/>
      <c r="F140" s="229"/>
      <c r="G140" s="243"/>
      <c r="H140" s="229"/>
      <c r="I140" s="229"/>
      <c r="J140" s="29" t="str">
        <f t="shared" si="4"/>
        <v/>
      </c>
      <c r="K140" s="77"/>
      <c r="L140" s="29" t="str">
        <f t="shared" si="5"/>
        <v/>
      </c>
      <c r="N140" s="39"/>
      <c r="P140" s="42"/>
    </row>
    <row r="141" spans="2:16" x14ac:dyDescent="0.25">
      <c r="B141" s="241"/>
      <c r="C141" s="242"/>
      <c r="D141" s="77"/>
      <c r="E141" s="229"/>
      <c r="F141" s="229"/>
      <c r="G141" s="243"/>
      <c r="H141" s="229"/>
      <c r="I141" s="229"/>
      <c r="J141" s="29" t="str">
        <f t="shared" si="4"/>
        <v/>
      </c>
      <c r="K141" s="77"/>
      <c r="L141" s="29" t="str">
        <f t="shared" si="5"/>
        <v/>
      </c>
      <c r="N141" s="39"/>
      <c r="P141" s="42"/>
    </row>
    <row r="142" spans="2:16" x14ac:dyDescent="0.25">
      <c r="B142" s="241"/>
      <c r="C142" s="242"/>
      <c r="D142" s="77"/>
      <c r="E142" s="229"/>
      <c r="F142" s="229"/>
      <c r="G142" s="243"/>
      <c r="H142" s="229"/>
      <c r="I142" s="229"/>
      <c r="J142" s="29" t="str">
        <f t="shared" si="4"/>
        <v/>
      </c>
      <c r="K142" s="77"/>
      <c r="L142" s="29" t="str">
        <f t="shared" si="5"/>
        <v/>
      </c>
      <c r="N142" s="39"/>
      <c r="P142" s="42"/>
    </row>
    <row r="143" spans="2:16" x14ac:dyDescent="0.25">
      <c r="B143" s="241"/>
      <c r="C143" s="242"/>
      <c r="D143" s="77"/>
      <c r="E143" s="229"/>
      <c r="F143" s="229"/>
      <c r="G143" s="243"/>
      <c r="H143" s="229"/>
      <c r="I143" s="229"/>
      <c r="J143" s="29" t="str">
        <f t="shared" si="4"/>
        <v/>
      </c>
      <c r="K143" s="77"/>
      <c r="L143" s="29" t="str">
        <f t="shared" si="5"/>
        <v/>
      </c>
      <c r="N143" s="39"/>
      <c r="P143" s="42"/>
    </row>
    <row r="144" spans="2:16" x14ac:dyDescent="0.25">
      <c r="B144" s="241"/>
      <c r="C144" s="242"/>
      <c r="D144" s="77"/>
      <c r="E144" s="229"/>
      <c r="F144" s="229"/>
      <c r="G144" s="243"/>
      <c r="H144" s="229"/>
      <c r="I144" s="229"/>
      <c r="J144" s="29" t="str">
        <f t="shared" si="4"/>
        <v/>
      </c>
      <c r="K144" s="77"/>
      <c r="L144" s="29" t="str">
        <f t="shared" si="5"/>
        <v/>
      </c>
      <c r="N144" s="39"/>
      <c r="P144" s="42"/>
    </row>
    <row r="145" spans="2:16" x14ac:dyDescent="0.25">
      <c r="B145" s="241"/>
      <c r="C145" s="242"/>
      <c r="D145" s="77"/>
      <c r="E145" s="229"/>
      <c r="F145" s="229"/>
      <c r="G145" s="243"/>
      <c r="H145" s="229"/>
      <c r="I145" s="229"/>
      <c r="J145" s="29" t="str">
        <f t="shared" si="4"/>
        <v/>
      </c>
      <c r="K145" s="77"/>
      <c r="L145" s="29" t="str">
        <f t="shared" si="5"/>
        <v/>
      </c>
      <c r="N145" s="39"/>
      <c r="P145" s="42"/>
    </row>
    <row r="146" spans="2:16" x14ac:dyDescent="0.25">
      <c r="B146" s="241"/>
      <c r="C146" s="242"/>
      <c r="D146" s="77"/>
      <c r="E146" s="229"/>
      <c r="F146" s="229"/>
      <c r="G146" s="243"/>
      <c r="H146" s="229"/>
      <c r="I146" s="229"/>
      <c r="J146" s="29" t="str">
        <f t="shared" si="4"/>
        <v/>
      </c>
      <c r="K146" s="77"/>
      <c r="L146" s="29" t="str">
        <f t="shared" si="5"/>
        <v/>
      </c>
      <c r="N146" s="39"/>
      <c r="P146" s="42"/>
    </row>
    <row r="147" spans="2:16" x14ac:dyDescent="0.25">
      <c r="B147" s="241"/>
      <c r="C147" s="242"/>
      <c r="D147" s="77"/>
      <c r="E147" s="229"/>
      <c r="F147" s="229"/>
      <c r="G147" s="243"/>
      <c r="H147" s="229"/>
      <c r="I147" s="229"/>
      <c r="J147" s="29" t="str">
        <f t="shared" si="4"/>
        <v/>
      </c>
      <c r="K147" s="77"/>
      <c r="L147" s="29" t="str">
        <f t="shared" si="5"/>
        <v/>
      </c>
      <c r="N147" s="39"/>
      <c r="P147" s="42"/>
    </row>
    <row r="148" spans="2:16" x14ac:dyDescent="0.25">
      <c r="B148" s="241"/>
      <c r="C148" s="242"/>
      <c r="D148" s="77"/>
      <c r="E148" s="229"/>
      <c r="F148" s="229"/>
      <c r="G148" s="243"/>
      <c r="H148" s="229"/>
      <c r="I148" s="229"/>
      <c r="J148" s="29" t="str">
        <f t="shared" si="4"/>
        <v/>
      </c>
      <c r="K148" s="77"/>
      <c r="L148" s="29" t="str">
        <f t="shared" si="5"/>
        <v/>
      </c>
      <c r="N148" s="39"/>
      <c r="P148" s="42"/>
    </row>
    <row r="149" spans="2:16" x14ac:dyDescent="0.25">
      <c r="B149" s="241"/>
      <c r="C149" s="242"/>
      <c r="D149" s="77"/>
      <c r="E149" s="229"/>
      <c r="F149" s="229"/>
      <c r="G149" s="243"/>
      <c r="H149" s="229"/>
      <c r="I149" s="229"/>
      <c r="J149" s="29" t="str">
        <f t="shared" si="4"/>
        <v/>
      </c>
      <c r="K149" s="77"/>
      <c r="L149" s="29" t="str">
        <f t="shared" si="5"/>
        <v/>
      </c>
      <c r="N149" s="39"/>
      <c r="P149" s="42"/>
    </row>
    <row r="150" spans="2:16" x14ac:dyDescent="0.25">
      <c r="B150" s="241"/>
      <c r="C150" s="242"/>
      <c r="D150" s="77"/>
      <c r="E150" s="229"/>
      <c r="F150" s="229"/>
      <c r="G150" s="243"/>
      <c r="H150" s="229"/>
      <c r="I150" s="229"/>
      <c r="J150" s="29" t="str">
        <f t="shared" si="4"/>
        <v/>
      </c>
      <c r="K150" s="77"/>
      <c r="L150" s="29" t="str">
        <f t="shared" si="5"/>
        <v/>
      </c>
      <c r="N150" s="39"/>
      <c r="P150" s="42"/>
    </row>
    <row r="151" spans="2:16" x14ac:dyDescent="0.25">
      <c r="B151" s="241"/>
      <c r="C151" s="242"/>
      <c r="D151" s="77"/>
      <c r="E151" s="229"/>
      <c r="F151" s="229"/>
      <c r="G151" s="243"/>
      <c r="H151" s="229"/>
      <c r="I151" s="229"/>
      <c r="J151" s="29" t="str">
        <f t="shared" si="4"/>
        <v/>
      </c>
      <c r="K151" s="77"/>
      <c r="L151" s="29" t="str">
        <f t="shared" si="5"/>
        <v/>
      </c>
      <c r="N151" s="39"/>
      <c r="P151" s="42"/>
    </row>
    <row r="152" spans="2:16" x14ac:dyDescent="0.25">
      <c r="B152" s="241"/>
      <c r="C152" s="242"/>
      <c r="D152" s="77"/>
      <c r="E152" s="229"/>
      <c r="F152" s="229"/>
      <c r="G152" s="243"/>
      <c r="H152" s="229"/>
      <c r="I152" s="229"/>
      <c r="J152" s="29" t="str">
        <f t="shared" si="4"/>
        <v/>
      </c>
      <c r="K152" s="77"/>
      <c r="L152" s="29" t="str">
        <f t="shared" si="5"/>
        <v/>
      </c>
      <c r="N152" s="39"/>
      <c r="P152" s="42"/>
    </row>
    <row r="153" spans="2:16" x14ac:dyDescent="0.25">
      <c r="B153" s="241"/>
      <c r="C153" s="242"/>
      <c r="D153" s="77"/>
      <c r="E153" s="229"/>
      <c r="F153" s="229"/>
      <c r="G153" s="243"/>
      <c r="H153" s="229"/>
      <c r="I153" s="229"/>
      <c r="J153" s="29" t="str">
        <f t="shared" si="4"/>
        <v/>
      </c>
      <c r="K153" s="77"/>
      <c r="L153" s="29" t="str">
        <f t="shared" si="5"/>
        <v/>
      </c>
      <c r="N153" s="39"/>
      <c r="P153" s="42"/>
    </row>
    <row r="154" spans="2:16" x14ac:dyDescent="0.25">
      <c r="B154" s="241"/>
      <c r="C154" s="242"/>
      <c r="D154" s="77"/>
      <c r="E154" s="229"/>
      <c r="F154" s="229"/>
      <c r="G154" s="243"/>
      <c r="H154" s="229"/>
      <c r="I154" s="229"/>
      <c r="J154" s="29" t="str">
        <f t="shared" si="4"/>
        <v/>
      </c>
      <c r="K154" s="77"/>
      <c r="L154" s="29" t="str">
        <f t="shared" si="5"/>
        <v/>
      </c>
      <c r="N154" s="39"/>
      <c r="P154" s="42"/>
    </row>
    <row r="155" spans="2:16" x14ac:dyDescent="0.25">
      <c r="B155" s="241"/>
      <c r="C155" s="242"/>
      <c r="D155" s="77"/>
      <c r="E155" s="229"/>
      <c r="F155" s="229"/>
      <c r="G155" s="243"/>
      <c r="H155" s="229"/>
      <c r="I155" s="229"/>
      <c r="J155" s="29" t="str">
        <f t="shared" si="4"/>
        <v/>
      </c>
      <c r="K155" s="77"/>
      <c r="L155" s="29" t="str">
        <f t="shared" si="5"/>
        <v/>
      </c>
      <c r="N155" s="39"/>
      <c r="P155" s="42"/>
    </row>
    <row r="156" spans="2:16" x14ac:dyDescent="0.25">
      <c r="B156" s="241"/>
      <c r="C156" s="242"/>
      <c r="D156" s="77"/>
      <c r="E156" s="229"/>
      <c r="F156" s="229"/>
      <c r="G156" s="243"/>
      <c r="H156" s="229"/>
      <c r="I156" s="229"/>
      <c r="J156" s="29" t="str">
        <f t="shared" si="4"/>
        <v/>
      </c>
      <c r="K156" s="77"/>
      <c r="L156" s="29" t="str">
        <f t="shared" si="5"/>
        <v/>
      </c>
      <c r="N156" s="39"/>
      <c r="P156" s="42"/>
    </row>
    <row r="157" spans="2:16" x14ac:dyDescent="0.25">
      <c r="B157" s="241"/>
      <c r="C157" s="242"/>
      <c r="D157" s="77"/>
      <c r="E157" s="229"/>
      <c r="F157" s="229"/>
      <c r="G157" s="243"/>
      <c r="H157" s="229"/>
      <c r="I157" s="229"/>
      <c r="J157" s="29" t="str">
        <f t="shared" si="4"/>
        <v/>
      </c>
      <c r="K157" s="77"/>
      <c r="L157" s="29" t="str">
        <f t="shared" si="5"/>
        <v/>
      </c>
      <c r="N157" s="39"/>
      <c r="P157" s="42"/>
    </row>
    <row r="158" spans="2:16" x14ac:dyDescent="0.25">
      <c r="B158" s="241"/>
      <c r="C158" s="242"/>
      <c r="D158" s="77"/>
      <c r="E158" s="229"/>
      <c r="F158" s="229"/>
      <c r="G158" s="243"/>
      <c r="H158" s="229"/>
      <c r="I158" s="229"/>
      <c r="J158" s="29" t="str">
        <f t="shared" si="4"/>
        <v/>
      </c>
      <c r="K158" s="77"/>
      <c r="L158" s="29" t="str">
        <f t="shared" si="5"/>
        <v/>
      </c>
      <c r="N158" s="39"/>
      <c r="P158" s="42"/>
    </row>
    <row r="159" spans="2:16" x14ac:dyDescent="0.25">
      <c r="B159" s="241"/>
      <c r="C159" s="242"/>
      <c r="D159" s="77"/>
      <c r="E159" s="229"/>
      <c r="F159" s="229"/>
      <c r="G159" s="243"/>
      <c r="H159" s="229"/>
      <c r="I159" s="229"/>
      <c r="J159" s="29" t="str">
        <f t="shared" si="4"/>
        <v/>
      </c>
      <c r="K159" s="77"/>
      <c r="L159" s="29" t="str">
        <f t="shared" si="5"/>
        <v/>
      </c>
      <c r="N159" s="39"/>
      <c r="P159" s="42"/>
    </row>
    <row r="160" spans="2:16" x14ac:dyDescent="0.25">
      <c r="B160" s="241"/>
      <c r="C160" s="242"/>
      <c r="D160" s="77"/>
      <c r="E160" s="229"/>
      <c r="F160" s="229"/>
      <c r="G160" s="243"/>
      <c r="H160" s="229"/>
      <c r="I160" s="229"/>
      <c r="J160" s="29" t="str">
        <f t="shared" si="4"/>
        <v/>
      </c>
      <c r="K160" s="77"/>
      <c r="L160" s="29" t="str">
        <f t="shared" si="5"/>
        <v/>
      </c>
      <c r="N160" s="39"/>
      <c r="P160" s="42"/>
    </row>
    <row r="161" spans="2:16" x14ac:dyDescent="0.25">
      <c r="B161" s="241"/>
      <c r="C161" s="242"/>
      <c r="D161" s="77"/>
      <c r="E161" s="229"/>
      <c r="F161" s="229"/>
      <c r="G161" s="243"/>
      <c r="H161" s="229"/>
      <c r="I161" s="229"/>
      <c r="J161" s="29" t="str">
        <f t="shared" si="4"/>
        <v/>
      </c>
      <c r="K161" s="77"/>
      <c r="L161" s="29" t="str">
        <f t="shared" si="5"/>
        <v/>
      </c>
      <c r="N161" s="39"/>
      <c r="P161" s="42"/>
    </row>
    <row r="162" spans="2:16" x14ac:dyDescent="0.25">
      <c r="B162" s="241"/>
      <c r="C162" s="242"/>
      <c r="D162" s="77"/>
      <c r="E162" s="229"/>
      <c r="F162" s="229"/>
      <c r="G162" s="243"/>
      <c r="H162" s="229"/>
      <c r="I162" s="229"/>
      <c r="J162" s="29" t="str">
        <f t="shared" si="4"/>
        <v/>
      </c>
      <c r="K162" s="77"/>
      <c r="L162" s="29" t="str">
        <f t="shared" si="5"/>
        <v/>
      </c>
      <c r="N162" s="39"/>
      <c r="P162" s="42"/>
    </row>
    <row r="163" spans="2:16" x14ac:dyDescent="0.25">
      <c r="B163" s="241"/>
      <c r="C163" s="242"/>
      <c r="D163" s="77"/>
      <c r="E163" s="229"/>
      <c r="F163" s="229"/>
      <c r="G163" s="243"/>
      <c r="H163" s="229"/>
      <c r="I163" s="229"/>
      <c r="J163" s="29" t="str">
        <f t="shared" si="4"/>
        <v/>
      </c>
      <c r="K163" s="77"/>
      <c r="L163" s="29" t="str">
        <f t="shared" si="5"/>
        <v/>
      </c>
      <c r="N163" s="39"/>
      <c r="P163" s="42"/>
    </row>
    <row r="164" spans="2:16" x14ac:dyDescent="0.25">
      <c r="B164" s="241"/>
      <c r="C164" s="242"/>
      <c r="D164" s="77"/>
      <c r="E164" s="229"/>
      <c r="F164" s="229"/>
      <c r="G164" s="243"/>
      <c r="H164" s="229"/>
      <c r="I164" s="229"/>
      <c r="J164" s="29" t="str">
        <f t="shared" si="4"/>
        <v/>
      </c>
      <c r="K164" s="77"/>
      <c r="L164" s="29" t="str">
        <f t="shared" si="5"/>
        <v/>
      </c>
      <c r="N164" s="39"/>
      <c r="P164" s="42"/>
    </row>
    <row r="165" spans="2:16" x14ac:dyDescent="0.25">
      <c r="B165" s="241"/>
      <c r="C165" s="242"/>
      <c r="D165" s="77"/>
      <c r="E165" s="229"/>
      <c r="F165" s="229"/>
      <c r="G165" s="243"/>
      <c r="H165" s="229"/>
      <c r="I165" s="229"/>
      <c r="J165" s="29" t="str">
        <f t="shared" si="4"/>
        <v/>
      </c>
      <c r="K165" s="77"/>
      <c r="L165" s="29" t="str">
        <f t="shared" si="5"/>
        <v/>
      </c>
      <c r="N165" s="39"/>
      <c r="P165" s="42"/>
    </row>
    <row r="166" spans="2:16" x14ac:dyDescent="0.25">
      <c r="B166" s="241"/>
      <c r="C166" s="242"/>
      <c r="D166" s="77"/>
      <c r="E166" s="229"/>
      <c r="F166" s="229"/>
      <c r="G166" s="243"/>
      <c r="H166" s="229"/>
      <c r="I166" s="229"/>
      <c r="J166" s="29" t="str">
        <f t="shared" si="4"/>
        <v/>
      </c>
      <c r="K166" s="77"/>
      <c r="L166" s="29" t="str">
        <f t="shared" si="5"/>
        <v/>
      </c>
      <c r="N166" s="39"/>
      <c r="P166" s="42"/>
    </row>
    <row r="167" spans="2:16" x14ac:dyDescent="0.25">
      <c r="B167" s="241"/>
      <c r="C167" s="242"/>
      <c r="D167" s="77"/>
      <c r="E167" s="229"/>
      <c r="F167" s="229"/>
      <c r="G167" s="243"/>
      <c r="H167" s="229"/>
      <c r="I167" s="229"/>
      <c r="J167" s="29" t="str">
        <f t="shared" si="4"/>
        <v/>
      </c>
      <c r="K167" s="77"/>
      <c r="L167" s="29" t="str">
        <f t="shared" si="5"/>
        <v/>
      </c>
      <c r="N167" s="39"/>
      <c r="P167" s="42"/>
    </row>
    <row r="168" spans="2:16" x14ac:dyDescent="0.25">
      <c r="B168" s="241"/>
      <c r="C168" s="242"/>
      <c r="D168" s="77"/>
      <c r="E168" s="229"/>
      <c r="F168" s="229"/>
      <c r="G168" s="243"/>
      <c r="H168" s="229"/>
      <c r="I168" s="229"/>
      <c r="J168" s="29" t="str">
        <f t="shared" si="4"/>
        <v/>
      </c>
      <c r="K168" s="77"/>
      <c r="L168" s="29" t="str">
        <f t="shared" si="5"/>
        <v/>
      </c>
      <c r="N168" s="39"/>
      <c r="P168" s="42"/>
    </row>
    <row r="169" spans="2:16" x14ac:dyDescent="0.25">
      <c r="B169" s="241"/>
      <c r="C169" s="242"/>
      <c r="D169" s="77"/>
      <c r="E169" s="229"/>
      <c r="F169" s="229"/>
      <c r="G169" s="243"/>
      <c r="H169" s="229"/>
      <c r="I169" s="229"/>
      <c r="J169" s="29" t="str">
        <f t="shared" si="4"/>
        <v/>
      </c>
      <c r="K169" s="77"/>
      <c r="L169" s="29" t="str">
        <f t="shared" si="5"/>
        <v/>
      </c>
      <c r="N169" s="39"/>
      <c r="P169" s="42"/>
    </row>
    <row r="170" spans="2:16" x14ac:dyDescent="0.25">
      <c r="B170" s="241"/>
      <c r="C170" s="242"/>
      <c r="D170" s="77"/>
      <c r="E170" s="229"/>
      <c r="F170" s="229"/>
      <c r="G170" s="243"/>
      <c r="H170" s="229"/>
      <c r="I170" s="229"/>
      <c r="J170" s="29" t="str">
        <f t="shared" si="4"/>
        <v/>
      </c>
      <c r="K170" s="77"/>
      <c r="L170" s="29" t="str">
        <f t="shared" si="5"/>
        <v/>
      </c>
      <c r="N170" s="39"/>
      <c r="P170" s="42"/>
    </row>
    <row r="171" spans="2:16" x14ac:dyDescent="0.25">
      <c r="B171" s="241"/>
      <c r="C171" s="242"/>
      <c r="D171" s="77"/>
      <c r="E171" s="229"/>
      <c r="F171" s="229"/>
      <c r="G171" s="243"/>
      <c r="H171" s="229"/>
      <c r="I171" s="229"/>
      <c r="J171" s="29" t="str">
        <f t="shared" si="4"/>
        <v/>
      </c>
      <c r="K171" s="77"/>
      <c r="L171" s="29" t="str">
        <f t="shared" si="5"/>
        <v/>
      </c>
      <c r="N171" s="39"/>
      <c r="P171" s="42"/>
    </row>
    <row r="172" spans="2:16" x14ac:dyDescent="0.25">
      <c r="B172" s="241"/>
      <c r="C172" s="242"/>
      <c r="D172" s="77"/>
      <c r="E172" s="229"/>
      <c r="F172" s="229"/>
      <c r="G172" s="243"/>
      <c r="H172" s="229"/>
      <c r="I172" s="229"/>
      <c r="J172" s="29" t="str">
        <f t="shared" si="4"/>
        <v/>
      </c>
      <c r="K172" s="77"/>
      <c r="L172" s="29" t="str">
        <f t="shared" si="5"/>
        <v/>
      </c>
      <c r="N172" s="39"/>
      <c r="P172" s="42"/>
    </row>
    <row r="173" spans="2:16" x14ac:dyDescent="0.25">
      <c r="B173" s="241"/>
      <c r="C173" s="242"/>
      <c r="D173" s="77"/>
      <c r="E173" s="229"/>
      <c r="F173" s="229"/>
      <c r="G173" s="243"/>
      <c r="H173" s="229"/>
      <c r="I173" s="229"/>
      <c r="J173" s="29" t="str">
        <f t="shared" si="4"/>
        <v/>
      </c>
      <c r="K173" s="77"/>
      <c r="L173" s="29" t="str">
        <f t="shared" si="5"/>
        <v/>
      </c>
      <c r="N173" s="39"/>
      <c r="P173" s="42"/>
    </row>
    <row r="174" spans="2:16" x14ac:dyDescent="0.25">
      <c r="B174" s="241"/>
      <c r="C174" s="242"/>
      <c r="D174" s="77"/>
      <c r="E174" s="229"/>
      <c r="F174" s="229"/>
      <c r="G174" s="243"/>
      <c r="H174" s="229"/>
      <c r="I174" s="229"/>
      <c r="J174" s="29" t="str">
        <f t="shared" si="4"/>
        <v/>
      </c>
      <c r="K174" s="77"/>
      <c r="L174" s="29" t="str">
        <f t="shared" si="5"/>
        <v/>
      </c>
      <c r="N174" s="39"/>
      <c r="P174" s="42"/>
    </row>
    <row r="175" spans="2:16" x14ac:dyDescent="0.25">
      <c r="B175" s="241"/>
      <c r="C175" s="242"/>
      <c r="D175" s="77"/>
      <c r="E175" s="229"/>
      <c r="F175" s="229"/>
      <c r="G175" s="243"/>
      <c r="H175" s="229"/>
      <c r="I175" s="229"/>
      <c r="J175" s="29" t="str">
        <f t="shared" si="4"/>
        <v/>
      </c>
      <c r="K175" s="77"/>
      <c r="L175" s="29" t="str">
        <f t="shared" si="5"/>
        <v/>
      </c>
      <c r="N175" s="39"/>
      <c r="P175" s="42"/>
    </row>
    <row r="176" spans="2:16" x14ac:dyDescent="0.25">
      <c r="B176" s="241"/>
      <c r="C176" s="242"/>
      <c r="D176" s="77"/>
      <c r="E176" s="229"/>
      <c r="F176" s="229"/>
      <c r="G176" s="243"/>
      <c r="H176" s="229"/>
      <c r="I176" s="229"/>
      <c r="J176" s="29" t="str">
        <f t="shared" si="4"/>
        <v/>
      </c>
      <c r="K176" s="77"/>
      <c r="L176" s="29" t="str">
        <f t="shared" si="5"/>
        <v/>
      </c>
      <c r="N176" s="39"/>
      <c r="P176" s="42"/>
    </row>
    <row r="177" spans="2:16" x14ac:dyDescent="0.25">
      <c r="B177" s="241"/>
      <c r="C177" s="242"/>
      <c r="D177" s="77"/>
      <c r="E177" s="229"/>
      <c r="F177" s="229"/>
      <c r="G177" s="243"/>
      <c r="H177" s="229"/>
      <c r="I177" s="229"/>
      <c r="J177" s="29" t="str">
        <f t="shared" si="4"/>
        <v/>
      </c>
      <c r="K177" s="77"/>
      <c r="L177" s="29" t="str">
        <f t="shared" si="5"/>
        <v/>
      </c>
      <c r="N177" s="39"/>
      <c r="P177" s="42"/>
    </row>
    <row r="178" spans="2:16" x14ac:dyDescent="0.25">
      <c r="B178" s="241"/>
      <c r="C178" s="242"/>
      <c r="D178" s="77"/>
      <c r="E178" s="229"/>
      <c r="F178" s="229"/>
      <c r="G178" s="243"/>
      <c r="H178" s="229"/>
      <c r="I178" s="229"/>
      <c r="J178" s="29" t="str">
        <f t="shared" si="4"/>
        <v/>
      </c>
      <c r="K178" s="77"/>
      <c r="L178" s="29" t="str">
        <f t="shared" si="5"/>
        <v/>
      </c>
      <c r="N178" s="39"/>
      <c r="P178" s="42"/>
    </row>
    <row r="179" spans="2:16" x14ac:dyDescent="0.25">
      <c r="B179" s="241"/>
      <c r="C179" s="242"/>
      <c r="D179" s="77"/>
      <c r="E179" s="229"/>
      <c r="F179" s="229"/>
      <c r="G179" s="243"/>
      <c r="H179" s="229"/>
      <c r="I179" s="229"/>
      <c r="J179" s="29" t="str">
        <f t="shared" si="4"/>
        <v/>
      </c>
      <c r="K179" s="77"/>
      <c r="L179" s="29" t="str">
        <f t="shared" si="5"/>
        <v/>
      </c>
      <c r="N179" s="39"/>
      <c r="P179" s="42"/>
    </row>
    <row r="180" spans="2:16" x14ac:dyDescent="0.25">
      <c r="B180" s="241"/>
      <c r="C180" s="242"/>
      <c r="D180" s="77"/>
      <c r="E180" s="229"/>
      <c r="F180" s="229"/>
      <c r="G180" s="243"/>
      <c r="H180" s="229"/>
      <c r="I180" s="229"/>
      <c r="J180" s="29" t="str">
        <f t="shared" si="4"/>
        <v/>
      </c>
      <c r="K180" s="77"/>
      <c r="L180" s="29" t="str">
        <f t="shared" si="5"/>
        <v/>
      </c>
      <c r="N180" s="39"/>
      <c r="P180" s="42"/>
    </row>
    <row r="181" spans="2:16" x14ac:dyDescent="0.25">
      <c r="B181" s="241"/>
      <c r="C181" s="242"/>
      <c r="D181" s="77"/>
      <c r="E181" s="229"/>
      <c r="F181" s="229"/>
      <c r="G181" s="243"/>
      <c r="H181" s="229"/>
      <c r="I181" s="229"/>
      <c r="J181" s="29" t="str">
        <f t="shared" si="4"/>
        <v/>
      </c>
      <c r="K181" s="77"/>
      <c r="L181" s="29" t="str">
        <f t="shared" si="5"/>
        <v/>
      </c>
      <c r="N181" s="39"/>
      <c r="P181" s="42"/>
    </row>
    <row r="182" spans="2:16" x14ac:dyDescent="0.25">
      <c r="B182" s="241"/>
      <c r="C182" s="242"/>
      <c r="D182" s="77"/>
      <c r="E182" s="229"/>
      <c r="F182" s="229"/>
      <c r="G182" s="243"/>
      <c r="H182" s="229"/>
      <c r="I182" s="229"/>
      <c r="J182" s="29" t="str">
        <f t="shared" si="4"/>
        <v/>
      </c>
      <c r="K182" s="77"/>
      <c r="L182" s="29" t="str">
        <f t="shared" si="5"/>
        <v/>
      </c>
      <c r="N182" s="39"/>
      <c r="P182" s="42"/>
    </row>
    <row r="183" spans="2:16" x14ac:dyDescent="0.25">
      <c r="B183" s="241"/>
      <c r="C183" s="242"/>
      <c r="D183" s="77"/>
      <c r="E183" s="229"/>
      <c r="F183" s="229"/>
      <c r="G183" s="243"/>
      <c r="H183" s="229"/>
      <c r="I183" s="229"/>
      <c r="J183" s="29" t="str">
        <f t="shared" si="4"/>
        <v/>
      </c>
      <c r="K183" s="77"/>
      <c r="L183" s="29" t="str">
        <f t="shared" si="5"/>
        <v/>
      </c>
      <c r="N183" s="39"/>
      <c r="P183" s="42"/>
    </row>
    <row r="184" spans="2:16" x14ac:dyDescent="0.25">
      <c r="B184" s="241"/>
      <c r="C184" s="242"/>
      <c r="D184" s="77"/>
      <c r="E184" s="229"/>
      <c r="F184" s="229"/>
      <c r="G184" s="243"/>
      <c r="H184" s="229"/>
      <c r="I184" s="229"/>
      <c r="J184" s="29" t="str">
        <f t="shared" si="4"/>
        <v/>
      </c>
      <c r="K184" s="77"/>
      <c r="L184" s="29" t="str">
        <f t="shared" si="5"/>
        <v/>
      </c>
      <c r="N184" s="39"/>
      <c r="P184" s="42"/>
    </row>
    <row r="185" spans="2:16" x14ac:dyDescent="0.25">
      <c r="B185" s="241"/>
      <c r="C185" s="242"/>
      <c r="D185" s="77"/>
      <c r="E185" s="229"/>
      <c r="F185" s="229"/>
      <c r="G185" s="243"/>
      <c r="H185" s="229"/>
      <c r="I185" s="229"/>
      <c r="J185" s="29" t="str">
        <f t="shared" si="4"/>
        <v/>
      </c>
      <c r="K185" s="77"/>
      <c r="L185" s="29" t="str">
        <f t="shared" si="5"/>
        <v/>
      </c>
      <c r="N185" s="39"/>
      <c r="P185" s="42"/>
    </row>
    <row r="186" spans="2:16" x14ac:dyDescent="0.25">
      <c r="B186" s="241"/>
      <c r="C186" s="242"/>
      <c r="D186" s="77"/>
      <c r="E186" s="229"/>
      <c r="F186" s="229"/>
      <c r="G186" s="243"/>
      <c r="H186" s="229"/>
      <c r="I186" s="229"/>
      <c r="J186" s="29" t="str">
        <f t="shared" si="4"/>
        <v/>
      </c>
      <c r="K186" s="77"/>
      <c r="L186" s="29" t="str">
        <f t="shared" si="5"/>
        <v/>
      </c>
      <c r="N186" s="39"/>
      <c r="P186" s="42"/>
    </row>
    <row r="187" spans="2:16" x14ac:dyDescent="0.25">
      <c r="B187" s="241"/>
      <c r="C187" s="242"/>
      <c r="D187" s="77"/>
      <c r="E187" s="229"/>
      <c r="F187" s="229"/>
      <c r="G187" s="243"/>
      <c r="H187" s="229"/>
      <c r="I187" s="229"/>
      <c r="J187" s="29" t="str">
        <f t="shared" si="4"/>
        <v/>
      </c>
      <c r="K187" s="77"/>
      <c r="L187" s="29" t="str">
        <f t="shared" si="5"/>
        <v/>
      </c>
      <c r="N187" s="39"/>
      <c r="P187" s="42"/>
    </row>
    <row r="188" spans="2:16" x14ac:dyDescent="0.25">
      <c r="B188" s="241"/>
      <c r="C188" s="242"/>
      <c r="D188" s="77"/>
      <c r="E188" s="229"/>
      <c r="F188" s="229"/>
      <c r="G188" s="243"/>
      <c r="H188" s="229"/>
      <c r="I188" s="229"/>
      <c r="J188" s="29" t="str">
        <f t="shared" si="4"/>
        <v/>
      </c>
      <c r="K188" s="77"/>
      <c r="L188" s="29" t="str">
        <f t="shared" si="5"/>
        <v/>
      </c>
      <c r="N188" s="39"/>
      <c r="P188" s="42"/>
    </row>
    <row r="189" spans="2:16" x14ac:dyDescent="0.25">
      <c r="B189" s="241"/>
      <c r="C189" s="242"/>
      <c r="D189" s="77"/>
      <c r="E189" s="229"/>
      <c r="F189" s="229"/>
      <c r="G189" s="243"/>
      <c r="H189" s="229"/>
      <c r="I189" s="229"/>
      <c r="J189" s="29" t="str">
        <f t="shared" si="4"/>
        <v/>
      </c>
      <c r="K189" s="77"/>
      <c r="L189" s="29" t="str">
        <f t="shared" si="5"/>
        <v/>
      </c>
      <c r="N189" s="39"/>
      <c r="P189" s="42"/>
    </row>
    <row r="190" spans="2:16" x14ac:dyDescent="0.25">
      <c r="B190" s="241"/>
      <c r="C190" s="242"/>
      <c r="D190" s="77"/>
      <c r="E190" s="229"/>
      <c r="F190" s="229"/>
      <c r="G190" s="243"/>
      <c r="H190" s="229"/>
      <c r="I190" s="229"/>
      <c r="J190" s="29" t="str">
        <f t="shared" si="4"/>
        <v/>
      </c>
      <c r="K190" s="77"/>
      <c r="L190" s="29" t="str">
        <f t="shared" si="5"/>
        <v/>
      </c>
      <c r="N190" s="39"/>
      <c r="P190" s="42"/>
    </row>
    <row r="191" spans="2:16" x14ac:dyDescent="0.25">
      <c r="B191" s="241"/>
      <c r="C191" s="242"/>
      <c r="D191" s="77"/>
      <c r="E191" s="229"/>
      <c r="F191" s="229"/>
      <c r="G191" s="243"/>
      <c r="H191" s="229"/>
      <c r="I191" s="229"/>
      <c r="J191" s="29" t="str">
        <f t="shared" si="4"/>
        <v/>
      </c>
      <c r="K191" s="77"/>
      <c r="L191" s="29" t="str">
        <f t="shared" si="5"/>
        <v/>
      </c>
      <c r="N191" s="39"/>
      <c r="P191" s="42"/>
    </row>
    <row r="192" spans="2:16" x14ac:dyDescent="0.25">
      <c r="B192" s="241"/>
      <c r="C192" s="242"/>
      <c r="D192" s="77"/>
      <c r="E192" s="229"/>
      <c r="F192" s="229"/>
      <c r="G192" s="243"/>
      <c r="H192" s="229"/>
      <c r="I192" s="229"/>
      <c r="J192" s="29" t="str">
        <f t="shared" si="4"/>
        <v/>
      </c>
      <c r="K192" s="77"/>
      <c r="L192" s="29" t="str">
        <f t="shared" si="5"/>
        <v/>
      </c>
      <c r="N192" s="39"/>
      <c r="P192" s="42"/>
    </row>
    <row r="193" spans="2:16" x14ac:dyDescent="0.25">
      <c r="B193" s="241"/>
      <c r="C193" s="242"/>
      <c r="D193" s="77"/>
      <c r="E193" s="229"/>
      <c r="F193" s="229"/>
      <c r="G193" s="243"/>
      <c r="H193" s="229"/>
      <c r="I193" s="229"/>
      <c r="J193" s="29" t="str">
        <f t="shared" si="4"/>
        <v/>
      </c>
      <c r="K193" s="77"/>
      <c r="L193" s="29" t="str">
        <f t="shared" si="5"/>
        <v/>
      </c>
      <c r="N193" s="39"/>
      <c r="P193" s="42"/>
    </row>
    <row r="194" spans="2:16" x14ac:dyDescent="0.25">
      <c r="B194" s="241"/>
      <c r="C194" s="242"/>
      <c r="D194" s="77"/>
      <c r="E194" s="229"/>
      <c r="F194" s="229"/>
      <c r="G194" s="243"/>
      <c r="H194" s="229"/>
      <c r="I194" s="229"/>
      <c r="J194" s="29" t="str">
        <f t="shared" si="4"/>
        <v/>
      </c>
      <c r="K194" s="77"/>
      <c r="L194" s="29" t="str">
        <f t="shared" si="5"/>
        <v/>
      </c>
      <c r="N194" s="39"/>
      <c r="P194" s="42"/>
    </row>
    <row r="195" spans="2:16" x14ac:dyDescent="0.25">
      <c r="B195" s="241"/>
      <c r="C195" s="242"/>
      <c r="D195" s="77"/>
      <c r="E195" s="229"/>
      <c r="F195" s="229"/>
      <c r="G195" s="243"/>
      <c r="H195" s="229"/>
      <c r="I195" s="229"/>
      <c r="J195" s="29" t="str">
        <f t="shared" si="4"/>
        <v/>
      </c>
      <c r="K195" s="77"/>
      <c r="L195" s="29" t="str">
        <f t="shared" si="5"/>
        <v/>
      </c>
      <c r="N195" s="39"/>
      <c r="P195" s="42"/>
    </row>
    <row r="196" spans="2:16" x14ac:dyDescent="0.25">
      <c r="B196" s="241"/>
      <c r="C196" s="242"/>
      <c r="D196" s="77"/>
      <c r="E196" s="229"/>
      <c r="F196" s="229"/>
      <c r="G196" s="243"/>
      <c r="H196" s="229"/>
      <c r="I196" s="229"/>
      <c r="J196" s="29" t="str">
        <f t="shared" si="4"/>
        <v/>
      </c>
      <c r="K196" s="77"/>
      <c r="L196" s="29" t="str">
        <f t="shared" si="5"/>
        <v/>
      </c>
      <c r="N196" s="39"/>
      <c r="P196" s="42"/>
    </row>
    <row r="197" spans="2:16" x14ac:dyDescent="0.25">
      <c r="B197" s="241"/>
      <c r="C197" s="242"/>
      <c r="D197" s="77"/>
      <c r="E197" s="229"/>
      <c r="F197" s="229"/>
      <c r="G197" s="243"/>
      <c r="H197" s="229"/>
      <c r="I197" s="229"/>
      <c r="J197" s="29" t="str">
        <f t="shared" si="4"/>
        <v/>
      </c>
      <c r="K197" s="77"/>
      <c r="L197" s="29" t="str">
        <f t="shared" si="5"/>
        <v/>
      </c>
      <c r="N197" s="39"/>
      <c r="P197" s="42"/>
    </row>
    <row r="198" spans="2:16" x14ac:dyDescent="0.25">
      <c r="B198" s="241"/>
      <c r="C198" s="242"/>
      <c r="D198" s="77"/>
      <c r="E198" s="229"/>
      <c r="F198" s="229"/>
      <c r="G198" s="243"/>
      <c r="H198" s="229"/>
      <c r="I198" s="229"/>
      <c r="J198" s="29" t="str">
        <f t="shared" si="4"/>
        <v/>
      </c>
      <c r="K198" s="77"/>
      <c r="L198" s="29" t="str">
        <f t="shared" si="5"/>
        <v/>
      </c>
      <c r="N198" s="39"/>
      <c r="P198" s="42"/>
    </row>
    <row r="199" spans="2:16" x14ac:dyDescent="0.25">
      <c r="B199" s="241"/>
      <c r="C199" s="242"/>
      <c r="D199" s="77"/>
      <c r="E199" s="229"/>
      <c r="F199" s="229"/>
      <c r="G199" s="243"/>
      <c r="H199" s="229"/>
      <c r="I199" s="229"/>
      <c r="J199" s="29" t="str">
        <f t="shared" si="4"/>
        <v/>
      </c>
      <c r="K199" s="77"/>
      <c r="L199" s="29" t="str">
        <f t="shared" si="5"/>
        <v/>
      </c>
      <c r="N199" s="39"/>
      <c r="P199" s="42"/>
    </row>
    <row r="200" spans="2:16" x14ac:dyDescent="0.25">
      <c r="B200" s="241"/>
      <c r="C200" s="242"/>
      <c r="D200" s="77"/>
      <c r="E200" s="229"/>
      <c r="F200" s="229"/>
      <c r="G200" s="243"/>
      <c r="H200" s="229"/>
      <c r="I200" s="229"/>
      <c r="J200" s="29" t="str">
        <f t="shared" si="4"/>
        <v/>
      </c>
      <c r="K200" s="77"/>
      <c r="L200" s="29" t="str">
        <f t="shared" si="5"/>
        <v/>
      </c>
      <c r="N200" s="39"/>
      <c r="P200" s="42"/>
    </row>
    <row r="201" spans="2:16" x14ac:dyDescent="0.25">
      <c r="B201" s="241"/>
      <c r="C201" s="241"/>
      <c r="D201" s="77"/>
      <c r="E201" s="229"/>
      <c r="F201" s="229"/>
      <c r="G201" s="243"/>
      <c r="H201" s="229"/>
      <c r="I201" s="229"/>
      <c r="J201" s="29" t="str">
        <f t="shared" si="4"/>
        <v/>
      </c>
      <c r="K201" s="77"/>
      <c r="L201" s="29" t="str">
        <f t="shared" si="5"/>
        <v/>
      </c>
      <c r="N201" s="39"/>
      <c r="P201" s="42"/>
    </row>
    <row r="202" spans="2:16" x14ac:dyDescent="0.25">
      <c r="B202" s="241"/>
      <c r="C202" s="241"/>
      <c r="D202" s="77"/>
      <c r="E202" s="229"/>
      <c r="F202" s="229"/>
      <c r="G202" s="243"/>
      <c r="H202" s="229"/>
      <c r="I202" s="229"/>
      <c r="J202" s="29" t="str">
        <f t="shared" ref="J202:J265" si="6">IF(E202="","",G202-H202-I202)</f>
        <v/>
      </c>
      <c r="K202" s="77"/>
      <c r="L202" s="29" t="str">
        <f t="shared" ref="L202:L265" si="7">IFERROR(IF(C202="","",C202-J202),"")</f>
        <v/>
      </c>
      <c r="N202" s="39"/>
      <c r="P202" s="42"/>
    </row>
    <row r="203" spans="2:16" x14ac:dyDescent="0.25">
      <c r="B203" s="241"/>
      <c r="C203" s="241"/>
      <c r="D203" s="77"/>
      <c r="E203" s="229"/>
      <c r="F203" s="229"/>
      <c r="G203" s="243"/>
      <c r="H203" s="229"/>
      <c r="I203" s="229"/>
      <c r="J203" s="29" t="str">
        <f t="shared" si="6"/>
        <v/>
      </c>
      <c r="K203" s="77"/>
      <c r="L203" s="29" t="str">
        <f t="shared" si="7"/>
        <v/>
      </c>
      <c r="N203" s="39"/>
      <c r="P203" s="42"/>
    </row>
    <row r="204" spans="2:16" x14ac:dyDescent="0.25">
      <c r="B204" s="241"/>
      <c r="C204" s="241"/>
      <c r="D204" s="77"/>
      <c r="E204" s="229"/>
      <c r="F204" s="229"/>
      <c r="G204" s="243"/>
      <c r="H204" s="229"/>
      <c r="I204" s="229"/>
      <c r="J204" s="29" t="str">
        <f t="shared" si="6"/>
        <v/>
      </c>
      <c r="K204" s="77"/>
      <c r="L204" s="29" t="str">
        <f t="shared" si="7"/>
        <v/>
      </c>
      <c r="N204" s="39"/>
      <c r="P204" s="42"/>
    </row>
    <row r="205" spans="2:16" x14ac:dyDescent="0.25">
      <c r="B205" s="241"/>
      <c r="C205" s="241"/>
      <c r="D205" s="77"/>
      <c r="E205" s="229"/>
      <c r="F205" s="229"/>
      <c r="G205" s="243"/>
      <c r="H205" s="229"/>
      <c r="I205" s="229"/>
      <c r="J205" s="29" t="str">
        <f t="shared" si="6"/>
        <v/>
      </c>
      <c r="K205" s="77"/>
      <c r="L205" s="29" t="str">
        <f t="shared" si="7"/>
        <v/>
      </c>
      <c r="N205" s="39"/>
      <c r="P205" s="42"/>
    </row>
    <row r="206" spans="2:16" x14ac:dyDescent="0.25">
      <c r="B206" s="241"/>
      <c r="C206" s="241"/>
      <c r="D206" s="77"/>
      <c r="E206" s="229"/>
      <c r="F206" s="229"/>
      <c r="G206" s="243"/>
      <c r="H206" s="229"/>
      <c r="I206" s="229"/>
      <c r="J206" s="29" t="str">
        <f t="shared" si="6"/>
        <v/>
      </c>
      <c r="K206" s="77"/>
      <c r="L206" s="29" t="str">
        <f t="shared" si="7"/>
        <v/>
      </c>
      <c r="N206" s="39"/>
      <c r="P206" s="42"/>
    </row>
    <row r="207" spans="2:16" x14ac:dyDescent="0.25">
      <c r="B207" s="241"/>
      <c r="C207" s="241"/>
      <c r="D207" s="77"/>
      <c r="E207" s="229"/>
      <c r="F207" s="229"/>
      <c r="G207" s="243"/>
      <c r="H207" s="229"/>
      <c r="I207" s="229"/>
      <c r="J207" s="29" t="str">
        <f t="shared" si="6"/>
        <v/>
      </c>
      <c r="K207" s="77"/>
      <c r="L207" s="29" t="str">
        <f t="shared" si="7"/>
        <v/>
      </c>
      <c r="N207" s="39"/>
      <c r="P207" s="42"/>
    </row>
    <row r="208" spans="2:16" x14ac:dyDescent="0.25">
      <c r="B208" s="241"/>
      <c r="C208" s="241"/>
      <c r="D208" s="77"/>
      <c r="E208" s="229"/>
      <c r="F208" s="229"/>
      <c r="G208" s="243"/>
      <c r="H208" s="229"/>
      <c r="I208" s="229"/>
      <c r="J208" s="29" t="str">
        <f t="shared" si="6"/>
        <v/>
      </c>
      <c r="K208" s="77"/>
      <c r="L208" s="29" t="str">
        <f t="shared" si="7"/>
        <v/>
      </c>
      <c r="N208" s="39"/>
      <c r="P208" s="42"/>
    </row>
    <row r="209" spans="2:16" x14ac:dyDescent="0.25">
      <c r="B209" s="241"/>
      <c r="C209" s="241"/>
      <c r="D209" s="77"/>
      <c r="E209" s="229"/>
      <c r="F209" s="229"/>
      <c r="G209" s="243"/>
      <c r="H209" s="229"/>
      <c r="I209" s="229"/>
      <c r="J209" s="29" t="str">
        <f t="shared" si="6"/>
        <v/>
      </c>
      <c r="K209" s="77"/>
      <c r="L209" s="29" t="str">
        <f t="shared" si="7"/>
        <v/>
      </c>
      <c r="N209" s="39"/>
      <c r="P209" s="42"/>
    </row>
    <row r="210" spans="2:16" x14ac:dyDescent="0.25">
      <c r="B210" s="241"/>
      <c r="C210" s="241"/>
      <c r="D210" s="77"/>
      <c r="E210" s="229"/>
      <c r="F210" s="229"/>
      <c r="G210" s="243"/>
      <c r="H210" s="229"/>
      <c r="I210" s="229"/>
      <c r="J210" s="29" t="str">
        <f t="shared" si="6"/>
        <v/>
      </c>
      <c r="K210" s="77"/>
      <c r="L210" s="29" t="str">
        <f t="shared" si="7"/>
        <v/>
      </c>
      <c r="N210" s="39"/>
      <c r="P210" s="42"/>
    </row>
    <row r="211" spans="2:16" x14ac:dyDescent="0.25">
      <c r="B211" s="241"/>
      <c r="C211" s="241"/>
      <c r="D211" s="77"/>
      <c r="E211" s="229"/>
      <c r="F211" s="229"/>
      <c r="G211" s="243"/>
      <c r="H211" s="229"/>
      <c r="I211" s="229"/>
      <c r="J211" s="29" t="str">
        <f t="shared" si="6"/>
        <v/>
      </c>
      <c r="K211" s="77"/>
      <c r="L211" s="29" t="str">
        <f t="shared" si="7"/>
        <v/>
      </c>
      <c r="N211" s="39"/>
      <c r="P211" s="42"/>
    </row>
    <row r="212" spans="2:16" x14ac:dyDescent="0.25">
      <c r="B212" s="241"/>
      <c r="C212" s="241"/>
      <c r="D212" s="77"/>
      <c r="E212" s="229"/>
      <c r="F212" s="229"/>
      <c r="G212" s="243"/>
      <c r="H212" s="229"/>
      <c r="I212" s="229"/>
      <c r="J212" s="29" t="str">
        <f t="shared" si="6"/>
        <v/>
      </c>
      <c r="K212" s="77"/>
      <c r="L212" s="29" t="str">
        <f t="shared" si="7"/>
        <v/>
      </c>
      <c r="N212" s="39"/>
      <c r="P212" s="42"/>
    </row>
    <row r="213" spans="2:16" x14ac:dyDescent="0.25">
      <c r="B213" s="241"/>
      <c r="C213" s="241"/>
      <c r="D213" s="77"/>
      <c r="E213" s="229"/>
      <c r="F213" s="229"/>
      <c r="G213" s="243"/>
      <c r="H213" s="229"/>
      <c r="I213" s="229"/>
      <c r="J213" s="29" t="str">
        <f t="shared" si="6"/>
        <v/>
      </c>
      <c r="K213" s="77"/>
      <c r="L213" s="29" t="str">
        <f t="shared" si="7"/>
        <v/>
      </c>
      <c r="N213" s="39"/>
      <c r="P213" s="42"/>
    </row>
    <row r="214" spans="2:16" x14ac:dyDescent="0.25">
      <c r="B214" s="241"/>
      <c r="C214" s="241"/>
      <c r="D214" s="77"/>
      <c r="E214" s="229"/>
      <c r="F214" s="229"/>
      <c r="G214" s="243"/>
      <c r="H214" s="229"/>
      <c r="I214" s="229"/>
      <c r="J214" s="29" t="str">
        <f t="shared" si="6"/>
        <v/>
      </c>
      <c r="K214" s="77"/>
      <c r="L214" s="29" t="str">
        <f t="shared" si="7"/>
        <v/>
      </c>
      <c r="N214" s="39"/>
      <c r="P214" s="42"/>
    </row>
    <row r="215" spans="2:16" x14ac:dyDescent="0.25">
      <c r="B215" s="241"/>
      <c r="C215" s="241"/>
      <c r="D215" s="77"/>
      <c r="E215" s="229"/>
      <c r="F215" s="229"/>
      <c r="G215" s="243"/>
      <c r="H215" s="229"/>
      <c r="I215" s="229"/>
      <c r="J215" s="29" t="str">
        <f t="shared" si="6"/>
        <v/>
      </c>
      <c r="K215" s="77"/>
      <c r="L215" s="29" t="str">
        <f t="shared" si="7"/>
        <v/>
      </c>
      <c r="N215" s="39"/>
      <c r="P215" s="42"/>
    </row>
    <row r="216" spans="2:16" x14ac:dyDescent="0.25">
      <c r="B216" s="241"/>
      <c r="C216" s="241"/>
      <c r="D216" s="77"/>
      <c r="E216" s="229"/>
      <c r="F216" s="229"/>
      <c r="G216" s="243"/>
      <c r="H216" s="229"/>
      <c r="I216" s="229"/>
      <c r="J216" s="29" t="str">
        <f t="shared" si="6"/>
        <v/>
      </c>
      <c r="K216" s="77"/>
      <c r="L216" s="29" t="str">
        <f t="shared" si="7"/>
        <v/>
      </c>
      <c r="N216" s="39"/>
      <c r="P216" s="42"/>
    </row>
    <row r="217" spans="2:16" x14ac:dyDescent="0.25">
      <c r="B217" s="241"/>
      <c r="C217" s="241"/>
      <c r="D217" s="77"/>
      <c r="E217" s="229"/>
      <c r="F217" s="229"/>
      <c r="G217" s="243"/>
      <c r="H217" s="229"/>
      <c r="I217" s="229"/>
      <c r="J217" s="29" t="str">
        <f t="shared" si="6"/>
        <v/>
      </c>
      <c r="K217" s="77"/>
      <c r="L217" s="29" t="str">
        <f t="shared" si="7"/>
        <v/>
      </c>
      <c r="N217" s="39"/>
      <c r="P217" s="42"/>
    </row>
    <row r="218" spans="2:16" x14ac:dyDescent="0.25">
      <c r="B218" s="241"/>
      <c r="C218" s="241"/>
      <c r="D218" s="77"/>
      <c r="E218" s="229"/>
      <c r="F218" s="229"/>
      <c r="G218" s="243"/>
      <c r="H218" s="229"/>
      <c r="I218" s="229"/>
      <c r="J218" s="29" t="str">
        <f t="shared" si="6"/>
        <v/>
      </c>
      <c r="K218" s="77"/>
      <c r="L218" s="29" t="str">
        <f t="shared" si="7"/>
        <v/>
      </c>
      <c r="N218" s="39"/>
      <c r="P218" s="42"/>
    </row>
    <row r="219" spans="2:16" x14ac:dyDescent="0.25">
      <c r="B219" s="241"/>
      <c r="C219" s="241"/>
      <c r="D219" s="77"/>
      <c r="E219" s="229"/>
      <c r="F219" s="229"/>
      <c r="G219" s="243"/>
      <c r="H219" s="229"/>
      <c r="I219" s="229"/>
      <c r="J219" s="29" t="str">
        <f t="shared" si="6"/>
        <v/>
      </c>
      <c r="K219" s="77"/>
      <c r="L219" s="29" t="str">
        <f t="shared" si="7"/>
        <v/>
      </c>
      <c r="N219" s="39"/>
      <c r="P219" s="42"/>
    </row>
    <row r="220" spans="2:16" x14ac:dyDescent="0.25">
      <c r="B220" s="241"/>
      <c r="C220" s="241"/>
      <c r="D220" s="77"/>
      <c r="E220" s="229"/>
      <c r="F220" s="229"/>
      <c r="G220" s="243"/>
      <c r="H220" s="229"/>
      <c r="I220" s="229"/>
      <c r="J220" s="29" t="str">
        <f t="shared" si="6"/>
        <v/>
      </c>
      <c r="K220" s="77"/>
      <c r="L220" s="29" t="str">
        <f t="shared" si="7"/>
        <v/>
      </c>
      <c r="N220" s="39"/>
      <c r="P220" s="42"/>
    </row>
    <row r="221" spans="2:16" x14ac:dyDescent="0.25">
      <c r="B221" s="241"/>
      <c r="C221" s="241"/>
      <c r="D221" s="77"/>
      <c r="E221" s="229"/>
      <c r="F221" s="229"/>
      <c r="G221" s="243"/>
      <c r="H221" s="229"/>
      <c r="I221" s="229"/>
      <c r="J221" s="29" t="str">
        <f t="shared" si="6"/>
        <v/>
      </c>
      <c r="K221" s="77"/>
      <c r="L221" s="29" t="str">
        <f t="shared" si="7"/>
        <v/>
      </c>
      <c r="N221" s="39"/>
      <c r="P221" s="42"/>
    </row>
    <row r="222" spans="2:16" x14ac:dyDescent="0.25">
      <c r="B222" s="241"/>
      <c r="C222" s="241"/>
      <c r="D222" s="77"/>
      <c r="E222" s="229"/>
      <c r="F222" s="229"/>
      <c r="G222" s="243"/>
      <c r="H222" s="229"/>
      <c r="I222" s="229"/>
      <c r="J222" s="29" t="str">
        <f t="shared" si="6"/>
        <v/>
      </c>
      <c r="K222" s="77"/>
      <c r="L222" s="29" t="str">
        <f t="shared" si="7"/>
        <v/>
      </c>
      <c r="N222" s="39"/>
      <c r="P222" s="42"/>
    </row>
    <row r="223" spans="2:16" x14ac:dyDescent="0.25">
      <c r="B223" s="241"/>
      <c r="C223" s="241"/>
      <c r="D223" s="77"/>
      <c r="E223" s="229"/>
      <c r="F223" s="229"/>
      <c r="G223" s="243"/>
      <c r="H223" s="229"/>
      <c r="I223" s="229"/>
      <c r="J223" s="29" t="str">
        <f t="shared" si="6"/>
        <v/>
      </c>
      <c r="K223" s="77"/>
      <c r="L223" s="29" t="str">
        <f t="shared" si="7"/>
        <v/>
      </c>
      <c r="N223" s="39"/>
      <c r="P223" s="42"/>
    </row>
    <row r="224" spans="2:16" x14ac:dyDescent="0.25">
      <c r="B224" s="241"/>
      <c r="C224" s="241"/>
      <c r="D224" s="77"/>
      <c r="E224" s="229"/>
      <c r="F224" s="229"/>
      <c r="G224" s="243"/>
      <c r="H224" s="229"/>
      <c r="I224" s="229"/>
      <c r="J224" s="29" t="str">
        <f t="shared" si="6"/>
        <v/>
      </c>
      <c r="K224" s="77"/>
      <c r="L224" s="29" t="str">
        <f t="shared" si="7"/>
        <v/>
      </c>
      <c r="N224" s="39"/>
      <c r="P224" s="42"/>
    </row>
    <row r="225" spans="2:16" x14ac:dyDescent="0.25">
      <c r="B225" s="241"/>
      <c r="C225" s="241"/>
      <c r="D225" s="77"/>
      <c r="E225" s="229"/>
      <c r="F225" s="229"/>
      <c r="G225" s="243"/>
      <c r="H225" s="229"/>
      <c r="I225" s="229"/>
      <c r="J225" s="29" t="str">
        <f t="shared" si="6"/>
        <v/>
      </c>
      <c r="K225" s="77"/>
      <c r="L225" s="29" t="str">
        <f t="shared" si="7"/>
        <v/>
      </c>
      <c r="N225" s="39"/>
      <c r="P225" s="42"/>
    </row>
    <row r="226" spans="2:16" x14ac:dyDescent="0.25">
      <c r="B226" s="241"/>
      <c r="C226" s="241"/>
      <c r="D226" s="77"/>
      <c r="E226" s="229"/>
      <c r="F226" s="229"/>
      <c r="G226" s="243"/>
      <c r="H226" s="229"/>
      <c r="I226" s="229"/>
      <c r="J226" s="29" t="str">
        <f t="shared" si="6"/>
        <v/>
      </c>
      <c r="K226" s="77"/>
      <c r="L226" s="29" t="str">
        <f t="shared" si="7"/>
        <v/>
      </c>
      <c r="N226" s="39"/>
      <c r="P226" s="42"/>
    </row>
    <row r="227" spans="2:16" x14ac:dyDescent="0.25">
      <c r="B227" s="241"/>
      <c r="C227" s="241"/>
      <c r="D227" s="77"/>
      <c r="E227" s="229"/>
      <c r="F227" s="229"/>
      <c r="G227" s="243"/>
      <c r="H227" s="229"/>
      <c r="I227" s="229"/>
      <c r="J227" s="29" t="str">
        <f t="shared" si="6"/>
        <v/>
      </c>
      <c r="K227" s="77"/>
      <c r="L227" s="29" t="str">
        <f t="shared" si="7"/>
        <v/>
      </c>
      <c r="N227" s="39"/>
      <c r="P227" s="42"/>
    </row>
    <row r="228" spans="2:16" x14ac:dyDescent="0.25">
      <c r="B228" s="241"/>
      <c r="C228" s="241"/>
      <c r="D228" s="77"/>
      <c r="E228" s="229"/>
      <c r="F228" s="229"/>
      <c r="G228" s="243"/>
      <c r="H228" s="229"/>
      <c r="I228" s="229"/>
      <c r="J228" s="29" t="str">
        <f t="shared" si="6"/>
        <v/>
      </c>
      <c r="K228" s="77"/>
      <c r="L228" s="29" t="str">
        <f t="shared" si="7"/>
        <v/>
      </c>
      <c r="N228" s="39"/>
      <c r="P228" s="42"/>
    </row>
    <row r="229" spans="2:16" x14ac:dyDescent="0.25">
      <c r="B229" s="241"/>
      <c r="C229" s="241"/>
      <c r="D229" s="77"/>
      <c r="E229" s="229"/>
      <c r="F229" s="229"/>
      <c r="G229" s="243"/>
      <c r="H229" s="229"/>
      <c r="I229" s="229"/>
      <c r="J229" s="29" t="str">
        <f t="shared" si="6"/>
        <v/>
      </c>
      <c r="K229" s="77"/>
      <c r="L229" s="29" t="str">
        <f t="shared" si="7"/>
        <v/>
      </c>
      <c r="N229" s="39"/>
      <c r="P229" s="42"/>
    </row>
    <row r="230" spans="2:16" x14ac:dyDescent="0.25">
      <c r="B230" s="241"/>
      <c r="C230" s="241"/>
      <c r="D230" s="77"/>
      <c r="E230" s="229"/>
      <c r="F230" s="229"/>
      <c r="G230" s="243"/>
      <c r="H230" s="229"/>
      <c r="I230" s="229"/>
      <c r="J230" s="29" t="str">
        <f t="shared" si="6"/>
        <v/>
      </c>
      <c r="K230" s="77"/>
      <c r="L230" s="29" t="str">
        <f t="shared" si="7"/>
        <v/>
      </c>
      <c r="N230" s="39"/>
      <c r="P230" s="42"/>
    </row>
    <row r="231" spans="2:16" x14ac:dyDescent="0.25">
      <c r="B231" s="241"/>
      <c r="C231" s="241"/>
      <c r="D231" s="77"/>
      <c r="E231" s="229"/>
      <c r="F231" s="229"/>
      <c r="G231" s="243"/>
      <c r="H231" s="229"/>
      <c r="I231" s="229"/>
      <c r="J231" s="29" t="str">
        <f t="shared" si="6"/>
        <v/>
      </c>
      <c r="K231" s="77"/>
      <c r="L231" s="29" t="str">
        <f t="shared" si="7"/>
        <v/>
      </c>
      <c r="N231" s="39"/>
      <c r="P231" s="42"/>
    </row>
    <row r="232" spans="2:16" x14ac:dyDescent="0.25">
      <c r="B232" s="241"/>
      <c r="C232" s="241"/>
      <c r="D232" s="77"/>
      <c r="E232" s="229"/>
      <c r="F232" s="229"/>
      <c r="G232" s="243"/>
      <c r="H232" s="229"/>
      <c r="I232" s="229"/>
      <c r="J232" s="29" t="str">
        <f t="shared" si="6"/>
        <v/>
      </c>
      <c r="K232" s="77"/>
      <c r="L232" s="29" t="str">
        <f t="shared" si="7"/>
        <v/>
      </c>
      <c r="N232" s="39"/>
      <c r="P232" s="42"/>
    </row>
    <row r="233" spans="2:16" x14ac:dyDescent="0.25">
      <c r="B233" s="241"/>
      <c r="C233" s="241"/>
      <c r="D233" s="77"/>
      <c r="E233" s="229"/>
      <c r="F233" s="229"/>
      <c r="G233" s="243"/>
      <c r="H233" s="229"/>
      <c r="I233" s="229"/>
      <c r="J233" s="29" t="str">
        <f t="shared" si="6"/>
        <v/>
      </c>
      <c r="K233" s="77"/>
      <c r="L233" s="29" t="str">
        <f t="shared" si="7"/>
        <v/>
      </c>
      <c r="N233" s="39"/>
      <c r="P233" s="42"/>
    </row>
    <row r="234" spans="2:16" x14ac:dyDescent="0.25">
      <c r="B234" s="241"/>
      <c r="C234" s="241"/>
      <c r="D234" s="77"/>
      <c r="E234" s="229"/>
      <c r="F234" s="229"/>
      <c r="G234" s="243"/>
      <c r="H234" s="229"/>
      <c r="I234" s="229"/>
      <c r="J234" s="29" t="str">
        <f t="shared" si="6"/>
        <v/>
      </c>
      <c r="K234" s="77"/>
      <c r="L234" s="29" t="str">
        <f t="shared" si="7"/>
        <v/>
      </c>
      <c r="N234" s="39"/>
      <c r="P234" s="42"/>
    </row>
    <row r="235" spans="2:16" x14ac:dyDescent="0.25">
      <c r="B235" s="241"/>
      <c r="C235" s="241"/>
      <c r="D235" s="77"/>
      <c r="E235" s="229"/>
      <c r="F235" s="229"/>
      <c r="G235" s="243"/>
      <c r="H235" s="229"/>
      <c r="I235" s="229"/>
      <c r="J235" s="29" t="str">
        <f t="shared" si="6"/>
        <v/>
      </c>
      <c r="K235" s="77"/>
      <c r="L235" s="29" t="str">
        <f t="shared" si="7"/>
        <v/>
      </c>
      <c r="N235" s="39"/>
      <c r="P235" s="42"/>
    </row>
    <row r="236" spans="2:16" x14ac:dyDescent="0.25">
      <c r="B236" s="241"/>
      <c r="C236" s="241"/>
      <c r="D236" s="77"/>
      <c r="E236" s="229"/>
      <c r="F236" s="229"/>
      <c r="G236" s="243"/>
      <c r="H236" s="229"/>
      <c r="I236" s="229"/>
      <c r="J236" s="29" t="str">
        <f t="shared" si="6"/>
        <v/>
      </c>
      <c r="K236" s="77"/>
      <c r="L236" s="29" t="str">
        <f t="shared" si="7"/>
        <v/>
      </c>
      <c r="N236" s="39"/>
      <c r="P236" s="42"/>
    </row>
    <row r="237" spans="2:16" x14ac:dyDescent="0.25">
      <c r="B237" s="241"/>
      <c r="C237" s="241"/>
      <c r="D237" s="77"/>
      <c r="E237" s="229"/>
      <c r="F237" s="229"/>
      <c r="G237" s="243"/>
      <c r="H237" s="229"/>
      <c r="I237" s="229"/>
      <c r="J237" s="29" t="str">
        <f t="shared" si="6"/>
        <v/>
      </c>
      <c r="K237" s="77"/>
      <c r="L237" s="29" t="str">
        <f t="shared" si="7"/>
        <v/>
      </c>
      <c r="N237" s="39"/>
      <c r="P237" s="42"/>
    </row>
    <row r="238" spans="2:16" x14ac:dyDescent="0.25">
      <c r="B238" s="241"/>
      <c r="C238" s="241"/>
      <c r="D238" s="77"/>
      <c r="E238" s="229"/>
      <c r="F238" s="229"/>
      <c r="G238" s="243"/>
      <c r="H238" s="229"/>
      <c r="I238" s="229"/>
      <c r="J238" s="29" t="str">
        <f t="shared" si="6"/>
        <v/>
      </c>
      <c r="K238" s="77"/>
      <c r="L238" s="29" t="str">
        <f t="shared" si="7"/>
        <v/>
      </c>
      <c r="N238" s="39"/>
      <c r="P238" s="42"/>
    </row>
    <row r="239" spans="2:16" x14ac:dyDescent="0.25">
      <c r="B239" s="241"/>
      <c r="C239" s="241"/>
      <c r="D239" s="77"/>
      <c r="E239" s="229"/>
      <c r="F239" s="229"/>
      <c r="G239" s="243"/>
      <c r="H239" s="229"/>
      <c r="I239" s="229"/>
      <c r="J239" s="29" t="str">
        <f t="shared" si="6"/>
        <v/>
      </c>
      <c r="K239" s="77"/>
      <c r="L239" s="29" t="str">
        <f t="shared" si="7"/>
        <v/>
      </c>
      <c r="N239" s="39"/>
      <c r="P239" s="42"/>
    </row>
    <row r="240" spans="2:16" x14ac:dyDescent="0.25">
      <c r="B240" s="241"/>
      <c r="C240" s="241"/>
      <c r="D240" s="77"/>
      <c r="E240" s="229"/>
      <c r="F240" s="229"/>
      <c r="G240" s="243"/>
      <c r="H240" s="229"/>
      <c r="I240" s="229"/>
      <c r="J240" s="29" t="str">
        <f t="shared" si="6"/>
        <v/>
      </c>
      <c r="K240" s="77"/>
      <c r="L240" s="29" t="str">
        <f t="shared" si="7"/>
        <v/>
      </c>
      <c r="N240" s="39"/>
      <c r="P240" s="42"/>
    </row>
    <row r="241" spans="2:16" x14ac:dyDescent="0.25">
      <c r="B241" s="241"/>
      <c r="C241" s="241"/>
      <c r="D241" s="77"/>
      <c r="E241" s="229"/>
      <c r="F241" s="229"/>
      <c r="G241" s="243"/>
      <c r="H241" s="229"/>
      <c r="I241" s="229"/>
      <c r="J241" s="29" t="str">
        <f t="shared" si="6"/>
        <v/>
      </c>
      <c r="K241" s="77"/>
      <c r="L241" s="29" t="str">
        <f t="shared" si="7"/>
        <v/>
      </c>
      <c r="N241" s="39"/>
      <c r="P241" s="42"/>
    </row>
    <row r="242" spans="2:16" x14ac:dyDescent="0.25">
      <c r="B242" s="241"/>
      <c r="C242" s="241"/>
      <c r="D242" s="77"/>
      <c r="E242" s="229"/>
      <c r="F242" s="229"/>
      <c r="G242" s="243"/>
      <c r="H242" s="229"/>
      <c r="I242" s="229"/>
      <c r="J242" s="29" t="str">
        <f t="shared" si="6"/>
        <v/>
      </c>
      <c r="K242" s="77"/>
      <c r="L242" s="29" t="str">
        <f t="shared" si="7"/>
        <v/>
      </c>
      <c r="N242" s="39"/>
      <c r="P242" s="42"/>
    </row>
    <row r="243" spans="2:16" x14ac:dyDescent="0.25">
      <c r="B243" s="241"/>
      <c r="C243" s="241"/>
      <c r="D243" s="77"/>
      <c r="E243" s="229"/>
      <c r="F243" s="229"/>
      <c r="G243" s="243"/>
      <c r="H243" s="229"/>
      <c r="I243" s="229"/>
      <c r="J243" s="29" t="str">
        <f t="shared" si="6"/>
        <v/>
      </c>
      <c r="K243" s="77"/>
      <c r="L243" s="29" t="str">
        <f t="shared" si="7"/>
        <v/>
      </c>
      <c r="N243" s="39"/>
      <c r="P243" s="42"/>
    </row>
    <row r="244" spans="2:16" x14ac:dyDescent="0.25">
      <c r="B244" s="241"/>
      <c r="C244" s="241"/>
      <c r="D244" s="77"/>
      <c r="E244" s="229"/>
      <c r="F244" s="229"/>
      <c r="G244" s="243"/>
      <c r="H244" s="229"/>
      <c r="I244" s="229"/>
      <c r="J244" s="29" t="str">
        <f t="shared" si="6"/>
        <v/>
      </c>
      <c r="K244" s="77"/>
      <c r="L244" s="29" t="str">
        <f t="shared" si="7"/>
        <v/>
      </c>
      <c r="N244" s="39"/>
      <c r="P244" s="42"/>
    </row>
    <row r="245" spans="2:16" x14ac:dyDescent="0.25">
      <c r="B245" s="241"/>
      <c r="C245" s="241"/>
      <c r="D245" s="77"/>
      <c r="E245" s="229"/>
      <c r="F245" s="229"/>
      <c r="G245" s="243"/>
      <c r="H245" s="229"/>
      <c r="I245" s="229"/>
      <c r="J245" s="29" t="str">
        <f t="shared" si="6"/>
        <v/>
      </c>
      <c r="K245" s="77"/>
      <c r="L245" s="29" t="str">
        <f t="shared" si="7"/>
        <v/>
      </c>
      <c r="N245" s="39"/>
      <c r="P245" s="42"/>
    </row>
    <row r="246" spans="2:16" x14ac:dyDescent="0.25">
      <c r="B246" s="241"/>
      <c r="C246" s="241"/>
      <c r="D246" s="77"/>
      <c r="E246" s="229"/>
      <c r="F246" s="229"/>
      <c r="G246" s="243"/>
      <c r="H246" s="229"/>
      <c r="I246" s="229"/>
      <c r="J246" s="29" t="str">
        <f t="shared" si="6"/>
        <v/>
      </c>
      <c r="K246" s="77"/>
      <c r="L246" s="29" t="str">
        <f t="shared" si="7"/>
        <v/>
      </c>
      <c r="N246" s="39"/>
      <c r="P246" s="42"/>
    </row>
    <row r="247" spans="2:16" x14ac:dyDescent="0.25">
      <c r="B247" s="241"/>
      <c r="C247" s="241"/>
      <c r="D247" s="77"/>
      <c r="E247" s="229"/>
      <c r="F247" s="229"/>
      <c r="G247" s="243"/>
      <c r="H247" s="229"/>
      <c r="I247" s="229"/>
      <c r="J247" s="29" t="str">
        <f t="shared" si="6"/>
        <v/>
      </c>
      <c r="K247" s="77"/>
      <c r="L247" s="29" t="str">
        <f t="shared" si="7"/>
        <v/>
      </c>
      <c r="N247" s="39"/>
      <c r="P247" s="42"/>
    </row>
    <row r="248" spans="2:16" x14ac:dyDescent="0.25">
      <c r="B248" s="241"/>
      <c r="C248" s="241"/>
      <c r="D248" s="77"/>
      <c r="E248" s="229"/>
      <c r="F248" s="229"/>
      <c r="G248" s="243"/>
      <c r="H248" s="229"/>
      <c r="I248" s="229"/>
      <c r="J248" s="29" t="str">
        <f t="shared" si="6"/>
        <v/>
      </c>
      <c r="K248" s="77"/>
      <c r="L248" s="29" t="str">
        <f t="shared" si="7"/>
        <v/>
      </c>
      <c r="N248" s="39"/>
      <c r="P248" s="42"/>
    </row>
    <row r="249" spans="2:16" x14ac:dyDescent="0.25">
      <c r="B249" s="241"/>
      <c r="C249" s="241"/>
      <c r="D249" s="77"/>
      <c r="E249" s="229"/>
      <c r="F249" s="229"/>
      <c r="G249" s="243"/>
      <c r="H249" s="229"/>
      <c r="I249" s="229"/>
      <c r="J249" s="29" t="str">
        <f t="shared" si="6"/>
        <v/>
      </c>
      <c r="K249" s="77"/>
      <c r="L249" s="29" t="str">
        <f t="shared" si="7"/>
        <v/>
      </c>
      <c r="N249" s="39"/>
      <c r="P249" s="42"/>
    </row>
    <row r="250" spans="2:16" x14ac:dyDescent="0.25">
      <c r="B250" s="241"/>
      <c r="C250" s="241"/>
      <c r="D250" s="77"/>
      <c r="E250" s="229"/>
      <c r="F250" s="229"/>
      <c r="G250" s="243"/>
      <c r="H250" s="229"/>
      <c r="I250" s="229"/>
      <c r="J250" s="29" t="str">
        <f t="shared" si="6"/>
        <v/>
      </c>
      <c r="K250" s="77"/>
      <c r="L250" s="29" t="str">
        <f t="shared" si="7"/>
        <v/>
      </c>
      <c r="N250" s="39"/>
      <c r="P250" s="42"/>
    </row>
    <row r="251" spans="2:16" x14ac:dyDescent="0.25">
      <c r="B251" s="241"/>
      <c r="C251" s="241"/>
      <c r="D251" s="77"/>
      <c r="E251" s="229"/>
      <c r="F251" s="229"/>
      <c r="G251" s="243"/>
      <c r="H251" s="229"/>
      <c r="I251" s="229"/>
      <c r="J251" s="29" t="str">
        <f t="shared" si="6"/>
        <v/>
      </c>
      <c r="K251" s="77"/>
      <c r="L251" s="29" t="str">
        <f t="shared" si="7"/>
        <v/>
      </c>
      <c r="N251" s="39"/>
      <c r="P251" s="42"/>
    </row>
    <row r="252" spans="2:16" x14ac:dyDescent="0.25">
      <c r="B252" s="241"/>
      <c r="C252" s="241"/>
      <c r="D252" s="77"/>
      <c r="E252" s="229"/>
      <c r="F252" s="229"/>
      <c r="G252" s="243"/>
      <c r="H252" s="229"/>
      <c r="I252" s="229"/>
      <c r="J252" s="29" t="str">
        <f t="shared" si="6"/>
        <v/>
      </c>
      <c r="K252" s="77"/>
      <c r="L252" s="29" t="str">
        <f t="shared" si="7"/>
        <v/>
      </c>
      <c r="N252" s="39"/>
      <c r="P252" s="42"/>
    </row>
    <row r="253" spans="2:16" x14ac:dyDescent="0.25">
      <c r="B253" s="241"/>
      <c r="C253" s="241"/>
      <c r="D253" s="77"/>
      <c r="E253" s="229"/>
      <c r="F253" s="229"/>
      <c r="G253" s="243"/>
      <c r="H253" s="229"/>
      <c r="I253" s="229"/>
      <c r="J253" s="29" t="str">
        <f t="shared" si="6"/>
        <v/>
      </c>
      <c r="K253" s="77"/>
      <c r="L253" s="29" t="str">
        <f t="shared" si="7"/>
        <v/>
      </c>
      <c r="N253" s="39"/>
      <c r="P253" s="42"/>
    </row>
    <row r="254" spans="2:16" x14ac:dyDescent="0.25">
      <c r="B254" s="241"/>
      <c r="C254" s="241"/>
      <c r="D254" s="77"/>
      <c r="E254" s="229"/>
      <c r="F254" s="229"/>
      <c r="G254" s="243"/>
      <c r="H254" s="229"/>
      <c r="I254" s="229"/>
      <c r="J254" s="29" t="str">
        <f t="shared" si="6"/>
        <v/>
      </c>
      <c r="K254" s="77"/>
      <c r="L254" s="29" t="str">
        <f t="shared" si="7"/>
        <v/>
      </c>
      <c r="N254" s="39"/>
      <c r="P254" s="42"/>
    </row>
    <row r="255" spans="2:16" x14ac:dyDescent="0.25">
      <c r="B255" s="241"/>
      <c r="C255" s="241"/>
      <c r="D255" s="77"/>
      <c r="E255" s="229"/>
      <c r="F255" s="229"/>
      <c r="G255" s="243"/>
      <c r="H255" s="229"/>
      <c r="I255" s="229"/>
      <c r="J255" s="29" t="str">
        <f t="shared" si="6"/>
        <v/>
      </c>
      <c r="K255" s="77"/>
      <c r="L255" s="29" t="str">
        <f t="shared" si="7"/>
        <v/>
      </c>
      <c r="N255" s="39"/>
      <c r="P255" s="42"/>
    </row>
    <row r="256" spans="2:16" x14ac:dyDescent="0.25">
      <c r="B256" s="241"/>
      <c r="C256" s="241"/>
      <c r="D256" s="77"/>
      <c r="E256" s="229"/>
      <c r="F256" s="229"/>
      <c r="G256" s="243"/>
      <c r="H256" s="229"/>
      <c r="I256" s="229"/>
      <c r="J256" s="29" t="str">
        <f t="shared" si="6"/>
        <v/>
      </c>
      <c r="K256" s="77"/>
      <c r="L256" s="29" t="str">
        <f t="shared" si="7"/>
        <v/>
      </c>
      <c r="N256" s="39"/>
      <c r="P256" s="42"/>
    </row>
    <row r="257" spans="2:16" x14ac:dyDescent="0.25">
      <c r="B257" s="241"/>
      <c r="C257" s="241"/>
      <c r="D257" s="77"/>
      <c r="E257" s="229"/>
      <c r="F257" s="229"/>
      <c r="G257" s="243"/>
      <c r="H257" s="229"/>
      <c r="I257" s="229"/>
      <c r="J257" s="29" t="str">
        <f t="shared" si="6"/>
        <v/>
      </c>
      <c r="K257" s="77"/>
      <c r="L257" s="29" t="str">
        <f t="shared" si="7"/>
        <v/>
      </c>
      <c r="N257" s="39"/>
      <c r="P257" s="42"/>
    </row>
    <row r="258" spans="2:16" x14ac:dyDescent="0.25">
      <c r="B258" s="241"/>
      <c r="C258" s="241"/>
      <c r="D258" s="77"/>
      <c r="E258" s="229"/>
      <c r="F258" s="229"/>
      <c r="G258" s="243"/>
      <c r="H258" s="229"/>
      <c r="I258" s="229"/>
      <c r="J258" s="29" t="str">
        <f t="shared" si="6"/>
        <v/>
      </c>
      <c r="K258" s="77"/>
      <c r="L258" s="29" t="str">
        <f t="shared" si="7"/>
        <v/>
      </c>
      <c r="N258" s="39"/>
      <c r="P258" s="42"/>
    </row>
    <row r="259" spans="2:16" x14ac:dyDescent="0.25">
      <c r="B259" s="241"/>
      <c r="C259" s="241"/>
      <c r="D259" s="77"/>
      <c r="E259" s="229"/>
      <c r="F259" s="229"/>
      <c r="G259" s="243"/>
      <c r="H259" s="229"/>
      <c r="I259" s="229"/>
      <c r="J259" s="29" t="str">
        <f t="shared" si="6"/>
        <v/>
      </c>
      <c r="K259" s="77"/>
      <c r="L259" s="29" t="str">
        <f t="shared" si="7"/>
        <v/>
      </c>
      <c r="N259" s="39"/>
      <c r="P259" s="42"/>
    </row>
    <row r="260" spans="2:16" x14ac:dyDescent="0.25">
      <c r="B260" s="241"/>
      <c r="C260" s="241"/>
      <c r="D260" s="77"/>
      <c r="E260" s="229"/>
      <c r="F260" s="229"/>
      <c r="G260" s="243"/>
      <c r="H260" s="229"/>
      <c r="I260" s="229"/>
      <c r="J260" s="29" t="str">
        <f t="shared" si="6"/>
        <v/>
      </c>
      <c r="K260" s="77"/>
      <c r="L260" s="29" t="str">
        <f t="shared" si="7"/>
        <v/>
      </c>
      <c r="N260" s="39"/>
      <c r="P260" s="42"/>
    </row>
    <row r="261" spans="2:16" x14ac:dyDescent="0.25">
      <c r="B261" s="241"/>
      <c r="C261" s="241"/>
      <c r="D261" s="77"/>
      <c r="E261" s="229"/>
      <c r="F261" s="229"/>
      <c r="G261" s="243"/>
      <c r="H261" s="229"/>
      <c r="I261" s="229"/>
      <c r="J261" s="29" t="str">
        <f t="shared" si="6"/>
        <v/>
      </c>
      <c r="K261" s="77"/>
      <c r="L261" s="29" t="str">
        <f t="shared" si="7"/>
        <v/>
      </c>
      <c r="N261" s="39"/>
      <c r="P261" s="42"/>
    </row>
    <row r="262" spans="2:16" x14ac:dyDescent="0.25">
      <c r="B262" s="241"/>
      <c r="C262" s="241"/>
      <c r="D262" s="77"/>
      <c r="E262" s="229"/>
      <c r="F262" s="229"/>
      <c r="G262" s="243"/>
      <c r="H262" s="229"/>
      <c r="I262" s="229"/>
      <c r="J262" s="29" t="str">
        <f t="shared" si="6"/>
        <v/>
      </c>
      <c r="K262" s="77"/>
      <c r="L262" s="29" t="str">
        <f t="shared" si="7"/>
        <v/>
      </c>
      <c r="N262" s="39"/>
      <c r="P262" s="42"/>
    </row>
    <row r="263" spans="2:16" x14ac:dyDescent="0.25">
      <c r="B263" s="241"/>
      <c r="C263" s="241"/>
      <c r="D263" s="77"/>
      <c r="E263" s="229"/>
      <c r="F263" s="229"/>
      <c r="G263" s="243"/>
      <c r="H263" s="229"/>
      <c r="I263" s="229"/>
      <c r="J263" s="29" t="str">
        <f t="shared" si="6"/>
        <v/>
      </c>
      <c r="K263" s="77"/>
      <c r="L263" s="29" t="str">
        <f t="shared" si="7"/>
        <v/>
      </c>
      <c r="N263" s="39"/>
      <c r="P263" s="42"/>
    </row>
    <row r="264" spans="2:16" x14ac:dyDescent="0.25">
      <c r="B264" s="241"/>
      <c r="C264" s="241"/>
      <c r="D264" s="77"/>
      <c r="E264" s="229"/>
      <c r="F264" s="229"/>
      <c r="G264" s="243"/>
      <c r="H264" s="229"/>
      <c r="I264" s="229"/>
      <c r="J264" s="29" t="str">
        <f t="shared" si="6"/>
        <v/>
      </c>
      <c r="K264" s="77"/>
      <c r="L264" s="29" t="str">
        <f t="shared" si="7"/>
        <v/>
      </c>
      <c r="N264" s="39"/>
      <c r="P264" s="42"/>
    </row>
    <row r="265" spans="2:16" x14ac:dyDescent="0.25">
      <c r="B265" s="241"/>
      <c r="C265" s="241"/>
      <c r="D265" s="77"/>
      <c r="E265" s="229"/>
      <c r="F265" s="229"/>
      <c r="G265" s="243"/>
      <c r="H265" s="229"/>
      <c r="I265" s="229"/>
      <c r="J265" s="29" t="str">
        <f t="shared" si="6"/>
        <v/>
      </c>
      <c r="K265" s="77"/>
      <c r="L265" s="29" t="str">
        <f t="shared" si="7"/>
        <v/>
      </c>
      <c r="N265" s="39"/>
      <c r="P265" s="42"/>
    </row>
    <row r="266" spans="2:16" x14ac:dyDescent="0.25">
      <c r="B266" s="241"/>
      <c r="C266" s="241"/>
      <c r="D266" s="77"/>
      <c r="E266" s="229"/>
      <c r="F266" s="229"/>
      <c r="G266" s="243"/>
      <c r="H266" s="229"/>
      <c r="I266" s="229"/>
      <c r="J266" s="29" t="str">
        <f t="shared" ref="J266:J291" si="8">IF(E266="","",G266-H266-I266)</f>
        <v/>
      </c>
      <c r="K266" s="77"/>
      <c r="L266" s="29" t="str">
        <f t="shared" ref="L266:L291" si="9">IFERROR(IF(C266="","",C266-J266),"")</f>
        <v/>
      </c>
      <c r="N266" s="39"/>
      <c r="P266" s="42"/>
    </row>
    <row r="267" spans="2:16" x14ac:dyDescent="0.25">
      <c r="B267" s="241"/>
      <c r="C267" s="241"/>
      <c r="D267" s="77"/>
      <c r="E267" s="229"/>
      <c r="F267" s="229"/>
      <c r="G267" s="243"/>
      <c r="H267" s="229"/>
      <c r="I267" s="229"/>
      <c r="J267" s="29" t="str">
        <f t="shared" si="8"/>
        <v/>
      </c>
      <c r="K267" s="77"/>
      <c r="L267" s="29" t="str">
        <f t="shared" si="9"/>
        <v/>
      </c>
      <c r="N267" s="39"/>
      <c r="P267" s="42"/>
    </row>
    <row r="268" spans="2:16" x14ac:dyDescent="0.25">
      <c r="B268" s="241"/>
      <c r="C268" s="241"/>
      <c r="D268" s="77"/>
      <c r="E268" s="229"/>
      <c r="F268" s="229"/>
      <c r="G268" s="243"/>
      <c r="H268" s="229"/>
      <c r="I268" s="229"/>
      <c r="J268" s="29" t="str">
        <f t="shared" si="8"/>
        <v/>
      </c>
      <c r="K268" s="77"/>
      <c r="L268" s="29" t="str">
        <f t="shared" si="9"/>
        <v/>
      </c>
      <c r="N268" s="39"/>
      <c r="P268" s="42"/>
    </row>
    <row r="269" spans="2:16" x14ac:dyDescent="0.25">
      <c r="B269" s="241"/>
      <c r="C269" s="241"/>
      <c r="D269" s="77"/>
      <c r="E269" s="229"/>
      <c r="F269" s="229"/>
      <c r="G269" s="243"/>
      <c r="H269" s="229"/>
      <c r="I269" s="229"/>
      <c r="J269" s="29" t="str">
        <f t="shared" si="8"/>
        <v/>
      </c>
      <c r="K269" s="77"/>
      <c r="L269" s="29" t="str">
        <f t="shared" si="9"/>
        <v/>
      </c>
      <c r="N269" s="39"/>
      <c r="P269" s="42"/>
    </row>
    <row r="270" spans="2:16" x14ac:dyDescent="0.25">
      <c r="B270" s="241"/>
      <c r="C270" s="241"/>
      <c r="D270" s="77"/>
      <c r="E270" s="229"/>
      <c r="F270" s="229"/>
      <c r="G270" s="243"/>
      <c r="H270" s="229"/>
      <c r="I270" s="229"/>
      <c r="J270" s="29" t="str">
        <f t="shared" si="8"/>
        <v/>
      </c>
      <c r="K270" s="77"/>
      <c r="L270" s="29" t="str">
        <f t="shared" si="9"/>
        <v/>
      </c>
      <c r="N270" s="39"/>
      <c r="P270" s="42"/>
    </row>
    <row r="271" spans="2:16" x14ac:dyDescent="0.25">
      <c r="B271" s="241"/>
      <c r="C271" s="241"/>
      <c r="D271" s="77"/>
      <c r="E271" s="229"/>
      <c r="F271" s="229"/>
      <c r="G271" s="243"/>
      <c r="H271" s="229"/>
      <c r="I271" s="229"/>
      <c r="J271" s="29" t="str">
        <f t="shared" si="8"/>
        <v/>
      </c>
      <c r="K271" s="77"/>
      <c r="L271" s="29" t="str">
        <f t="shared" si="9"/>
        <v/>
      </c>
      <c r="N271" s="39"/>
      <c r="P271" s="42"/>
    </row>
    <row r="272" spans="2:16" x14ac:dyDescent="0.25">
      <c r="B272" s="241"/>
      <c r="C272" s="241"/>
      <c r="D272" s="77"/>
      <c r="E272" s="229"/>
      <c r="F272" s="229"/>
      <c r="G272" s="243"/>
      <c r="H272" s="229"/>
      <c r="I272" s="229"/>
      <c r="J272" s="29" t="str">
        <f t="shared" si="8"/>
        <v/>
      </c>
      <c r="K272" s="77"/>
      <c r="L272" s="29" t="str">
        <f t="shared" si="9"/>
        <v/>
      </c>
      <c r="N272" s="39"/>
      <c r="P272" s="42"/>
    </row>
    <row r="273" spans="2:16" x14ac:dyDescent="0.25">
      <c r="B273" s="241"/>
      <c r="C273" s="241"/>
      <c r="D273" s="77"/>
      <c r="E273" s="229"/>
      <c r="F273" s="229"/>
      <c r="G273" s="243"/>
      <c r="H273" s="229"/>
      <c r="I273" s="229"/>
      <c r="J273" s="29" t="str">
        <f t="shared" si="8"/>
        <v/>
      </c>
      <c r="K273" s="77"/>
      <c r="L273" s="29" t="str">
        <f t="shared" si="9"/>
        <v/>
      </c>
      <c r="N273" s="39"/>
      <c r="P273" s="42"/>
    </row>
    <row r="274" spans="2:16" x14ac:dyDescent="0.25">
      <c r="B274" s="241"/>
      <c r="C274" s="241"/>
      <c r="D274" s="77"/>
      <c r="E274" s="229"/>
      <c r="F274" s="229"/>
      <c r="G274" s="243"/>
      <c r="H274" s="229"/>
      <c r="I274" s="229"/>
      <c r="J274" s="29" t="str">
        <f t="shared" si="8"/>
        <v/>
      </c>
      <c r="K274" s="77"/>
      <c r="L274" s="29" t="str">
        <f t="shared" si="9"/>
        <v/>
      </c>
      <c r="N274" s="39"/>
      <c r="P274" s="42"/>
    </row>
    <row r="275" spans="2:16" x14ac:dyDescent="0.25">
      <c r="B275" s="241"/>
      <c r="C275" s="241"/>
      <c r="D275" s="77"/>
      <c r="E275" s="229"/>
      <c r="F275" s="229"/>
      <c r="G275" s="243"/>
      <c r="H275" s="229"/>
      <c r="I275" s="229"/>
      <c r="J275" s="29" t="str">
        <f t="shared" si="8"/>
        <v/>
      </c>
      <c r="K275" s="77"/>
      <c r="L275" s="29" t="str">
        <f t="shared" si="9"/>
        <v/>
      </c>
      <c r="N275" s="39"/>
      <c r="P275" s="42"/>
    </row>
    <row r="276" spans="2:16" x14ac:dyDescent="0.25">
      <c r="B276" s="241"/>
      <c r="C276" s="241"/>
      <c r="D276" s="77"/>
      <c r="E276" s="229"/>
      <c r="F276" s="229"/>
      <c r="G276" s="243"/>
      <c r="H276" s="229"/>
      <c r="I276" s="229"/>
      <c r="J276" s="29" t="str">
        <f t="shared" si="8"/>
        <v/>
      </c>
      <c r="K276" s="77"/>
      <c r="L276" s="29" t="str">
        <f t="shared" si="9"/>
        <v/>
      </c>
      <c r="N276" s="39"/>
      <c r="P276" s="42"/>
    </row>
    <row r="277" spans="2:16" x14ac:dyDescent="0.25">
      <c r="B277" s="241"/>
      <c r="C277" s="241"/>
      <c r="D277" s="77"/>
      <c r="E277" s="229"/>
      <c r="F277" s="229"/>
      <c r="G277" s="243"/>
      <c r="H277" s="229"/>
      <c r="I277" s="229"/>
      <c r="J277" s="29" t="str">
        <f t="shared" si="8"/>
        <v/>
      </c>
      <c r="K277" s="77"/>
      <c r="L277" s="29" t="str">
        <f t="shared" si="9"/>
        <v/>
      </c>
      <c r="N277" s="39"/>
      <c r="P277" s="42"/>
    </row>
    <row r="278" spans="2:16" x14ac:dyDescent="0.25">
      <c r="B278" s="241"/>
      <c r="C278" s="241"/>
      <c r="D278" s="77"/>
      <c r="E278" s="229"/>
      <c r="F278" s="229"/>
      <c r="G278" s="243"/>
      <c r="H278" s="229"/>
      <c r="I278" s="229"/>
      <c r="J278" s="29" t="str">
        <f t="shared" si="8"/>
        <v/>
      </c>
      <c r="K278" s="77"/>
      <c r="L278" s="29" t="str">
        <f t="shared" si="9"/>
        <v/>
      </c>
      <c r="N278" s="39"/>
      <c r="P278" s="42"/>
    </row>
    <row r="279" spans="2:16" x14ac:dyDescent="0.25">
      <c r="B279" s="241"/>
      <c r="C279" s="241"/>
      <c r="D279" s="77"/>
      <c r="E279" s="229"/>
      <c r="F279" s="229"/>
      <c r="G279" s="243"/>
      <c r="H279" s="229"/>
      <c r="I279" s="229"/>
      <c r="J279" s="29" t="str">
        <f t="shared" si="8"/>
        <v/>
      </c>
      <c r="K279" s="77"/>
      <c r="L279" s="29" t="str">
        <f t="shared" si="9"/>
        <v/>
      </c>
      <c r="N279" s="39"/>
      <c r="P279" s="42"/>
    </row>
    <row r="280" spans="2:16" x14ac:dyDescent="0.25">
      <c r="B280" s="241"/>
      <c r="C280" s="241"/>
      <c r="D280" s="77"/>
      <c r="E280" s="229"/>
      <c r="F280" s="229"/>
      <c r="G280" s="243"/>
      <c r="H280" s="229"/>
      <c r="I280" s="229"/>
      <c r="J280" s="29" t="str">
        <f t="shared" si="8"/>
        <v/>
      </c>
      <c r="K280" s="77"/>
      <c r="L280" s="29" t="str">
        <f t="shared" si="9"/>
        <v/>
      </c>
      <c r="N280" s="39"/>
      <c r="P280" s="42"/>
    </row>
    <row r="281" spans="2:16" x14ac:dyDescent="0.25">
      <c r="B281" s="241"/>
      <c r="C281" s="241"/>
      <c r="D281" s="77"/>
      <c r="E281" s="229"/>
      <c r="F281" s="229"/>
      <c r="G281" s="243"/>
      <c r="H281" s="229"/>
      <c r="I281" s="229"/>
      <c r="J281" s="29" t="str">
        <f t="shared" si="8"/>
        <v/>
      </c>
      <c r="K281" s="77"/>
      <c r="L281" s="29" t="str">
        <f t="shared" si="9"/>
        <v/>
      </c>
      <c r="N281" s="39"/>
      <c r="P281" s="42"/>
    </row>
    <row r="282" spans="2:16" x14ac:dyDescent="0.25">
      <c r="B282" s="241"/>
      <c r="C282" s="241"/>
      <c r="D282" s="77"/>
      <c r="E282" s="229"/>
      <c r="F282" s="229"/>
      <c r="G282" s="243"/>
      <c r="H282" s="229"/>
      <c r="I282" s="229"/>
      <c r="J282" s="29" t="str">
        <f t="shared" si="8"/>
        <v/>
      </c>
      <c r="K282" s="77"/>
      <c r="L282" s="29" t="str">
        <f t="shared" si="9"/>
        <v/>
      </c>
      <c r="N282" s="39"/>
      <c r="P282" s="42"/>
    </row>
    <row r="283" spans="2:16" x14ac:dyDescent="0.25">
      <c r="B283" s="241"/>
      <c r="C283" s="241"/>
      <c r="D283" s="77"/>
      <c r="E283" s="229"/>
      <c r="F283" s="229"/>
      <c r="G283" s="243"/>
      <c r="H283" s="229"/>
      <c r="I283" s="229"/>
      <c r="J283" s="29" t="str">
        <f t="shared" si="8"/>
        <v/>
      </c>
      <c r="K283" s="77"/>
      <c r="L283" s="29" t="str">
        <f t="shared" si="9"/>
        <v/>
      </c>
      <c r="N283" s="39"/>
      <c r="P283" s="42"/>
    </row>
    <row r="284" spans="2:16" x14ac:dyDescent="0.25">
      <c r="B284" s="241"/>
      <c r="C284" s="241"/>
      <c r="D284" s="77"/>
      <c r="E284" s="229"/>
      <c r="F284" s="229"/>
      <c r="G284" s="243"/>
      <c r="H284" s="229"/>
      <c r="I284" s="229"/>
      <c r="J284" s="29" t="str">
        <f t="shared" si="8"/>
        <v/>
      </c>
      <c r="K284" s="77"/>
      <c r="L284" s="29" t="str">
        <f t="shared" si="9"/>
        <v/>
      </c>
      <c r="N284" s="39"/>
      <c r="P284" s="42"/>
    </row>
    <row r="285" spans="2:16" x14ac:dyDescent="0.25">
      <c r="B285" s="241"/>
      <c r="C285" s="241"/>
      <c r="D285" s="77"/>
      <c r="E285" s="229"/>
      <c r="F285" s="229"/>
      <c r="G285" s="243"/>
      <c r="H285" s="229"/>
      <c r="I285" s="229"/>
      <c r="J285" s="29" t="str">
        <f t="shared" si="8"/>
        <v/>
      </c>
      <c r="K285" s="77"/>
      <c r="L285" s="29" t="str">
        <f t="shared" si="9"/>
        <v/>
      </c>
      <c r="N285" s="39"/>
      <c r="P285" s="42"/>
    </row>
    <row r="286" spans="2:16" x14ac:dyDescent="0.25">
      <c r="B286" s="241"/>
      <c r="C286" s="241"/>
      <c r="D286" s="77"/>
      <c r="E286" s="229"/>
      <c r="F286" s="229"/>
      <c r="G286" s="243"/>
      <c r="H286" s="229"/>
      <c r="I286" s="229"/>
      <c r="J286" s="29" t="str">
        <f t="shared" si="8"/>
        <v/>
      </c>
      <c r="K286" s="77"/>
      <c r="L286" s="29" t="str">
        <f t="shared" si="9"/>
        <v/>
      </c>
      <c r="N286" s="39"/>
      <c r="P286" s="42"/>
    </row>
    <row r="287" spans="2:16" x14ac:dyDescent="0.25">
      <c r="B287" s="241"/>
      <c r="C287" s="241"/>
      <c r="D287" s="77"/>
      <c r="E287" s="229"/>
      <c r="F287" s="229"/>
      <c r="G287" s="243"/>
      <c r="H287" s="229"/>
      <c r="I287" s="229"/>
      <c r="J287" s="29" t="str">
        <f t="shared" si="8"/>
        <v/>
      </c>
      <c r="K287" s="77"/>
      <c r="L287" s="29" t="str">
        <f t="shared" si="9"/>
        <v/>
      </c>
      <c r="N287" s="39"/>
      <c r="P287" s="42"/>
    </row>
    <row r="288" spans="2:16" x14ac:dyDescent="0.25">
      <c r="B288" s="241"/>
      <c r="C288" s="241"/>
      <c r="D288" s="77"/>
      <c r="E288" s="229"/>
      <c r="F288" s="229"/>
      <c r="G288" s="243"/>
      <c r="H288" s="229"/>
      <c r="I288" s="229"/>
      <c r="J288" s="29" t="str">
        <f t="shared" si="8"/>
        <v/>
      </c>
      <c r="K288" s="77"/>
      <c r="L288" s="29" t="str">
        <f t="shared" si="9"/>
        <v/>
      </c>
      <c r="N288" s="39"/>
      <c r="P288" s="42"/>
    </row>
    <row r="289" spans="2:16" x14ac:dyDescent="0.25">
      <c r="B289" s="241"/>
      <c r="C289" s="241"/>
      <c r="D289" s="77"/>
      <c r="E289" s="229"/>
      <c r="F289" s="229"/>
      <c r="G289" s="243"/>
      <c r="H289" s="229"/>
      <c r="I289" s="229"/>
      <c r="J289" s="29" t="str">
        <f t="shared" si="8"/>
        <v/>
      </c>
      <c r="K289" s="77"/>
      <c r="L289" s="29" t="str">
        <f t="shared" si="9"/>
        <v/>
      </c>
      <c r="N289" s="39"/>
      <c r="P289" s="42"/>
    </row>
    <row r="290" spans="2:16" x14ac:dyDescent="0.25">
      <c r="B290" s="241"/>
      <c r="C290" s="241"/>
      <c r="D290" s="77"/>
      <c r="E290" s="229"/>
      <c r="F290" s="229"/>
      <c r="G290" s="243"/>
      <c r="H290" s="229"/>
      <c r="I290" s="229"/>
      <c r="J290" s="29" t="str">
        <f t="shared" si="8"/>
        <v/>
      </c>
      <c r="K290" s="77"/>
      <c r="L290" s="29" t="str">
        <f t="shared" si="9"/>
        <v/>
      </c>
      <c r="N290" s="39"/>
      <c r="P290" s="42"/>
    </row>
    <row r="291" spans="2:16" x14ac:dyDescent="0.25">
      <c r="B291" s="241"/>
      <c r="C291" s="241"/>
      <c r="D291" s="77"/>
      <c r="E291" s="229"/>
      <c r="F291" s="229"/>
      <c r="G291" s="243"/>
      <c r="H291" s="229"/>
      <c r="I291" s="229"/>
      <c r="J291" s="29" t="str">
        <f t="shared" si="8"/>
        <v/>
      </c>
      <c r="K291" s="77"/>
      <c r="L291" s="29" t="str">
        <f t="shared" si="9"/>
        <v/>
      </c>
      <c r="N291" s="39"/>
      <c r="P291" s="42"/>
    </row>
    <row r="296" spans="2:16" x14ac:dyDescent="0.25">
      <c r="E296" s="6" t="s">
        <v>3511</v>
      </c>
    </row>
    <row r="297" spans="2:16" x14ac:dyDescent="0.25">
      <c r="E297" s="6" t="s">
        <v>3512</v>
      </c>
    </row>
    <row r="298" spans="2:16" x14ac:dyDescent="0.25">
      <c r="E298" s="6" t="s">
        <v>3513</v>
      </c>
    </row>
    <row r="299" spans="2:16" x14ac:dyDescent="0.25">
      <c r="E299" s="6" t="s">
        <v>3514</v>
      </c>
    </row>
    <row r="300" spans="2:16" x14ac:dyDescent="0.25">
      <c r="E300" s="6" t="s">
        <v>3515</v>
      </c>
    </row>
    <row r="301" spans="2:16" x14ac:dyDescent="0.25">
      <c r="E301" s="6" t="s">
        <v>3516</v>
      </c>
    </row>
  </sheetData>
  <sheetProtection algorithmName="SHA-512" hashValue="1NKOdFfw+4eqhPxdKCXEVoB+qIT/Eao0NxYa+PK+86dOkG69/MBgefwCqsEKdrMyKLTf7Z4J6LsRti5Rkb86Ww==" saltValue="/QQxyTuL3eVVTs/afcHHxg==" spinCount="100000" sheet="1" objects="1" scenarios="1"/>
  <mergeCells count="5">
    <mergeCell ref="B1:P1"/>
    <mergeCell ref="B2:P2"/>
    <mergeCell ref="F7:H7"/>
    <mergeCell ref="B4:D4"/>
    <mergeCell ref="B6:D6"/>
  </mergeCells>
  <conditionalFormatting sqref="N9:N291">
    <cfRule type="cellIs" dxfId="1" priority="1" operator="equal">
      <formula>$R$2</formula>
    </cfRule>
    <cfRule type="cellIs" dxfId="0" priority="4" operator="equal">
      <formula>"Not Agreed"</formula>
    </cfRule>
  </conditionalFormatting>
  <dataValidations count="2">
    <dataValidation type="list" allowBlank="1" showInputMessage="1" showErrorMessage="1" sqref="N9:N291" xr:uid="{00000000-0002-0000-0800-000000000000}">
      <formula1>$R$1:$R$3</formula1>
    </dataValidation>
    <dataValidation type="list" allowBlank="1" showInputMessage="1" showErrorMessage="1" sqref="E4" xr:uid="{DA87C32F-1DE2-49F6-BD73-14913DC85871}">
      <formula1>$E$295:$E$301</formula1>
    </dataValidation>
  </dataValidations>
  <printOptions horizontalCentered="1"/>
  <pageMargins left="0.70866141732283472" right="0.70866141732283472" top="0.35433070866141736" bottom="0.47244094488188981" header="0.31496062992125984" footer="0.31496062992125984"/>
  <pageSetup paperSize="9" scale="84" fitToHeight="0" orientation="landscape" r:id="rId1"/>
  <headerFooter>
    <oddFooter>&amp;L&amp;1#&amp;"Calibri"&amp;10&amp;K000000Classified: RMG – Internal</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AAD4F7-BEAC-4C59-94B4-6F50FA7643BE}">
  <sheetPr codeName="Sheet15">
    <tabColor rgb="FF92D050"/>
    <pageSetUpPr fitToPage="1"/>
  </sheetPr>
  <dimension ref="B1:J115"/>
  <sheetViews>
    <sheetView zoomScale="80" zoomScaleNormal="80" workbookViewId="0">
      <selection activeCell="B3" sqref="B3:J3"/>
    </sheetView>
  </sheetViews>
  <sheetFormatPr defaultColWidth="8.85546875" defaultRowHeight="15" x14ac:dyDescent="0.25"/>
  <cols>
    <col min="1" max="1" width="3.140625" style="137" customWidth="1"/>
    <col min="2" max="2" width="69.42578125" style="137" customWidth="1"/>
    <col min="3" max="3" width="15.85546875" style="137" customWidth="1"/>
    <col min="4" max="4" width="12.5703125" style="137" customWidth="1"/>
    <col min="5" max="7" width="25.85546875" style="137" customWidth="1"/>
    <col min="8" max="10" width="25.85546875" style="142" customWidth="1"/>
    <col min="11" max="16384" width="8.85546875" style="137"/>
  </cols>
  <sheetData>
    <row r="1" spans="2:10" s="110" customFormat="1" x14ac:dyDescent="0.25"/>
    <row r="2" spans="2:10" ht="21.75" x14ac:dyDescent="0.35">
      <c r="B2" s="581" t="s">
        <v>3517</v>
      </c>
      <c r="C2" s="582"/>
      <c r="D2" s="582"/>
      <c r="E2" s="582"/>
      <c r="F2" s="582"/>
      <c r="G2" s="582"/>
      <c r="H2" s="582"/>
      <c r="I2" s="582"/>
      <c r="J2" s="582"/>
    </row>
    <row r="3" spans="2:10" ht="21.75" x14ac:dyDescent="0.35">
      <c r="B3" s="583" t="str">
        <f>'Unit Setup'!E4</f>
        <v>Cardiff North DO</v>
      </c>
      <c r="C3" s="584"/>
      <c r="D3" s="584"/>
      <c r="E3" s="584"/>
      <c r="F3" s="584"/>
      <c r="G3" s="584"/>
      <c r="H3" s="584"/>
      <c r="I3" s="584"/>
      <c r="J3" s="584"/>
    </row>
    <row r="4" spans="2:10" ht="62.45" customHeight="1" x14ac:dyDescent="0.25">
      <c r="B4" s="579" t="s">
        <v>3518</v>
      </c>
      <c r="C4" s="579" t="s">
        <v>3519</v>
      </c>
      <c r="D4" s="579" t="s">
        <v>3520</v>
      </c>
      <c r="E4" s="579" t="s">
        <v>3521</v>
      </c>
      <c r="F4" s="579" t="s">
        <v>3522</v>
      </c>
      <c r="G4" s="579" t="s">
        <v>3523</v>
      </c>
      <c r="H4" s="579" t="s">
        <v>3524</v>
      </c>
      <c r="I4" s="579" t="s">
        <v>3525</v>
      </c>
      <c r="J4" s="579" t="s">
        <v>3526</v>
      </c>
    </row>
    <row r="5" spans="2:10" x14ac:dyDescent="0.25">
      <c r="B5" s="580"/>
      <c r="C5" s="580"/>
      <c r="D5" s="580"/>
      <c r="E5" s="580"/>
      <c r="F5" s="580"/>
      <c r="G5" s="580"/>
      <c r="H5" s="580"/>
      <c r="I5" s="580"/>
      <c r="J5" s="580"/>
    </row>
    <row r="6" spans="2:10" x14ac:dyDescent="0.25">
      <c r="B6" s="226"/>
      <c r="C6" s="223"/>
      <c r="D6" s="223"/>
      <c r="E6" s="222"/>
      <c r="F6" s="222"/>
      <c r="G6" s="222"/>
      <c r="H6" s="222"/>
      <c r="I6" s="225" t="str">
        <f t="shared" ref="I6:I69" si="0">IF(E6="","",E6+F6)</f>
        <v/>
      </c>
      <c r="J6" s="225" t="str">
        <f t="shared" ref="J6:J69" si="1">IF(G6="","",G6+H6)</f>
        <v/>
      </c>
    </row>
    <row r="7" spans="2:10" x14ac:dyDescent="0.25">
      <c r="B7" s="226"/>
      <c r="C7" s="223"/>
      <c r="D7" s="223"/>
      <c r="E7" s="222"/>
      <c r="F7" s="222"/>
      <c r="G7" s="222"/>
      <c r="H7" s="222"/>
      <c r="I7" s="225" t="str">
        <f t="shared" si="0"/>
        <v/>
      </c>
      <c r="J7" s="225" t="str">
        <f t="shared" si="1"/>
        <v/>
      </c>
    </row>
    <row r="8" spans="2:10" x14ac:dyDescent="0.25">
      <c r="B8" s="226"/>
      <c r="C8" s="223"/>
      <c r="D8" s="223"/>
      <c r="E8" s="222"/>
      <c r="F8" s="222"/>
      <c r="G8" s="222"/>
      <c r="H8" s="222"/>
      <c r="I8" s="225" t="str">
        <f t="shared" si="0"/>
        <v/>
      </c>
      <c r="J8" s="225" t="str">
        <f t="shared" si="1"/>
        <v/>
      </c>
    </row>
    <row r="9" spans="2:10" x14ac:dyDescent="0.25">
      <c r="B9" s="226"/>
      <c r="C9" s="223"/>
      <c r="D9" s="223"/>
      <c r="E9" s="222"/>
      <c r="F9" s="222"/>
      <c r="G9" s="222"/>
      <c r="H9" s="222"/>
      <c r="I9" s="225" t="str">
        <f t="shared" si="0"/>
        <v/>
      </c>
      <c r="J9" s="225" t="str">
        <f t="shared" si="1"/>
        <v/>
      </c>
    </row>
    <row r="10" spans="2:10" x14ac:dyDescent="0.25">
      <c r="B10" s="226"/>
      <c r="C10" s="223"/>
      <c r="D10" s="223"/>
      <c r="E10" s="222"/>
      <c r="F10" s="222"/>
      <c r="G10" s="222"/>
      <c r="H10" s="222"/>
      <c r="I10" s="225" t="str">
        <f t="shared" si="0"/>
        <v/>
      </c>
      <c r="J10" s="225" t="str">
        <f t="shared" si="1"/>
        <v/>
      </c>
    </row>
    <row r="11" spans="2:10" x14ac:dyDescent="0.25">
      <c r="B11" s="226"/>
      <c r="C11" s="223"/>
      <c r="D11" s="223"/>
      <c r="E11" s="222"/>
      <c r="F11" s="222"/>
      <c r="G11" s="222"/>
      <c r="H11" s="222"/>
      <c r="I11" s="225" t="str">
        <f t="shared" si="0"/>
        <v/>
      </c>
      <c r="J11" s="225" t="str">
        <f t="shared" si="1"/>
        <v/>
      </c>
    </row>
    <row r="12" spans="2:10" x14ac:dyDescent="0.25">
      <c r="B12" s="226"/>
      <c r="C12" s="223"/>
      <c r="D12" s="223"/>
      <c r="E12" s="222"/>
      <c r="F12" s="222"/>
      <c r="G12" s="222"/>
      <c r="H12" s="222"/>
      <c r="I12" s="225" t="str">
        <f t="shared" si="0"/>
        <v/>
      </c>
      <c r="J12" s="225" t="str">
        <f t="shared" si="1"/>
        <v/>
      </c>
    </row>
    <row r="13" spans="2:10" x14ac:dyDescent="0.25">
      <c r="B13" s="226"/>
      <c r="C13" s="223"/>
      <c r="D13" s="223"/>
      <c r="E13" s="222"/>
      <c r="F13" s="222"/>
      <c r="G13" s="222"/>
      <c r="H13" s="222"/>
      <c r="I13" s="225" t="str">
        <f t="shared" si="0"/>
        <v/>
      </c>
      <c r="J13" s="225" t="str">
        <f t="shared" si="1"/>
        <v/>
      </c>
    </row>
    <row r="14" spans="2:10" x14ac:dyDescent="0.25">
      <c r="B14" s="226"/>
      <c r="C14" s="223"/>
      <c r="D14" s="223"/>
      <c r="E14" s="222"/>
      <c r="F14" s="222"/>
      <c r="G14" s="222"/>
      <c r="H14" s="222"/>
      <c r="I14" s="225" t="str">
        <f t="shared" si="0"/>
        <v/>
      </c>
      <c r="J14" s="225" t="str">
        <f t="shared" si="1"/>
        <v/>
      </c>
    </row>
    <row r="15" spans="2:10" x14ac:dyDescent="0.25">
      <c r="B15" s="226"/>
      <c r="C15" s="223"/>
      <c r="D15" s="223"/>
      <c r="E15" s="222"/>
      <c r="F15" s="222"/>
      <c r="G15" s="222"/>
      <c r="H15" s="222"/>
      <c r="I15" s="225" t="str">
        <f t="shared" si="0"/>
        <v/>
      </c>
      <c r="J15" s="225" t="str">
        <f t="shared" si="1"/>
        <v/>
      </c>
    </row>
    <row r="16" spans="2:10" x14ac:dyDescent="0.25">
      <c r="B16" s="226"/>
      <c r="C16" s="223"/>
      <c r="D16" s="223"/>
      <c r="E16" s="222"/>
      <c r="F16" s="222"/>
      <c r="G16" s="222"/>
      <c r="H16" s="222"/>
      <c r="I16" s="225" t="str">
        <f t="shared" si="0"/>
        <v/>
      </c>
      <c r="J16" s="225" t="str">
        <f t="shared" si="1"/>
        <v/>
      </c>
    </row>
    <row r="17" spans="2:10" x14ac:dyDescent="0.25">
      <c r="B17" s="226"/>
      <c r="C17" s="223"/>
      <c r="D17" s="223"/>
      <c r="E17" s="222"/>
      <c r="F17" s="222"/>
      <c r="G17" s="222"/>
      <c r="H17" s="222"/>
      <c r="I17" s="225" t="str">
        <f t="shared" si="0"/>
        <v/>
      </c>
      <c r="J17" s="225" t="str">
        <f t="shared" si="1"/>
        <v/>
      </c>
    </row>
    <row r="18" spans="2:10" x14ac:dyDescent="0.25">
      <c r="B18" s="226"/>
      <c r="C18" s="223"/>
      <c r="D18" s="223"/>
      <c r="E18" s="222"/>
      <c r="F18" s="222"/>
      <c r="G18" s="222"/>
      <c r="H18" s="222"/>
      <c r="I18" s="225" t="str">
        <f t="shared" si="0"/>
        <v/>
      </c>
      <c r="J18" s="225" t="str">
        <f t="shared" si="1"/>
        <v/>
      </c>
    </row>
    <row r="19" spans="2:10" x14ac:dyDescent="0.25">
      <c r="B19" s="226"/>
      <c r="C19" s="223"/>
      <c r="D19" s="223"/>
      <c r="E19" s="222"/>
      <c r="F19" s="222"/>
      <c r="G19" s="222"/>
      <c r="H19" s="222"/>
      <c r="I19" s="225" t="str">
        <f t="shared" si="0"/>
        <v/>
      </c>
      <c r="J19" s="225" t="str">
        <f t="shared" si="1"/>
        <v/>
      </c>
    </row>
    <row r="20" spans="2:10" x14ac:dyDescent="0.25">
      <c r="B20" s="226"/>
      <c r="C20" s="223"/>
      <c r="D20" s="223"/>
      <c r="E20" s="222"/>
      <c r="F20" s="222"/>
      <c r="G20" s="222"/>
      <c r="H20" s="222"/>
      <c r="I20" s="225" t="str">
        <f t="shared" si="0"/>
        <v/>
      </c>
      <c r="J20" s="225" t="str">
        <f t="shared" si="1"/>
        <v/>
      </c>
    </row>
    <row r="21" spans="2:10" x14ac:dyDescent="0.25">
      <c r="B21" s="226"/>
      <c r="C21" s="223"/>
      <c r="D21" s="223"/>
      <c r="E21" s="222"/>
      <c r="F21" s="222"/>
      <c r="G21" s="222"/>
      <c r="H21" s="222"/>
      <c r="I21" s="225" t="str">
        <f t="shared" si="0"/>
        <v/>
      </c>
      <c r="J21" s="225" t="str">
        <f t="shared" si="1"/>
        <v/>
      </c>
    </row>
    <row r="22" spans="2:10" x14ac:dyDescent="0.25">
      <c r="B22" s="226"/>
      <c r="C22" s="223"/>
      <c r="D22" s="223"/>
      <c r="E22" s="222"/>
      <c r="F22" s="222"/>
      <c r="G22" s="222"/>
      <c r="H22" s="222"/>
      <c r="I22" s="225" t="str">
        <f t="shared" si="0"/>
        <v/>
      </c>
      <c r="J22" s="225" t="str">
        <f t="shared" si="1"/>
        <v/>
      </c>
    </row>
    <row r="23" spans="2:10" x14ac:dyDescent="0.25">
      <c r="B23" s="226"/>
      <c r="C23" s="223"/>
      <c r="D23" s="223"/>
      <c r="E23" s="222"/>
      <c r="F23" s="222"/>
      <c r="G23" s="222"/>
      <c r="H23" s="222"/>
      <c r="I23" s="225" t="str">
        <f t="shared" si="0"/>
        <v/>
      </c>
      <c r="J23" s="225" t="str">
        <f t="shared" si="1"/>
        <v/>
      </c>
    </row>
    <row r="24" spans="2:10" x14ac:dyDescent="0.25">
      <c r="B24" s="226"/>
      <c r="C24" s="223"/>
      <c r="D24" s="223"/>
      <c r="E24" s="222"/>
      <c r="F24" s="222"/>
      <c r="G24" s="222"/>
      <c r="H24" s="222"/>
      <c r="I24" s="225" t="str">
        <f t="shared" si="0"/>
        <v/>
      </c>
      <c r="J24" s="225" t="str">
        <f t="shared" si="1"/>
        <v/>
      </c>
    </row>
    <row r="25" spans="2:10" x14ac:dyDescent="0.25">
      <c r="B25" s="226"/>
      <c r="C25" s="223"/>
      <c r="D25" s="223"/>
      <c r="E25" s="222"/>
      <c r="F25" s="222"/>
      <c r="G25" s="222"/>
      <c r="H25" s="222"/>
      <c r="I25" s="225" t="str">
        <f t="shared" si="0"/>
        <v/>
      </c>
      <c r="J25" s="225" t="str">
        <f t="shared" si="1"/>
        <v/>
      </c>
    </row>
    <row r="26" spans="2:10" x14ac:dyDescent="0.25">
      <c r="B26" s="226"/>
      <c r="C26" s="223"/>
      <c r="D26" s="223"/>
      <c r="E26" s="222"/>
      <c r="F26" s="222"/>
      <c r="G26" s="222"/>
      <c r="H26" s="222"/>
      <c r="I26" s="225" t="str">
        <f t="shared" si="0"/>
        <v/>
      </c>
      <c r="J26" s="225" t="str">
        <f t="shared" si="1"/>
        <v/>
      </c>
    </row>
    <row r="27" spans="2:10" x14ac:dyDescent="0.25">
      <c r="B27" s="226"/>
      <c r="C27" s="223"/>
      <c r="D27" s="223"/>
      <c r="E27" s="222"/>
      <c r="F27" s="222"/>
      <c r="G27" s="222"/>
      <c r="H27" s="222"/>
      <c r="I27" s="225" t="str">
        <f t="shared" si="0"/>
        <v/>
      </c>
      <c r="J27" s="225" t="str">
        <f t="shared" si="1"/>
        <v/>
      </c>
    </row>
    <row r="28" spans="2:10" x14ac:dyDescent="0.25">
      <c r="B28" s="226"/>
      <c r="C28" s="223"/>
      <c r="D28" s="223"/>
      <c r="E28" s="222"/>
      <c r="F28" s="222"/>
      <c r="G28" s="222"/>
      <c r="H28" s="222"/>
      <c r="I28" s="225" t="str">
        <f t="shared" si="0"/>
        <v/>
      </c>
      <c r="J28" s="225" t="str">
        <f t="shared" si="1"/>
        <v/>
      </c>
    </row>
    <row r="29" spans="2:10" x14ac:dyDescent="0.25">
      <c r="B29" s="226"/>
      <c r="C29" s="223"/>
      <c r="D29" s="223"/>
      <c r="E29" s="222"/>
      <c r="F29" s="222"/>
      <c r="G29" s="222"/>
      <c r="H29" s="222"/>
      <c r="I29" s="225" t="str">
        <f t="shared" si="0"/>
        <v/>
      </c>
      <c r="J29" s="225" t="str">
        <f t="shared" si="1"/>
        <v/>
      </c>
    </row>
    <row r="30" spans="2:10" x14ac:dyDescent="0.25">
      <c r="B30" s="226"/>
      <c r="C30" s="223"/>
      <c r="D30" s="223"/>
      <c r="E30" s="222"/>
      <c r="F30" s="222"/>
      <c r="G30" s="222"/>
      <c r="H30" s="222"/>
      <c r="I30" s="225" t="str">
        <f t="shared" si="0"/>
        <v/>
      </c>
      <c r="J30" s="225" t="str">
        <f t="shared" si="1"/>
        <v/>
      </c>
    </row>
    <row r="31" spans="2:10" x14ac:dyDescent="0.25">
      <c r="B31" s="226"/>
      <c r="C31" s="223"/>
      <c r="D31" s="223"/>
      <c r="E31" s="222"/>
      <c r="F31" s="222"/>
      <c r="G31" s="222"/>
      <c r="H31" s="222"/>
      <c r="I31" s="225" t="str">
        <f t="shared" si="0"/>
        <v/>
      </c>
      <c r="J31" s="225" t="str">
        <f t="shared" si="1"/>
        <v/>
      </c>
    </row>
    <row r="32" spans="2:10" x14ac:dyDescent="0.25">
      <c r="B32" s="226"/>
      <c r="C32" s="223"/>
      <c r="D32" s="223"/>
      <c r="E32" s="222"/>
      <c r="F32" s="222"/>
      <c r="G32" s="222"/>
      <c r="H32" s="222"/>
      <c r="I32" s="225" t="str">
        <f t="shared" si="0"/>
        <v/>
      </c>
      <c r="J32" s="225" t="str">
        <f t="shared" si="1"/>
        <v/>
      </c>
    </row>
    <row r="33" spans="2:10" x14ac:dyDescent="0.25">
      <c r="B33" s="226"/>
      <c r="C33" s="223"/>
      <c r="D33" s="223"/>
      <c r="E33" s="222"/>
      <c r="F33" s="222"/>
      <c r="G33" s="222"/>
      <c r="H33" s="222"/>
      <c r="I33" s="225" t="str">
        <f t="shared" si="0"/>
        <v/>
      </c>
      <c r="J33" s="225" t="str">
        <f t="shared" si="1"/>
        <v/>
      </c>
    </row>
    <row r="34" spans="2:10" x14ac:dyDescent="0.25">
      <c r="B34" s="226"/>
      <c r="C34" s="223"/>
      <c r="D34" s="223"/>
      <c r="E34" s="222"/>
      <c r="F34" s="222"/>
      <c r="G34" s="222"/>
      <c r="H34" s="222"/>
      <c r="I34" s="225" t="str">
        <f t="shared" si="0"/>
        <v/>
      </c>
      <c r="J34" s="225" t="str">
        <f t="shared" si="1"/>
        <v/>
      </c>
    </row>
    <row r="35" spans="2:10" x14ac:dyDescent="0.25">
      <c r="B35" s="226"/>
      <c r="C35" s="223"/>
      <c r="D35" s="223"/>
      <c r="E35" s="222"/>
      <c r="F35" s="222"/>
      <c r="G35" s="222"/>
      <c r="H35" s="222"/>
      <c r="I35" s="225" t="str">
        <f t="shared" si="0"/>
        <v/>
      </c>
      <c r="J35" s="225" t="str">
        <f t="shared" si="1"/>
        <v/>
      </c>
    </row>
    <row r="36" spans="2:10" x14ac:dyDescent="0.25">
      <c r="B36" s="226"/>
      <c r="C36" s="223"/>
      <c r="D36" s="223"/>
      <c r="E36" s="222"/>
      <c r="F36" s="222"/>
      <c r="G36" s="222"/>
      <c r="H36" s="222"/>
      <c r="I36" s="225" t="str">
        <f t="shared" si="0"/>
        <v/>
      </c>
      <c r="J36" s="225" t="str">
        <f t="shared" si="1"/>
        <v/>
      </c>
    </row>
    <row r="37" spans="2:10" x14ac:dyDescent="0.25">
      <c r="B37" s="226"/>
      <c r="C37" s="223"/>
      <c r="D37" s="223"/>
      <c r="E37" s="222"/>
      <c r="F37" s="222"/>
      <c r="G37" s="222"/>
      <c r="H37" s="222"/>
      <c r="I37" s="225" t="str">
        <f t="shared" si="0"/>
        <v/>
      </c>
      <c r="J37" s="225" t="str">
        <f t="shared" si="1"/>
        <v/>
      </c>
    </row>
    <row r="38" spans="2:10" x14ac:dyDescent="0.25">
      <c r="B38" s="226"/>
      <c r="C38" s="223"/>
      <c r="D38" s="223"/>
      <c r="E38" s="222"/>
      <c r="F38" s="222"/>
      <c r="G38" s="222"/>
      <c r="H38" s="222"/>
      <c r="I38" s="225" t="str">
        <f t="shared" si="0"/>
        <v/>
      </c>
      <c r="J38" s="225" t="str">
        <f t="shared" si="1"/>
        <v/>
      </c>
    </row>
    <row r="39" spans="2:10" x14ac:dyDescent="0.25">
      <c r="B39" s="226"/>
      <c r="C39" s="223"/>
      <c r="D39" s="223"/>
      <c r="E39" s="222"/>
      <c r="F39" s="222"/>
      <c r="G39" s="222"/>
      <c r="H39" s="222"/>
      <c r="I39" s="225" t="str">
        <f t="shared" si="0"/>
        <v/>
      </c>
      <c r="J39" s="225" t="str">
        <f t="shared" si="1"/>
        <v/>
      </c>
    </row>
    <row r="40" spans="2:10" x14ac:dyDescent="0.25">
      <c r="B40" s="226"/>
      <c r="C40" s="223"/>
      <c r="D40" s="223"/>
      <c r="E40" s="222"/>
      <c r="F40" s="222"/>
      <c r="G40" s="222"/>
      <c r="H40" s="222"/>
      <c r="I40" s="225" t="str">
        <f t="shared" si="0"/>
        <v/>
      </c>
      <c r="J40" s="225" t="str">
        <f t="shared" si="1"/>
        <v/>
      </c>
    </row>
    <row r="41" spans="2:10" x14ac:dyDescent="0.25">
      <c r="B41" s="226"/>
      <c r="C41" s="223"/>
      <c r="D41" s="223"/>
      <c r="E41" s="222"/>
      <c r="F41" s="222"/>
      <c r="G41" s="222"/>
      <c r="H41" s="222"/>
      <c r="I41" s="225" t="str">
        <f t="shared" si="0"/>
        <v/>
      </c>
      <c r="J41" s="225" t="str">
        <f t="shared" si="1"/>
        <v/>
      </c>
    </row>
    <row r="42" spans="2:10" x14ac:dyDescent="0.25">
      <c r="B42" s="226"/>
      <c r="C42" s="223"/>
      <c r="D42" s="223"/>
      <c r="E42" s="222"/>
      <c r="F42" s="222"/>
      <c r="G42" s="222"/>
      <c r="H42" s="222"/>
      <c r="I42" s="225" t="str">
        <f t="shared" si="0"/>
        <v/>
      </c>
      <c r="J42" s="225" t="str">
        <f t="shared" si="1"/>
        <v/>
      </c>
    </row>
    <row r="43" spans="2:10" x14ac:dyDescent="0.25">
      <c r="B43" s="226"/>
      <c r="C43" s="223"/>
      <c r="D43" s="223"/>
      <c r="E43" s="222"/>
      <c r="F43" s="222"/>
      <c r="G43" s="222"/>
      <c r="H43" s="222"/>
      <c r="I43" s="225" t="str">
        <f t="shared" si="0"/>
        <v/>
      </c>
      <c r="J43" s="225" t="str">
        <f t="shared" si="1"/>
        <v/>
      </c>
    </row>
    <row r="44" spans="2:10" x14ac:dyDescent="0.25">
      <c r="B44" s="226"/>
      <c r="C44" s="223"/>
      <c r="D44" s="223"/>
      <c r="E44" s="222"/>
      <c r="F44" s="222"/>
      <c r="G44" s="222"/>
      <c r="H44" s="222"/>
      <c r="I44" s="225" t="str">
        <f t="shared" si="0"/>
        <v/>
      </c>
      <c r="J44" s="225" t="str">
        <f t="shared" si="1"/>
        <v/>
      </c>
    </row>
    <row r="45" spans="2:10" x14ac:dyDescent="0.25">
      <c r="B45" s="226"/>
      <c r="C45" s="223"/>
      <c r="D45" s="223"/>
      <c r="E45" s="222"/>
      <c r="F45" s="222"/>
      <c r="G45" s="222"/>
      <c r="H45" s="222"/>
      <c r="I45" s="225" t="str">
        <f t="shared" si="0"/>
        <v/>
      </c>
      <c r="J45" s="225" t="str">
        <f t="shared" si="1"/>
        <v/>
      </c>
    </row>
    <row r="46" spans="2:10" x14ac:dyDescent="0.25">
      <c r="B46" s="226"/>
      <c r="C46" s="223"/>
      <c r="D46" s="223"/>
      <c r="E46" s="222"/>
      <c r="F46" s="222"/>
      <c r="G46" s="222"/>
      <c r="H46" s="222"/>
      <c r="I46" s="225" t="str">
        <f t="shared" si="0"/>
        <v/>
      </c>
      <c r="J46" s="225" t="str">
        <f t="shared" si="1"/>
        <v/>
      </c>
    </row>
    <row r="47" spans="2:10" x14ac:dyDescent="0.25">
      <c r="B47" s="226"/>
      <c r="C47" s="223"/>
      <c r="D47" s="223"/>
      <c r="E47" s="222"/>
      <c r="F47" s="222"/>
      <c r="G47" s="222"/>
      <c r="H47" s="222"/>
      <c r="I47" s="225" t="str">
        <f t="shared" si="0"/>
        <v/>
      </c>
      <c r="J47" s="225" t="str">
        <f t="shared" si="1"/>
        <v/>
      </c>
    </row>
    <row r="48" spans="2:10" x14ac:dyDescent="0.25">
      <c r="B48" s="226"/>
      <c r="C48" s="223"/>
      <c r="D48" s="223"/>
      <c r="E48" s="222"/>
      <c r="F48" s="222"/>
      <c r="G48" s="222"/>
      <c r="H48" s="222"/>
      <c r="I48" s="225" t="str">
        <f t="shared" si="0"/>
        <v/>
      </c>
      <c r="J48" s="225" t="str">
        <f t="shared" si="1"/>
        <v/>
      </c>
    </row>
    <row r="49" spans="2:10" x14ac:dyDescent="0.25">
      <c r="B49" s="226"/>
      <c r="C49" s="223"/>
      <c r="D49" s="223"/>
      <c r="E49" s="222"/>
      <c r="F49" s="222"/>
      <c r="G49" s="222"/>
      <c r="H49" s="222"/>
      <c r="I49" s="225" t="str">
        <f t="shared" si="0"/>
        <v/>
      </c>
      <c r="J49" s="225" t="str">
        <f t="shared" si="1"/>
        <v/>
      </c>
    </row>
    <row r="50" spans="2:10" x14ac:dyDescent="0.25">
      <c r="B50" s="226"/>
      <c r="C50" s="223"/>
      <c r="D50" s="223"/>
      <c r="E50" s="222"/>
      <c r="F50" s="222"/>
      <c r="G50" s="222"/>
      <c r="H50" s="222"/>
      <c r="I50" s="225" t="str">
        <f t="shared" si="0"/>
        <v/>
      </c>
      <c r="J50" s="225" t="str">
        <f t="shared" si="1"/>
        <v/>
      </c>
    </row>
    <row r="51" spans="2:10" x14ac:dyDescent="0.25">
      <c r="B51" s="226"/>
      <c r="C51" s="223"/>
      <c r="D51" s="223"/>
      <c r="E51" s="222"/>
      <c r="F51" s="222"/>
      <c r="G51" s="222"/>
      <c r="H51" s="222"/>
      <c r="I51" s="225" t="str">
        <f t="shared" si="0"/>
        <v/>
      </c>
      <c r="J51" s="225" t="str">
        <f t="shared" si="1"/>
        <v/>
      </c>
    </row>
    <row r="52" spans="2:10" x14ac:dyDescent="0.25">
      <c r="B52" s="226"/>
      <c r="C52" s="223"/>
      <c r="D52" s="223"/>
      <c r="E52" s="222"/>
      <c r="F52" s="222"/>
      <c r="G52" s="222"/>
      <c r="H52" s="222"/>
      <c r="I52" s="225" t="str">
        <f t="shared" si="0"/>
        <v/>
      </c>
      <c r="J52" s="225" t="str">
        <f t="shared" si="1"/>
        <v/>
      </c>
    </row>
    <row r="53" spans="2:10" x14ac:dyDescent="0.25">
      <c r="B53" s="226"/>
      <c r="C53" s="223"/>
      <c r="D53" s="223"/>
      <c r="E53" s="222"/>
      <c r="F53" s="222"/>
      <c r="G53" s="222"/>
      <c r="H53" s="222"/>
      <c r="I53" s="225" t="str">
        <f t="shared" si="0"/>
        <v/>
      </c>
      <c r="J53" s="225" t="str">
        <f t="shared" si="1"/>
        <v/>
      </c>
    </row>
    <row r="54" spans="2:10" x14ac:dyDescent="0.25">
      <c r="B54" s="226"/>
      <c r="C54" s="223"/>
      <c r="D54" s="223"/>
      <c r="E54" s="222"/>
      <c r="F54" s="222"/>
      <c r="G54" s="222"/>
      <c r="H54" s="222"/>
      <c r="I54" s="225" t="str">
        <f t="shared" si="0"/>
        <v/>
      </c>
      <c r="J54" s="225" t="str">
        <f t="shared" si="1"/>
        <v/>
      </c>
    </row>
    <row r="55" spans="2:10" x14ac:dyDescent="0.25">
      <c r="B55" s="226"/>
      <c r="C55" s="223"/>
      <c r="D55" s="223"/>
      <c r="E55" s="222"/>
      <c r="F55" s="222"/>
      <c r="G55" s="222"/>
      <c r="H55" s="222"/>
      <c r="I55" s="225" t="str">
        <f t="shared" si="0"/>
        <v/>
      </c>
      <c r="J55" s="225" t="str">
        <f t="shared" si="1"/>
        <v/>
      </c>
    </row>
    <row r="56" spans="2:10" x14ac:dyDescent="0.25">
      <c r="B56" s="226"/>
      <c r="C56" s="223"/>
      <c r="D56" s="223"/>
      <c r="E56" s="222"/>
      <c r="F56" s="222"/>
      <c r="G56" s="222"/>
      <c r="H56" s="222"/>
      <c r="I56" s="225" t="str">
        <f t="shared" si="0"/>
        <v/>
      </c>
      <c r="J56" s="225" t="str">
        <f t="shared" si="1"/>
        <v/>
      </c>
    </row>
    <row r="57" spans="2:10" x14ac:dyDescent="0.25">
      <c r="B57" s="226"/>
      <c r="C57" s="223"/>
      <c r="D57" s="223"/>
      <c r="E57" s="222"/>
      <c r="F57" s="222"/>
      <c r="G57" s="222"/>
      <c r="H57" s="222"/>
      <c r="I57" s="225" t="str">
        <f t="shared" si="0"/>
        <v/>
      </c>
      <c r="J57" s="225" t="str">
        <f t="shared" si="1"/>
        <v/>
      </c>
    </row>
    <row r="58" spans="2:10" x14ac:dyDescent="0.25">
      <c r="B58" s="226"/>
      <c r="C58" s="223"/>
      <c r="D58" s="223"/>
      <c r="E58" s="222"/>
      <c r="F58" s="222"/>
      <c r="G58" s="222"/>
      <c r="H58" s="222"/>
      <c r="I58" s="225" t="str">
        <f t="shared" si="0"/>
        <v/>
      </c>
      <c r="J58" s="225" t="str">
        <f t="shared" si="1"/>
        <v/>
      </c>
    </row>
    <row r="59" spans="2:10" x14ac:dyDescent="0.25">
      <c r="B59" s="226"/>
      <c r="C59" s="223"/>
      <c r="D59" s="223"/>
      <c r="E59" s="222"/>
      <c r="F59" s="222"/>
      <c r="G59" s="222"/>
      <c r="H59" s="222"/>
      <c r="I59" s="225" t="str">
        <f t="shared" si="0"/>
        <v/>
      </c>
      <c r="J59" s="225" t="str">
        <f t="shared" si="1"/>
        <v/>
      </c>
    </row>
    <row r="60" spans="2:10" x14ac:dyDescent="0.25">
      <c r="B60" s="226"/>
      <c r="C60" s="223"/>
      <c r="D60" s="223"/>
      <c r="E60" s="222"/>
      <c r="F60" s="222"/>
      <c r="G60" s="222"/>
      <c r="H60" s="222"/>
      <c r="I60" s="225" t="str">
        <f t="shared" si="0"/>
        <v/>
      </c>
      <c r="J60" s="225" t="str">
        <f t="shared" si="1"/>
        <v/>
      </c>
    </row>
    <row r="61" spans="2:10" x14ac:dyDescent="0.25">
      <c r="B61" s="226"/>
      <c r="C61" s="223"/>
      <c r="D61" s="223"/>
      <c r="E61" s="222"/>
      <c r="F61" s="222"/>
      <c r="G61" s="222"/>
      <c r="H61" s="222"/>
      <c r="I61" s="225" t="str">
        <f t="shared" si="0"/>
        <v/>
      </c>
      <c r="J61" s="225" t="str">
        <f t="shared" si="1"/>
        <v/>
      </c>
    </row>
    <row r="62" spans="2:10" x14ac:dyDescent="0.25">
      <c r="B62" s="226"/>
      <c r="C62" s="223"/>
      <c r="D62" s="223"/>
      <c r="E62" s="222"/>
      <c r="F62" s="222"/>
      <c r="G62" s="222"/>
      <c r="H62" s="222"/>
      <c r="I62" s="225" t="str">
        <f t="shared" si="0"/>
        <v/>
      </c>
      <c r="J62" s="225" t="str">
        <f t="shared" si="1"/>
        <v/>
      </c>
    </row>
    <row r="63" spans="2:10" x14ac:dyDescent="0.25">
      <c r="B63" s="226"/>
      <c r="C63" s="223"/>
      <c r="D63" s="223"/>
      <c r="E63" s="222"/>
      <c r="F63" s="222"/>
      <c r="G63" s="222"/>
      <c r="H63" s="222"/>
      <c r="I63" s="225" t="str">
        <f t="shared" si="0"/>
        <v/>
      </c>
      <c r="J63" s="225" t="str">
        <f t="shared" si="1"/>
        <v/>
      </c>
    </row>
    <row r="64" spans="2:10" x14ac:dyDescent="0.25">
      <c r="B64" s="226"/>
      <c r="C64" s="223"/>
      <c r="D64" s="223"/>
      <c r="E64" s="222"/>
      <c r="F64" s="222"/>
      <c r="G64" s="222"/>
      <c r="H64" s="222"/>
      <c r="I64" s="225" t="str">
        <f t="shared" si="0"/>
        <v/>
      </c>
      <c r="J64" s="225" t="str">
        <f t="shared" si="1"/>
        <v/>
      </c>
    </row>
    <row r="65" spans="2:10" x14ac:dyDescent="0.25">
      <c r="B65" s="226"/>
      <c r="C65" s="223"/>
      <c r="D65" s="223"/>
      <c r="E65" s="222"/>
      <c r="F65" s="222"/>
      <c r="G65" s="222"/>
      <c r="H65" s="222"/>
      <c r="I65" s="225" t="str">
        <f t="shared" si="0"/>
        <v/>
      </c>
      <c r="J65" s="225" t="str">
        <f t="shared" si="1"/>
        <v/>
      </c>
    </row>
    <row r="66" spans="2:10" x14ac:dyDescent="0.25">
      <c r="B66" s="226"/>
      <c r="C66" s="223"/>
      <c r="D66" s="223"/>
      <c r="E66" s="222"/>
      <c r="F66" s="222"/>
      <c r="G66" s="222"/>
      <c r="H66" s="222"/>
      <c r="I66" s="225" t="str">
        <f t="shared" si="0"/>
        <v/>
      </c>
      <c r="J66" s="225" t="str">
        <f t="shared" si="1"/>
        <v/>
      </c>
    </row>
    <row r="67" spans="2:10" x14ac:dyDescent="0.25">
      <c r="B67" s="226"/>
      <c r="C67" s="223"/>
      <c r="D67" s="223"/>
      <c r="E67" s="222"/>
      <c r="F67" s="222"/>
      <c r="G67" s="222"/>
      <c r="H67" s="222"/>
      <c r="I67" s="225" t="str">
        <f t="shared" si="0"/>
        <v/>
      </c>
      <c r="J67" s="225" t="str">
        <f t="shared" si="1"/>
        <v/>
      </c>
    </row>
    <row r="68" spans="2:10" x14ac:dyDescent="0.25">
      <c r="B68" s="226"/>
      <c r="C68" s="223"/>
      <c r="D68" s="223"/>
      <c r="E68" s="222"/>
      <c r="F68" s="222"/>
      <c r="G68" s="222"/>
      <c r="H68" s="222"/>
      <c r="I68" s="225" t="str">
        <f t="shared" si="0"/>
        <v/>
      </c>
      <c r="J68" s="225" t="str">
        <f t="shared" si="1"/>
        <v/>
      </c>
    </row>
    <row r="69" spans="2:10" x14ac:dyDescent="0.25">
      <c r="B69" s="226"/>
      <c r="C69" s="223"/>
      <c r="D69" s="223"/>
      <c r="E69" s="222"/>
      <c r="F69" s="222"/>
      <c r="G69" s="222"/>
      <c r="H69" s="222"/>
      <c r="I69" s="225" t="str">
        <f t="shared" si="0"/>
        <v/>
      </c>
      <c r="J69" s="225" t="str">
        <f t="shared" si="1"/>
        <v/>
      </c>
    </row>
    <row r="70" spans="2:10" x14ac:dyDescent="0.25">
      <c r="B70" s="226"/>
      <c r="C70" s="223"/>
      <c r="D70" s="223"/>
      <c r="E70" s="222"/>
      <c r="F70" s="222"/>
      <c r="G70" s="222"/>
      <c r="H70" s="222"/>
      <c r="I70" s="225" t="str">
        <f t="shared" ref="I70:I115" si="2">IF(E70="","",E70+F70)</f>
        <v/>
      </c>
      <c r="J70" s="225" t="str">
        <f t="shared" ref="J70:J115" si="3">IF(G70="","",G70+H70)</f>
        <v/>
      </c>
    </row>
    <row r="71" spans="2:10" x14ac:dyDescent="0.25">
      <c r="B71" s="226"/>
      <c r="C71" s="223"/>
      <c r="D71" s="223"/>
      <c r="E71" s="222"/>
      <c r="F71" s="222"/>
      <c r="G71" s="222"/>
      <c r="H71" s="222"/>
      <c r="I71" s="225" t="str">
        <f t="shared" si="2"/>
        <v/>
      </c>
      <c r="J71" s="225" t="str">
        <f t="shared" si="3"/>
        <v/>
      </c>
    </row>
    <row r="72" spans="2:10" x14ac:dyDescent="0.25">
      <c r="B72" s="226"/>
      <c r="C72" s="223"/>
      <c r="D72" s="223"/>
      <c r="E72" s="222"/>
      <c r="F72" s="222"/>
      <c r="G72" s="222"/>
      <c r="H72" s="222"/>
      <c r="I72" s="225" t="str">
        <f t="shared" si="2"/>
        <v/>
      </c>
      <c r="J72" s="225" t="str">
        <f t="shared" si="3"/>
        <v/>
      </c>
    </row>
    <row r="73" spans="2:10" x14ac:dyDescent="0.25">
      <c r="B73" s="226"/>
      <c r="C73" s="223"/>
      <c r="D73" s="223"/>
      <c r="E73" s="222"/>
      <c r="F73" s="222"/>
      <c r="G73" s="222"/>
      <c r="H73" s="222"/>
      <c r="I73" s="225" t="str">
        <f t="shared" si="2"/>
        <v/>
      </c>
      <c r="J73" s="225" t="str">
        <f t="shared" si="3"/>
        <v/>
      </c>
    </row>
    <row r="74" spans="2:10" x14ac:dyDescent="0.25">
      <c r="B74" s="226"/>
      <c r="C74" s="223"/>
      <c r="D74" s="223"/>
      <c r="E74" s="222"/>
      <c r="F74" s="222"/>
      <c r="G74" s="222"/>
      <c r="H74" s="222"/>
      <c r="I74" s="225" t="str">
        <f t="shared" si="2"/>
        <v/>
      </c>
      <c r="J74" s="225" t="str">
        <f t="shared" si="3"/>
        <v/>
      </c>
    </row>
    <row r="75" spans="2:10" x14ac:dyDescent="0.25">
      <c r="B75" s="226"/>
      <c r="C75" s="223"/>
      <c r="D75" s="223"/>
      <c r="E75" s="222"/>
      <c r="F75" s="222"/>
      <c r="G75" s="222"/>
      <c r="H75" s="222"/>
      <c r="I75" s="225" t="str">
        <f t="shared" si="2"/>
        <v/>
      </c>
      <c r="J75" s="225" t="str">
        <f t="shared" si="3"/>
        <v/>
      </c>
    </row>
    <row r="76" spans="2:10" x14ac:dyDescent="0.25">
      <c r="B76" s="226"/>
      <c r="C76" s="223"/>
      <c r="D76" s="223"/>
      <c r="E76" s="222"/>
      <c r="F76" s="222"/>
      <c r="G76" s="222"/>
      <c r="H76" s="222"/>
      <c r="I76" s="225" t="str">
        <f t="shared" si="2"/>
        <v/>
      </c>
      <c r="J76" s="225" t="str">
        <f t="shared" si="3"/>
        <v/>
      </c>
    </row>
    <row r="77" spans="2:10" x14ac:dyDescent="0.25">
      <c r="B77" s="226"/>
      <c r="C77" s="223"/>
      <c r="D77" s="223"/>
      <c r="E77" s="222"/>
      <c r="F77" s="222"/>
      <c r="G77" s="222"/>
      <c r="H77" s="222"/>
      <c r="I77" s="225" t="str">
        <f t="shared" si="2"/>
        <v/>
      </c>
      <c r="J77" s="225" t="str">
        <f t="shared" si="3"/>
        <v/>
      </c>
    </row>
    <row r="78" spans="2:10" x14ac:dyDescent="0.25">
      <c r="B78" s="226"/>
      <c r="C78" s="223"/>
      <c r="D78" s="223"/>
      <c r="E78" s="222"/>
      <c r="F78" s="222"/>
      <c r="G78" s="222"/>
      <c r="H78" s="222"/>
      <c r="I78" s="225" t="str">
        <f t="shared" si="2"/>
        <v/>
      </c>
      <c r="J78" s="225" t="str">
        <f t="shared" si="3"/>
        <v/>
      </c>
    </row>
    <row r="79" spans="2:10" x14ac:dyDescent="0.25">
      <c r="B79" s="226"/>
      <c r="C79" s="223"/>
      <c r="D79" s="223"/>
      <c r="E79" s="222"/>
      <c r="F79" s="222"/>
      <c r="G79" s="222"/>
      <c r="H79" s="222"/>
      <c r="I79" s="225" t="str">
        <f t="shared" si="2"/>
        <v/>
      </c>
      <c r="J79" s="225" t="str">
        <f t="shared" si="3"/>
        <v/>
      </c>
    </row>
    <row r="80" spans="2:10" x14ac:dyDescent="0.25">
      <c r="B80" s="226"/>
      <c r="C80" s="223"/>
      <c r="D80" s="223"/>
      <c r="E80" s="222"/>
      <c r="F80" s="222"/>
      <c r="G80" s="222"/>
      <c r="H80" s="222"/>
      <c r="I80" s="225" t="str">
        <f t="shared" si="2"/>
        <v/>
      </c>
      <c r="J80" s="225" t="str">
        <f t="shared" si="3"/>
        <v/>
      </c>
    </row>
    <row r="81" spans="2:10" x14ac:dyDescent="0.25">
      <c r="B81" s="226"/>
      <c r="C81" s="223"/>
      <c r="D81" s="223"/>
      <c r="E81" s="222"/>
      <c r="F81" s="222"/>
      <c r="G81" s="222"/>
      <c r="H81" s="222"/>
      <c r="I81" s="225" t="str">
        <f t="shared" si="2"/>
        <v/>
      </c>
      <c r="J81" s="225" t="str">
        <f t="shared" si="3"/>
        <v/>
      </c>
    </row>
    <row r="82" spans="2:10" x14ac:dyDescent="0.25">
      <c r="B82" s="226"/>
      <c r="C82" s="223"/>
      <c r="D82" s="223"/>
      <c r="E82" s="222"/>
      <c r="F82" s="222"/>
      <c r="G82" s="222"/>
      <c r="H82" s="222"/>
      <c r="I82" s="225" t="str">
        <f t="shared" si="2"/>
        <v/>
      </c>
      <c r="J82" s="225" t="str">
        <f t="shared" si="3"/>
        <v/>
      </c>
    </row>
    <row r="83" spans="2:10" x14ac:dyDescent="0.25">
      <c r="B83" s="226"/>
      <c r="C83" s="223"/>
      <c r="D83" s="223"/>
      <c r="E83" s="222"/>
      <c r="F83" s="222"/>
      <c r="G83" s="222"/>
      <c r="H83" s="222"/>
      <c r="I83" s="225" t="str">
        <f t="shared" si="2"/>
        <v/>
      </c>
      <c r="J83" s="225" t="str">
        <f t="shared" si="3"/>
        <v/>
      </c>
    </row>
    <row r="84" spans="2:10" x14ac:dyDescent="0.25">
      <c r="B84" s="226"/>
      <c r="C84" s="223"/>
      <c r="D84" s="223"/>
      <c r="E84" s="222"/>
      <c r="F84" s="222"/>
      <c r="G84" s="222"/>
      <c r="H84" s="222"/>
      <c r="I84" s="225" t="str">
        <f t="shared" si="2"/>
        <v/>
      </c>
      <c r="J84" s="225" t="str">
        <f t="shared" si="3"/>
        <v/>
      </c>
    </row>
    <row r="85" spans="2:10" x14ac:dyDescent="0.25">
      <c r="B85" s="226"/>
      <c r="C85" s="223"/>
      <c r="D85" s="223"/>
      <c r="E85" s="222"/>
      <c r="F85" s="222"/>
      <c r="G85" s="222"/>
      <c r="H85" s="222"/>
      <c r="I85" s="225" t="str">
        <f t="shared" si="2"/>
        <v/>
      </c>
      <c r="J85" s="225" t="str">
        <f t="shared" si="3"/>
        <v/>
      </c>
    </row>
    <row r="86" spans="2:10" x14ac:dyDescent="0.25">
      <c r="B86" s="226"/>
      <c r="C86" s="223"/>
      <c r="D86" s="223"/>
      <c r="E86" s="222"/>
      <c r="F86" s="222"/>
      <c r="G86" s="222"/>
      <c r="H86" s="222"/>
      <c r="I86" s="225" t="str">
        <f t="shared" si="2"/>
        <v/>
      </c>
      <c r="J86" s="225" t="str">
        <f t="shared" si="3"/>
        <v/>
      </c>
    </row>
    <row r="87" spans="2:10" x14ac:dyDescent="0.25">
      <c r="B87" s="226"/>
      <c r="C87" s="223"/>
      <c r="D87" s="223"/>
      <c r="E87" s="222"/>
      <c r="F87" s="222"/>
      <c r="G87" s="222"/>
      <c r="H87" s="222"/>
      <c r="I87" s="225" t="str">
        <f t="shared" si="2"/>
        <v/>
      </c>
      <c r="J87" s="225" t="str">
        <f t="shared" si="3"/>
        <v/>
      </c>
    </row>
    <row r="88" spans="2:10" x14ac:dyDescent="0.25">
      <c r="B88" s="226"/>
      <c r="C88" s="223"/>
      <c r="D88" s="223"/>
      <c r="E88" s="222"/>
      <c r="F88" s="222"/>
      <c r="G88" s="222"/>
      <c r="H88" s="222"/>
      <c r="I88" s="225" t="str">
        <f t="shared" si="2"/>
        <v/>
      </c>
      <c r="J88" s="225" t="str">
        <f t="shared" si="3"/>
        <v/>
      </c>
    </row>
    <row r="89" spans="2:10" x14ac:dyDescent="0.25">
      <c r="B89" s="226"/>
      <c r="C89" s="223"/>
      <c r="D89" s="223"/>
      <c r="E89" s="222"/>
      <c r="F89" s="222"/>
      <c r="G89" s="222"/>
      <c r="H89" s="222"/>
      <c r="I89" s="225" t="str">
        <f t="shared" si="2"/>
        <v/>
      </c>
      <c r="J89" s="225" t="str">
        <f t="shared" si="3"/>
        <v/>
      </c>
    </row>
    <row r="90" spans="2:10" x14ac:dyDescent="0.25">
      <c r="B90" s="226"/>
      <c r="C90" s="223"/>
      <c r="D90" s="223"/>
      <c r="E90" s="222"/>
      <c r="F90" s="222"/>
      <c r="G90" s="222"/>
      <c r="H90" s="222"/>
      <c r="I90" s="225" t="str">
        <f t="shared" si="2"/>
        <v/>
      </c>
      <c r="J90" s="225" t="str">
        <f t="shared" si="3"/>
        <v/>
      </c>
    </row>
    <row r="91" spans="2:10" x14ac:dyDescent="0.25">
      <c r="B91" s="226"/>
      <c r="C91" s="223"/>
      <c r="D91" s="223"/>
      <c r="E91" s="222"/>
      <c r="F91" s="222"/>
      <c r="G91" s="222"/>
      <c r="H91" s="222"/>
      <c r="I91" s="225" t="str">
        <f t="shared" si="2"/>
        <v/>
      </c>
      <c r="J91" s="225" t="str">
        <f t="shared" si="3"/>
        <v/>
      </c>
    </row>
    <row r="92" spans="2:10" x14ac:dyDescent="0.25">
      <c r="B92" s="226"/>
      <c r="C92" s="223"/>
      <c r="D92" s="223"/>
      <c r="E92" s="222"/>
      <c r="F92" s="222"/>
      <c r="G92" s="222"/>
      <c r="H92" s="222"/>
      <c r="I92" s="225" t="str">
        <f t="shared" si="2"/>
        <v/>
      </c>
      <c r="J92" s="225" t="str">
        <f t="shared" si="3"/>
        <v/>
      </c>
    </row>
    <row r="93" spans="2:10" x14ac:dyDescent="0.25">
      <c r="B93" s="226"/>
      <c r="C93" s="223"/>
      <c r="D93" s="223"/>
      <c r="E93" s="222"/>
      <c r="F93" s="222"/>
      <c r="G93" s="222"/>
      <c r="H93" s="222"/>
      <c r="I93" s="225" t="str">
        <f t="shared" si="2"/>
        <v/>
      </c>
      <c r="J93" s="225" t="str">
        <f t="shared" si="3"/>
        <v/>
      </c>
    </row>
    <row r="94" spans="2:10" x14ac:dyDescent="0.25">
      <c r="B94" s="226"/>
      <c r="C94" s="223"/>
      <c r="D94" s="223"/>
      <c r="E94" s="222"/>
      <c r="F94" s="222"/>
      <c r="G94" s="222"/>
      <c r="H94" s="222"/>
      <c r="I94" s="225" t="str">
        <f t="shared" si="2"/>
        <v/>
      </c>
      <c r="J94" s="225" t="str">
        <f t="shared" si="3"/>
        <v/>
      </c>
    </row>
    <row r="95" spans="2:10" x14ac:dyDescent="0.25">
      <c r="B95" s="226"/>
      <c r="C95" s="223"/>
      <c r="D95" s="223"/>
      <c r="E95" s="222"/>
      <c r="F95" s="222"/>
      <c r="G95" s="222"/>
      <c r="H95" s="222"/>
      <c r="I95" s="225" t="str">
        <f t="shared" si="2"/>
        <v/>
      </c>
      <c r="J95" s="225" t="str">
        <f t="shared" si="3"/>
        <v/>
      </c>
    </row>
    <row r="96" spans="2:10" x14ac:dyDescent="0.25">
      <c r="B96" s="226"/>
      <c r="C96" s="223"/>
      <c r="D96" s="223"/>
      <c r="E96" s="222"/>
      <c r="F96" s="222"/>
      <c r="G96" s="222"/>
      <c r="H96" s="222"/>
      <c r="I96" s="225" t="str">
        <f t="shared" si="2"/>
        <v/>
      </c>
      <c r="J96" s="225" t="str">
        <f t="shared" si="3"/>
        <v/>
      </c>
    </row>
    <row r="97" spans="2:10" x14ac:dyDescent="0.25">
      <c r="B97" s="226"/>
      <c r="C97" s="223"/>
      <c r="D97" s="223"/>
      <c r="E97" s="222"/>
      <c r="F97" s="222"/>
      <c r="G97" s="222"/>
      <c r="H97" s="222"/>
      <c r="I97" s="225" t="str">
        <f t="shared" si="2"/>
        <v/>
      </c>
      <c r="J97" s="225" t="str">
        <f t="shared" si="3"/>
        <v/>
      </c>
    </row>
    <row r="98" spans="2:10" x14ac:dyDescent="0.25">
      <c r="B98" s="226"/>
      <c r="C98" s="223"/>
      <c r="D98" s="223"/>
      <c r="E98" s="222"/>
      <c r="F98" s="222"/>
      <c r="G98" s="222"/>
      <c r="H98" s="222"/>
      <c r="I98" s="225" t="str">
        <f t="shared" si="2"/>
        <v/>
      </c>
      <c r="J98" s="225" t="str">
        <f t="shared" si="3"/>
        <v/>
      </c>
    </row>
    <row r="99" spans="2:10" x14ac:dyDescent="0.25">
      <c r="B99" s="226"/>
      <c r="C99" s="223"/>
      <c r="D99" s="223"/>
      <c r="E99" s="222"/>
      <c r="F99" s="222"/>
      <c r="G99" s="222"/>
      <c r="H99" s="222"/>
      <c r="I99" s="225" t="str">
        <f t="shared" si="2"/>
        <v/>
      </c>
      <c r="J99" s="225" t="str">
        <f t="shared" si="3"/>
        <v/>
      </c>
    </row>
    <row r="100" spans="2:10" x14ac:dyDescent="0.25">
      <c r="B100" s="226"/>
      <c r="C100" s="223"/>
      <c r="D100" s="223"/>
      <c r="E100" s="222"/>
      <c r="F100" s="222"/>
      <c r="G100" s="222"/>
      <c r="H100" s="222"/>
      <c r="I100" s="225" t="str">
        <f t="shared" si="2"/>
        <v/>
      </c>
      <c r="J100" s="225" t="str">
        <f t="shared" si="3"/>
        <v/>
      </c>
    </row>
    <row r="101" spans="2:10" x14ac:dyDescent="0.25">
      <c r="B101" s="226"/>
      <c r="C101" s="223"/>
      <c r="D101" s="223"/>
      <c r="E101" s="222"/>
      <c r="F101" s="222"/>
      <c r="G101" s="222"/>
      <c r="H101" s="222"/>
      <c r="I101" s="225" t="str">
        <f t="shared" si="2"/>
        <v/>
      </c>
      <c r="J101" s="225" t="str">
        <f t="shared" si="3"/>
        <v/>
      </c>
    </row>
    <row r="102" spans="2:10" x14ac:dyDescent="0.25">
      <c r="B102" s="226"/>
      <c r="C102" s="223"/>
      <c r="D102" s="223"/>
      <c r="E102" s="222"/>
      <c r="F102" s="222"/>
      <c r="G102" s="222"/>
      <c r="H102" s="222"/>
      <c r="I102" s="225" t="str">
        <f t="shared" si="2"/>
        <v/>
      </c>
      <c r="J102" s="225" t="str">
        <f t="shared" si="3"/>
        <v/>
      </c>
    </row>
    <row r="103" spans="2:10" x14ac:dyDescent="0.25">
      <c r="B103" s="226"/>
      <c r="C103" s="223"/>
      <c r="D103" s="223"/>
      <c r="E103" s="222"/>
      <c r="F103" s="222"/>
      <c r="G103" s="222"/>
      <c r="H103" s="222"/>
      <c r="I103" s="225" t="str">
        <f t="shared" si="2"/>
        <v/>
      </c>
      <c r="J103" s="225" t="str">
        <f t="shared" si="3"/>
        <v/>
      </c>
    </row>
    <row r="104" spans="2:10" x14ac:dyDescent="0.25">
      <c r="B104" s="226"/>
      <c r="C104" s="223"/>
      <c r="D104" s="223"/>
      <c r="E104" s="222"/>
      <c r="F104" s="222"/>
      <c r="G104" s="222"/>
      <c r="H104" s="222"/>
      <c r="I104" s="225" t="str">
        <f t="shared" si="2"/>
        <v/>
      </c>
      <c r="J104" s="225" t="str">
        <f t="shared" si="3"/>
        <v/>
      </c>
    </row>
    <row r="105" spans="2:10" x14ac:dyDescent="0.25">
      <c r="B105" s="226"/>
      <c r="C105" s="223"/>
      <c r="D105" s="223"/>
      <c r="E105" s="222"/>
      <c r="F105" s="222"/>
      <c r="G105" s="222"/>
      <c r="H105" s="222"/>
      <c r="I105" s="225" t="str">
        <f t="shared" si="2"/>
        <v/>
      </c>
      <c r="J105" s="225" t="str">
        <f t="shared" si="3"/>
        <v/>
      </c>
    </row>
    <row r="106" spans="2:10" x14ac:dyDescent="0.25">
      <c r="B106" s="226"/>
      <c r="C106" s="223"/>
      <c r="D106" s="223"/>
      <c r="E106" s="222"/>
      <c r="F106" s="222"/>
      <c r="G106" s="222"/>
      <c r="H106" s="222"/>
      <c r="I106" s="225" t="str">
        <f t="shared" si="2"/>
        <v/>
      </c>
      <c r="J106" s="225" t="str">
        <f t="shared" si="3"/>
        <v/>
      </c>
    </row>
    <row r="107" spans="2:10" x14ac:dyDescent="0.25">
      <c r="B107" s="226"/>
      <c r="C107" s="223"/>
      <c r="D107" s="223"/>
      <c r="E107" s="222"/>
      <c r="F107" s="222"/>
      <c r="G107" s="222"/>
      <c r="H107" s="222"/>
      <c r="I107" s="225" t="str">
        <f t="shared" si="2"/>
        <v/>
      </c>
      <c r="J107" s="225" t="str">
        <f t="shared" si="3"/>
        <v/>
      </c>
    </row>
    <row r="108" spans="2:10" x14ac:dyDescent="0.25">
      <c r="B108" s="226"/>
      <c r="C108" s="223"/>
      <c r="D108" s="223"/>
      <c r="E108" s="222"/>
      <c r="F108" s="222"/>
      <c r="G108" s="222"/>
      <c r="H108" s="222"/>
      <c r="I108" s="225" t="str">
        <f t="shared" si="2"/>
        <v/>
      </c>
      <c r="J108" s="225" t="str">
        <f t="shared" si="3"/>
        <v/>
      </c>
    </row>
    <row r="109" spans="2:10" x14ac:dyDescent="0.25">
      <c r="B109" s="226"/>
      <c r="C109" s="223"/>
      <c r="D109" s="223"/>
      <c r="E109" s="222"/>
      <c r="F109" s="222"/>
      <c r="G109" s="222"/>
      <c r="H109" s="222"/>
      <c r="I109" s="225" t="str">
        <f t="shared" si="2"/>
        <v/>
      </c>
      <c r="J109" s="225" t="str">
        <f t="shared" si="3"/>
        <v/>
      </c>
    </row>
    <row r="110" spans="2:10" x14ac:dyDescent="0.25">
      <c r="B110" s="226"/>
      <c r="C110" s="223"/>
      <c r="D110" s="223"/>
      <c r="E110" s="222"/>
      <c r="F110" s="222"/>
      <c r="G110" s="222"/>
      <c r="H110" s="222"/>
      <c r="I110" s="225" t="str">
        <f t="shared" si="2"/>
        <v/>
      </c>
      <c r="J110" s="225" t="str">
        <f t="shared" si="3"/>
        <v/>
      </c>
    </row>
    <row r="111" spans="2:10" x14ac:dyDescent="0.25">
      <c r="B111" s="226"/>
      <c r="C111" s="223"/>
      <c r="D111" s="223"/>
      <c r="E111" s="222"/>
      <c r="F111" s="222"/>
      <c r="G111" s="222"/>
      <c r="H111" s="222"/>
      <c r="I111" s="225" t="str">
        <f t="shared" si="2"/>
        <v/>
      </c>
      <c r="J111" s="225" t="str">
        <f t="shared" si="3"/>
        <v/>
      </c>
    </row>
    <row r="112" spans="2:10" x14ac:dyDescent="0.25">
      <c r="B112" s="226"/>
      <c r="C112" s="223"/>
      <c r="D112" s="223"/>
      <c r="E112" s="222"/>
      <c r="F112" s="222"/>
      <c r="G112" s="222"/>
      <c r="H112" s="222"/>
      <c r="I112" s="225" t="str">
        <f t="shared" si="2"/>
        <v/>
      </c>
      <c r="J112" s="225" t="str">
        <f t="shared" si="3"/>
        <v/>
      </c>
    </row>
    <row r="113" spans="2:10" x14ac:dyDescent="0.25">
      <c r="B113" s="226"/>
      <c r="C113" s="223"/>
      <c r="D113" s="223"/>
      <c r="E113" s="222"/>
      <c r="F113" s="222"/>
      <c r="G113" s="222"/>
      <c r="H113" s="222"/>
      <c r="I113" s="225" t="str">
        <f t="shared" si="2"/>
        <v/>
      </c>
      <c r="J113" s="225" t="str">
        <f t="shared" si="3"/>
        <v/>
      </c>
    </row>
    <row r="114" spans="2:10" x14ac:dyDescent="0.25">
      <c r="B114" s="226"/>
      <c r="C114" s="223"/>
      <c r="D114" s="223"/>
      <c r="E114" s="222"/>
      <c r="F114" s="222"/>
      <c r="G114" s="222"/>
      <c r="H114" s="222"/>
      <c r="I114" s="225" t="str">
        <f t="shared" si="2"/>
        <v/>
      </c>
      <c r="J114" s="225" t="str">
        <f t="shared" si="3"/>
        <v/>
      </c>
    </row>
    <row r="115" spans="2:10" x14ac:dyDescent="0.25">
      <c r="B115" s="226"/>
      <c r="C115" s="223"/>
      <c r="D115" s="223"/>
      <c r="E115" s="222"/>
      <c r="F115" s="222"/>
      <c r="G115" s="222"/>
      <c r="H115" s="222"/>
      <c r="I115" s="225" t="str">
        <f t="shared" si="2"/>
        <v/>
      </c>
      <c r="J115" s="225" t="str">
        <f t="shared" si="3"/>
        <v/>
      </c>
    </row>
  </sheetData>
  <mergeCells count="11">
    <mergeCell ref="G4:G5"/>
    <mergeCell ref="H4:H5"/>
    <mergeCell ref="B2:J2"/>
    <mergeCell ref="B3:J3"/>
    <mergeCell ref="B4:B5"/>
    <mergeCell ref="C4:C5"/>
    <mergeCell ref="D4:D5"/>
    <mergeCell ref="E4:E5"/>
    <mergeCell ref="F4:F5"/>
    <mergeCell ref="I4:I5"/>
    <mergeCell ref="J4:J5"/>
  </mergeCells>
  <pageMargins left="0.7" right="0.7" top="0.75" bottom="0.75" header="0.3" footer="0.3"/>
  <pageSetup paperSize="9" scale="10" orientation="landscape" r:id="rId1"/>
  <headerFooter>
    <oddFooter>&amp;L&amp;1#&amp;"Calibri"&amp;10&amp;K000000Classified: RMG – Internal</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tabColor rgb="FF92D050"/>
  </sheetPr>
  <dimension ref="B1:H15"/>
  <sheetViews>
    <sheetView topLeftCell="E1" zoomScaleNormal="100" workbookViewId="0">
      <selection activeCell="F5" sqref="F5"/>
    </sheetView>
  </sheetViews>
  <sheetFormatPr defaultColWidth="9.140625" defaultRowHeight="15" x14ac:dyDescent="0.25"/>
  <cols>
    <col min="1" max="2" width="9.140625" style="110"/>
    <col min="3" max="3" width="15.42578125" style="110" customWidth="1"/>
    <col min="4" max="4" width="125.5703125" style="110" customWidth="1"/>
    <col min="5" max="6" width="9.140625" style="110"/>
    <col min="7" max="7" width="15.42578125" style="110" customWidth="1"/>
    <col min="8" max="8" width="125.5703125" style="110" customWidth="1"/>
    <col min="9" max="16384" width="9.140625" style="110"/>
  </cols>
  <sheetData>
    <row r="1" spans="2:8" s="44" customFormat="1" ht="30" customHeight="1" x14ac:dyDescent="0.4">
      <c r="B1" s="572" t="s">
        <v>3527</v>
      </c>
      <c r="C1" s="573"/>
      <c r="D1" s="573"/>
      <c r="F1" s="572" t="s">
        <v>3528</v>
      </c>
      <c r="G1" s="573"/>
      <c r="H1" s="573"/>
    </row>
    <row r="3" spans="2:8" x14ac:dyDescent="0.25">
      <c r="B3" s="152" t="s">
        <v>3529</v>
      </c>
      <c r="C3" s="152" t="s">
        <v>3530</v>
      </c>
      <c r="D3" s="152" t="s">
        <v>3531</v>
      </c>
      <c r="F3" s="152" t="s">
        <v>3529</v>
      </c>
      <c r="G3" s="152" t="s">
        <v>3530</v>
      </c>
      <c r="H3" s="152" t="s">
        <v>3531</v>
      </c>
    </row>
    <row r="4" spans="2:8" ht="39.75" customHeight="1" x14ac:dyDescent="0.25">
      <c r="B4" s="154" t="s">
        <v>3532</v>
      </c>
      <c r="C4" s="162">
        <v>42406</v>
      </c>
      <c r="D4" s="155"/>
      <c r="F4" s="154" t="s">
        <v>3533</v>
      </c>
      <c r="G4" s="162">
        <v>42840</v>
      </c>
      <c r="H4" s="155" t="s">
        <v>3534</v>
      </c>
    </row>
    <row r="5" spans="2:8" ht="112.5" x14ac:dyDescent="0.25">
      <c r="B5" s="154" t="s">
        <v>3535</v>
      </c>
      <c r="C5" s="162">
        <v>42416</v>
      </c>
      <c r="D5" s="156" t="s">
        <v>3536</v>
      </c>
      <c r="F5" s="154"/>
      <c r="G5" s="162"/>
      <c r="H5" s="156"/>
    </row>
    <row r="6" spans="2:8" ht="33.950000000000003" customHeight="1" x14ac:dyDescent="0.25">
      <c r="B6" s="154" t="s">
        <v>3537</v>
      </c>
      <c r="C6" s="162">
        <v>42425</v>
      </c>
      <c r="D6" s="155" t="s">
        <v>3538</v>
      </c>
      <c r="F6" s="154"/>
      <c r="G6" s="162"/>
      <c r="H6" s="155"/>
    </row>
    <row r="7" spans="2:8" x14ac:dyDescent="0.25">
      <c r="B7" s="154" t="s">
        <v>3539</v>
      </c>
      <c r="C7" s="162">
        <v>42460</v>
      </c>
      <c r="D7" s="155" t="s">
        <v>3540</v>
      </c>
      <c r="F7" s="154"/>
      <c r="G7" s="162"/>
      <c r="H7" s="155"/>
    </row>
    <row r="8" spans="2:8" ht="22.5" x14ac:dyDescent="0.25">
      <c r="B8" s="154" t="s">
        <v>3541</v>
      </c>
      <c r="C8" s="162">
        <v>42466</v>
      </c>
      <c r="D8" s="155" t="s">
        <v>3542</v>
      </c>
      <c r="F8" s="154"/>
      <c r="G8" s="162"/>
      <c r="H8" s="155"/>
    </row>
    <row r="9" spans="2:8" ht="22.5" x14ac:dyDescent="0.25">
      <c r="B9" s="154" t="s">
        <v>3543</v>
      </c>
      <c r="C9" s="162">
        <v>42524</v>
      </c>
      <c r="D9" s="155" t="s">
        <v>3544</v>
      </c>
      <c r="F9" s="154"/>
      <c r="G9" s="162"/>
      <c r="H9" s="155"/>
    </row>
    <row r="10" spans="2:8" ht="22.5" x14ac:dyDescent="0.25">
      <c r="B10" s="154" t="s">
        <v>3545</v>
      </c>
      <c r="C10" s="162">
        <v>42530</v>
      </c>
      <c r="D10" s="155" t="s">
        <v>3546</v>
      </c>
      <c r="F10" s="154"/>
      <c r="G10" s="162"/>
      <c r="H10" s="155"/>
    </row>
    <row r="11" spans="2:8" x14ac:dyDescent="0.25">
      <c r="B11" s="154"/>
      <c r="C11" s="162"/>
      <c r="D11" s="155"/>
      <c r="F11" s="154"/>
      <c r="G11" s="162"/>
      <c r="H11" s="155"/>
    </row>
    <row r="12" spans="2:8" x14ac:dyDescent="0.25">
      <c r="B12" s="154"/>
      <c r="C12" s="162"/>
      <c r="D12" s="155"/>
      <c r="F12" s="154"/>
      <c r="G12" s="162"/>
      <c r="H12" s="155"/>
    </row>
    <row r="13" spans="2:8" x14ac:dyDescent="0.25">
      <c r="B13" s="154"/>
      <c r="C13" s="162"/>
      <c r="D13" s="155"/>
      <c r="F13" s="154"/>
      <c r="G13" s="162"/>
      <c r="H13" s="155"/>
    </row>
    <row r="14" spans="2:8" x14ac:dyDescent="0.25">
      <c r="B14" s="154"/>
      <c r="C14" s="162"/>
      <c r="D14" s="155"/>
      <c r="F14" s="154"/>
      <c r="G14" s="162"/>
      <c r="H14" s="155"/>
    </row>
    <row r="15" spans="2:8" x14ac:dyDescent="0.25">
      <c r="B15" s="154"/>
      <c r="C15" s="162"/>
      <c r="D15" s="155"/>
      <c r="F15" s="154"/>
      <c r="G15" s="162"/>
      <c r="H15" s="155"/>
    </row>
  </sheetData>
  <mergeCells count="2">
    <mergeCell ref="B1:D1"/>
    <mergeCell ref="F1:H1"/>
  </mergeCells>
  <pageMargins left="0.7" right="0.7" top="0.75" bottom="0.75" header="0.3" footer="0.3"/>
  <pageSetup paperSize="9" orientation="portrait" r:id="rId1"/>
  <headerFooter>
    <oddFooter>&amp;L&amp;1#&amp;"Calibri"&amp;10&amp;K000000Classified: RMG – Internal</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B1:G20"/>
  <sheetViews>
    <sheetView workbookViewId="0">
      <pane ySplit="1" topLeftCell="A2" activePane="bottomLeft" state="frozen"/>
      <selection activeCell="A2" sqref="A2:XFD2"/>
      <selection pane="bottomLeft" activeCell="A2" sqref="A2:XFD2"/>
    </sheetView>
  </sheetViews>
  <sheetFormatPr defaultColWidth="9.140625" defaultRowHeight="15" x14ac:dyDescent="0.25"/>
  <cols>
    <col min="1" max="1" width="9.140625" style="148"/>
    <col min="2" max="2" width="19.140625" style="148" customWidth="1"/>
    <col min="3" max="3" width="13.140625" style="147" customWidth="1"/>
    <col min="4" max="4" width="14.140625" style="3" customWidth="1"/>
    <col min="5" max="5" width="26.85546875" style="3" bestFit="1" customWidth="1"/>
    <col min="6" max="6" width="9.140625" style="2"/>
    <col min="7" max="7" width="50.140625" style="3" bestFit="1" customWidth="1"/>
    <col min="8" max="16384" width="9.140625" style="148"/>
  </cols>
  <sheetData>
    <row r="1" spans="2:7" x14ac:dyDescent="0.25">
      <c r="B1" s="585" t="s">
        <v>3547</v>
      </c>
      <c r="C1" s="585"/>
      <c r="D1" s="585"/>
      <c r="E1" s="585"/>
      <c r="F1" s="585"/>
      <c r="G1" s="585"/>
    </row>
    <row r="3" spans="2:7" x14ac:dyDescent="0.25">
      <c r="B3" s="149" t="s">
        <v>3548</v>
      </c>
      <c r="C3" s="143" t="s">
        <v>3549</v>
      </c>
      <c r="D3" s="143" t="s">
        <v>3550</v>
      </c>
      <c r="E3" s="143" t="s">
        <v>3551</v>
      </c>
      <c r="F3" s="149" t="s">
        <v>3552</v>
      </c>
      <c r="G3" s="143" t="s">
        <v>3553</v>
      </c>
    </row>
    <row r="4" spans="2:7" x14ac:dyDescent="0.25">
      <c r="B4" s="150" t="s">
        <v>3554</v>
      </c>
      <c r="C4" s="145"/>
      <c r="D4" s="144" t="s">
        <v>3555</v>
      </c>
      <c r="E4" s="144" t="s">
        <v>3556</v>
      </c>
      <c r="F4" s="151" t="s">
        <v>3557</v>
      </c>
      <c r="G4" s="144" t="s">
        <v>3558</v>
      </c>
    </row>
    <row r="5" spans="2:7" x14ac:dyDescent="0.25">
      <c r="B5" s="150" t="s">
        <v>3554</v>
      </c>
      <c r="C5" s="145"/>
      <c r="D5" s="144" t="s">
        <v>3559</v>
      </c>
      <c r="E5" s="144" t="s">
        <v>3560</v>
      </c>
      <c r="F5" s="151" t="s">
        <v>3561</v>
      </c>
      <c r="G5" s="144"/>
    </row>
    <row r="6" spans="2:7" x14ac:dyDescent="0.25">
      <c r="B6" s="150" t="s">
        <v>3554</v>
      </c>
      <c r="C6" s="145"/>
      <c r="D6" s="144" t="s">
        <v>3562</v>
      </c>
      <c r="E6" s="144" t="s">
        <v>3563</v>
      </c>
      <c r="F6" s="151" t="s">
        <v>3557</v>
      </c>
      <c r="G6" s="144"/>
    </row>
    <row r="7" spans="2:7" x14ac:dyDescent="0.25">
      <c r="B7" s="150" t="s">
        <v>3554</v>
      </c>
      <c r="C7" s="145"/>
      <c r="D7" s="144" t="s">
        <v>3564</v>
      </c>
      <c r="E7" s="144" t="s">
        <v>3563</v>
      </c>
      <c r="F7" s="151" t="s">
        <v>3557</v>
      </c>
      <c r="G7" s="144"/>
    </row>
    <row r="8" spans="2:7" x14ac:dyDescent="0.25">
      <c r="B8" s="150" t="s">
        <v>3554</v>
      </c>
      <c r="C8" s="145"/>
      <c r="D8" s="144" t="s">
        <v>3565</v>
      </c>
      <c r="E8" s="144" t="s">
        <v>3563</v>
      </c>
      <c r="F8" s="151" t="s">
        <v>3557</v>
      </c>
      <c r="G8" s="144"/>
    </row>
    <row r="9" spans="2:7" x14ac:dyDescent="0.25">
      <c r="B9" s="150"/>
      <c r="C9" s="145"/>
      <c r="D9" s="144"/>
      <c r="E9" s="144"/>
      <c r="F9" s="151"/>
      <c r="G9" s="144"/>
    </row>
    <row r="10" spans="2:7" ht="30" x14ac:dyDescent="0.25">
      <c r="B10" s="150" t="s">
        <v>3566</v>
      </c>
      <c r="C10" s="146" t="s">
        <v>3567</v>
      </c>
      <c r="D10" s="144" t="s">
        <v>3568</v>
      </c>
      <c r="E10" s="144" t="s">
        <v>3569</v>
      </c>
      <c r="F10" s="151" t="s">
        <v>3557</v>
      </c>
      <c r="G10" s="144" t="s">
        <v>3570</v>
      </c>
    </row>
    <row r="11" spans="2:7" ht="60" x14ac:dyDescent="0.25">
      <c r="B11" s="150" t="s">
        <v>3566</v>
      </c>
      <c r="C11" s="145"/>
      <c r="D11" s="144" t="s">
        <v>3571</v>
      </c>
      <c r="E11" s="144" t="s">
        <v>3572</v>
      </c>
      <c r="F11" s="151" t="s">
        <v>3557</v>
      </c>
      <c r="G11" s="144"/>
    </row>
    <row r="12" spans="2:7" x14ac:dyDescent="0.25">
      <c r="B12" s="150" t="s">
        <v>3566</v>
      </c>
      <c r="C12" s="145"/>
      <c r="D12" s="144" t="s">
        <v>3573</v>
      </c>
      <c r="E12" s="144" t="s">
        <v>3574</v>
      </c>
      <c r="F12" s="151" t="s">
        <v>3557</v>
      </c>
      <c r="G12" s="144" t="s">
        <v>3575</v>
      </c>
    </row>
    <row r="13" spans="2:7" x14ac:dyDescent="0.25">
      <c r="B13" s="150" t="s">
        <v>3566</v>
      </c>
      <c r="C13" s="145"/>
      <c r="D13" s="144" t="s">
        <v>3576</v>
      </c>
      <c r="E13" s="144" t="s">
        <v>3577</v>
      </c>
      <c r="F13" s="151" t="s">
        <v>3557</v>
      </c>
      <c r="G13" s="144" t="s">
        <v>3578</v>
      </c>
    </row>
    <row r="14" spans="2:7" ht="30" x14ac:dyDescent="0.25">
      <c r="B14" s="150" t="s">
        <v>3566</v>
      </c>
      <c r="C14" s="145">
        <v>2</v>
      </c>
      <c r="D14" s="144" t="s">
        <v>3579</v>
      </c>
      <c r="E14" s="144" t="s">
        <v>3580</v>
      </c>
      <c r="F14" s="151" t="s">
        <v>3557</v>
      </c>
      <c r="G14" s="144" t="s">
        <v>3581</v>
      </c>
    </row>
    <row r="15" spans="2:7" ht="30" x14ac:dyDescent="0.25">
      <c r="B15" s="150" t="s">
        <v>3566</v>
      </c>
      <c r="C15" s="145">
        <v>2</v>
      </c>
      <c r="D15" s="144" t="s">
        <v>3582</v>
      </c>
      <c r="E15" s="144" t="s">
        <v>3583</v>
      </c>
      <c r="F15" s="151" t="s">
        <v>3557</v>
      </c>
      <c r="G15" s="144" t="s">
        <v>3584</v>
      </c>
    </row>
    <row r="16" spans="2:7" ht="60" x14ac:dyDescent="0.25">
      <c r="B16" s="150" t="s">
        <v>3566</v>
      </c>
      <c r="C16" s="145">
        <v>6</v>
      </c>
      <c r="D16" s="144" t="s">
        <v>3585</v>
      </c>
      <c r="E16" s="144" t="s">
        <v>3586</v>
      </c>
      <c r="F16" s="151" t="s">
        <v>3587</v>
      </c>
      <c r="G16" s="144" t="s">
        <v>3588</v>
      </c>
    </row>
    <row r="17" spans="2:7" ht="45" x14ac:dyDescent="0.25">
      <c r="B17" s="150" t="s">
        <v>3566</v>
      </c>
      <c r="C17" s="145">
        <v>9</v>
      </c>
      <c r="D17" s="144" t="s">
        <v>3589</v>
      </c>
      <c r="E17" s="144" t="s">
        <v>3590</v>
      </c>
      <c r="F17" s="151" t="s">
        <v>3557</v>
      </c>
      <c r="G17" s="144"/>
    </row>
    <row r="18" spans="2:7" ht="30" x14ac:dyDescent="0.25">
      <c r="B18" s="150" t="s">
        <v>3566</v>
      </c>
      <c r="C18" s="145">
        <v>10</v>
      </c>
      <c r="D18" s="144" t="s">
        <v>3591</v>
      </c>
      <c r="E18" s="144" t="s">
        <v>3592</v>
      </c>
      <c r="F18" s="151" t="s">
        <v>3557</v>
      </c>
      <c r="G18" s="144"/>
    </row>
    <row r="19" spans="2:7" x14ac:dyDescent="0.25">
      <c r="B19" s="150" t="s">
        <v>3566</v>
      </c>
      <c r="C19" s="145">
        <v>10</v>
      </c>
      <c r="D19" s="144" t="s">
        <v>3593</v>
      </c>
      <c r="E19" s="144" t="s">
        <v>3594</v>
      </c>
      <c r="F19" s="151" t="s">
        <v>3557</v>
      </c>
      <c r="G19" s="144" t="s">
        <v>3595</v>
      </c>
    </row>
    <row r="20" spans="2:7" ht="30" x14ac:dyDescent="0.25">
      <c r="B20" s="150" t="s">
        <v>3566</v>
      </c>
      <c r="C20" s="145">
        <v>10</v>
      </c>
      <c r="D20" s="144" t="s">
        <v>3596</v>
      </c>
      <c r="E20" s="144" t="s">
        <v>3597</v>
      </c>
      <c r="F20" s="151" t="s">
        <v>3557</v>
      </c>
      <c r="G20" s="144" t="s">
        <v>3598</v>
      </c>
    </row>
  </sheetData>
  <mergeCells count="1">
    <mergeCell ref="B1:G1"/>
  </mergeCells>
  <pageMargins left="0.7" right="0.7" top="0.75" bottom="0.75" header="0.3" footer="0.3"/>
  <pageSetup paperSize="9" orientation="portrait" r:id="rId1"/>
  <headerFooter>
    <oddFooter>&amp;L&amp;1#&amp;"Calibri"&amp;10&amp;K000000Classified: RMG – Internal</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dimension ref="A1"/>
  <sheetViews>
    <sheetView zoomScaleNormal="100" workbookViewId="0">
      <selection activeCell="L6" sqref="L6"/>
    </sheetView>
  </sheetViews>
  <sheetFormatPr defaultRowHeight="15" x14ac:dyDescent="0.25"/>
  <sheetData/>
  <pageMargins left="0.7" right="0.7" top="0.75" bottom="0.75" header="0.3" footer="0.3"/>
  <pageSetup paperSize="9" orientation="portrait" r:id="rId1"/>
  <headerFooter>
    <oddFooter>&amp;L&amp;1#&amp;"Calibri"&amp;10&amp;K000000Classified: RMG – 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tabColor rgb="FFFFC000"/>
    <pageSetUpPr fitToPage="1"/>
  </sheetPr>
  <dimension ref="A1:AR270"/>
  <sheetViews>
    <sheetView zoomScale="70" zoomScaleNormal="70" zoomScaleSheetLayoutView="40" workbookViewId="0">
      <pane ySplit="2" topLeftCell="A3" activePane="bottomLeft" state="frozen"/>
      <selection activeCell="W101" sqref="W101"/>
      <selection pane="bottomLeft" activeCell="AA28" sqref="AA28"/>
    </sheetView>
  </sheetViews>
  <sheetFormatPr defaultRowHeight="12.75" x14ac:dyDescent="0.2"/>
  <cols>
    <col min="1" max="1" width="3.140625" style="21" customWidth="1"/>
    <col min="2" max="21" width="9.140625" style="21"/>
    <col min="22" max="22" width="4.42578125" style="21" customWidth="1"/>
    <col min="23" max="27" width="9.140625" style="20"/>
    <col min="28" max="28" width="43.85546875" style="20" customWidth="1"/>
    <col min="29" max="44" width="9.140625" style="20"/>
    <col min="45" max="248" width="9.140625" style="21"/>
    <col min="249" max="249" width="3.140625" style="21" customWidth="1"/>
    <col min="250" max="504" width="9.140625" style="21"/>
    <col min="505" max="505" width="3.140625" style="21" customWidth="1"/>
    <col min="506" max="760" width="9.140625" style="21"/>
    <col min="761" max="761" width="3.140625" style="21" customWidth="1"/>
    <col min="762" max="1016" width="9.140625" style="21"/>
    <col min="1017" max="1017" width="3.140625" style="21" customWidth="1"/>
    <col min="1018" max="1272" width="9.140625" style="21"/>
    <col min="1273" max="1273" width="3.140625" style="21" customWidth="1"/>
    <col min="1274" max="1528" width="9.140625" style="21"/>
    <col min="1529" max="1529" width="3.140625" style="21" customWidth="1"/>
    <col min="1530" max="1784" width="9.140625" style="21"/>
    <col min="1785" max="1785" width="3.140625" style="21" customWidth="1"/>
    <col min="1786" max="2040" width="9.140625" style="21"/>
    <col min="2041" max="2041" width="3.140625" style="21" customWidth="1"/>
    <col min="2042" max="2296" width="9.140625" style="21"/>
    <col min="2297" max="2297" width="3.140625" style="21" customWidth="1"/>
    <col min="2298" max="2552" width="9.140625" style="21"/>
    <col min="2553" max="2553" width="3.140625" style="21" customWidth="1"/>
    <col min="2554" max="2808" width="9.140625" style="21"/>
    <col min="2809" max="2809" width="3.140625" style="21" customWidth="1"/>
    <col min="2810" max="3064" width="9.140625" style="21"/>
    <col min="3065" max="3065" width="3.140625" style="21" customWidth="1"/>
    <col min="3066" max="3320" width="9.140625" style="21"/>
    <col min="3321" max="3321" width="3.140625" style="21" customWidth="1"/>
    <col min="3322" max="3576" width="9.140625" style="21"/>
    <col min="3577" max="3577" width="3.140625" style="21" customWidth="1"/>
    <col min="3578" max="3832" width="9.140625" style="21"/>
    <col min="3833" max="3833" width="3.140625" style="21" customWidth="1"/>
    <col min="3834" max="4088" width="9.140625" style="21"/>
    <col min="4089" max="4089" width="3.140625" style="21" customWidth="1"/>
    <col min="4090" max="4344" width="9.140625" style="21"/>
    <col min="4345" max="4345" width="3.140625" style="21" customWidth="1"/>
    <col min="4346" max="4600" width="9.140625" style="21"/>
    <col min="4601" max="4601" width="3.140625" style="21" customWidth="1"/>
    <col min="4602" max="4856" width="9.140625" style="21"/>
    <col min="4857" max="4857" width="3.140625" style="21" customWidth="1"/>
    <col min="4858" max="5112" width="9.140625" style="21"/>
    <col min="5113" max="5113" width="3.140625" style="21" customWidth="1"/>
    <col min="5114" max="5368" width="9.140625" style="21"/>
    <col min="5369" max="5369" width="3.140625" style="21" customWidth="1"/>
    <col min="5370" max="5624" width="9.140625" style="21"/>
    <col min="5625" max="5625" width="3.140625" style="21" customWidth="1"/>
    <col min="5626" max="5880" width="9.140625" style="21"/>
    <col min="5881" max="5881" width="3.140625" style="21" customWidth="1"/>
    <col min="5882" max="6136" width="9.140625" style="21"/>
    <col min="6137" max="6137" width="3.140625" style="21" customWidth="1"/>
    <col min="6138" max="6392" width="9.140625" style="21"/>
    <col min="6393" max="6393" width="3.140625" style="21" customWidth="1"/>
    <col min="6394" max="6648" width="9.140625" style="21"/>
    <col min="6649" max="6649" width="3.140625" style="21" customWidth="1"/>
    <col min="6650" max="6904" width="9.140625" style="21"/>
    <col min="6905" max="6905" width="3.140625" style="21" customWidth="1"/>
    <col min="6906" max="7160" width="9.140625" style="21"/>
    <col min="7161" max="7161" width="3.140625" style="21" customWidth="1"/>
    <col min="7162" max="7416" width="9.140625" style="21"/>
    <col min="7417" max="7417" width="3.140625" style="21" customWidth="1"/>
    <col min="7418" max="7672" width="9.140625" style="21"/>
    <col min="7673" max="7673" width="3.140625" style="21" customWidth="1"/>
    <col min="7674" max="7928" width="9.140625" style="21"/>
    <col min="7929" max="7929" width="3.140625" style="21" customWidth="1"/>
    <col min="7930" max="8184" width="9.140625" style="21"/>
    <col min="8185" max="8185" width="3.140625" style="21" customWidth="1"/>
    <col min="8186" max="8440" width="9.140625" style="21"/>
    <col min="8441" max="8441" width="3.140625" style="21" customWidth="1"/>
    <col min="8442" max="8696" width="9.140625" style="21"/>
    <col min="8697" max="8697" width="3.140625" style="21" customWidth="1"/>
    <col min="8698" max="8952" width="9.140625" style="21"/>
    <col min="8953" max="8953" width="3.140625" style="21" customWidth="1"/>
    <col min="8954" max="9208" width="9.140625" style="21"/>
    <col min="9209" max="9209" width="3.140625" style="21" customWidth="1"/>
    <col min="9210" max="9464" width="9.140625" style="21"/>
    <col min="9465" max="9465" width="3.140625" style="21" customWidth="1"/>
    <col min="9466" max="9720" width="9.140625" style="21"/>
    <col min="9721" max="9721" width="3.140625" style="21" customWidth="1"/>
    <col min="9722" max="9976" width="9.140625" style="21"/>
    <col min="9977" max="9977" width="3.140625" style="21" customWidth="1"/>
    <col min="9978" max="10232" width="9.140625" style="21"/>
    <col min="10233" max="10233" width="3.140625" style="21" customWidth="1"/>
    <col min="10234" max="10488" width="9.140625" style="21"/>
    <col min="10489" max="10489" width="3.140625" style="21" customWidth="1"/>
    <col min="10490" max="10744" width="9.140625" style="21"/>
    <col min="10745" max="10745" width="3.140625" style="21" customWidth="1"/>
    <col min="10746" max="11000" width="9.140625" style="21"/>
    <col min="11001" max="11001" width="3.140625" style="21" customWidth="1"/>
    <col min="11002" max="11256" width="9.140625" style="21"/>
    <col min="11257" max="11257" width="3.140625" style="21" customWidth="1"/>
    <col min="11258" max="11512" width="9.140625" style="21"/>
    <col min="11513" max="11513" width="3.140625" style="21" customWidth="1"/>
    <col min="11514" max="11768" width="9.140625" style="21"/>
    <col min="11769" max="11769" width="3.140625" style="21" customWidth="1"/>
    <col min="11770" max="12024" width="9.140625" style="21"/>
    <col min="12025" max="12025" width="3.140625" style="21" customWidth="1"/>
    <col min="12026" max="12280" width="9.140625" style="21"/>
    <col min="12281" max="12281" width="3.140625" style="21" customWidth="1"/>
    <col min="12282" max="12536" width="9.140625" style="21"/>
    <col min="12537" max="12537" width="3.140625" style="21" customWidth="1"/>
    <col min="12538" max="12792" width="9.140625" style="21"/>
    <col min="12793" max="12793" width="3.140625" style="21" customWidth="1"/>
    <col min="12794" max="13048" width="9.140625" style="21"/>
    <col min="13049" max="13049" width="3.140625" style="21" customWidth="1"/>
    <col min="13050" max="13304" width="9.140625" style="21"/>
    <col min="13305" max="13305" width="3.140625" style="21" customWidth="1"/>
    <col min="13306" max="13560" width="9.140625" style="21"/>
    <col min="13561" max="13561" width="3.140625" style="21" customWidth="1"/>
    <col min="13562" max="13816" width="9.140625" style="21"/>
    <col min="13817" max="13817" width="3.140625" style="21" customWidth="1"/>
    <col min="13818" max="14072" width="9.140625" style="21"/>
    <col min="14073" max="14073" width="3.140625" style="21" customWidth="1"/>
    <col min="14074" max="14328" width="9.140625" style="21"/>
    <col min="14329" max="14329" width="3.140625" style="21" customWidth="1"/>
    <col min="14330" max="14584" width="9.140625" style="21"/>
    <col min="14585" max="14585" width="3.140625" style="21" customWidth="1"/>
    <col min="14586" max="14840" width="9.140625" style="21"/>
    <col min="14841" max="14841" width="3.140625" style="21" customWidth="1"/>
    <col min="14842" max="15096" width="9.140625" style="21"/>
    <col min="15097" max="15097" width="3.140625" style="21" customWidth="1"/>
    <col min="15098" max="15352" width="9.140625" style="21"/>
    <col min="15353" max="15353" width="3.140625" style="21" customWidth="1"/>
    <col min="15354" max="15608" width="9.140625" style="21"/>
    <col min="15609" max="15609" width="3.140625" style="21" customWidth="1"/>
    <col min="15610" max="15864" width="9.140625" style="21"/>
    <col min="15865" max="15865" width="3.140625" style="21" customWidth="1"/>
    <col min="15866" max="16120" width="9.140625" style="21"/>
    <col min="16121" max="16121" width="3.140625" style="21" customWidth="1"/>
    <col min="16122" max="16384" width="9.140625" style="21"/>
  </cols>
  <sheetData>
    <row r="1" spans="1:22" ht="24.75" x14ac:dyDescent="0.4">
      <c r="A1" s="363"/>
      <c r="B1" s="402" t="s">
        <v>2</v>
      </c>
      <c r="C1" s="402"/>
      <c r="D1" s="402"/>
      <c r="E1" s="402"/>
      <c r="F1" s="402"/>
      <c r="G1" s="402"/>
      <c r="H1" s="402"/>
      <c r="I1" s="402"/>
      <c r="J1" s="402"/>
      <c r="K1" s="402"/>
      <c r="L1" s="402"/>
      <c r="M1" s="402"/>
      <c r="N1" s="402"/>
      <c r="O1" s="402"/>
      <c r="P1" s="402"/>
      <c r="Q1" s="402"/>
      <c r="R1" s="402"/>
      <c r="S1" s="402"/>
      <c r="T1" s="402"/>
      <c r="U1" s="402"/>
      <c r="V1" s="363"/>
    </row>
    <row r="2" spans="1:22" x14ac:dyDescent="0.2">
      <c r="A2" s="363"/>
      <c r="B2" s="363"/>
      <c r="C2" s="363"/>
      <c r="D2" s="363"/>
      <c r="E2" s="363"/>
      <c r="F2" s="363"/>
      <c r="G2" s="363"/>
      <c r="H2" s="363"/>
      <c r="I2" s="363"/>
      <c r="J2" s="363"/>
      <c r="K2" s="363"/>
      <c r="L2" s="363"/>
      <c r="M2" s="363"/>
      <c r="N2" s="363"/>
      <c r="O2" s="363"/>
      <c r="P2" s="363"/>
      <c r="Q2" s="363"/>
      <c r="R2" s="363"/>
      <c r="S2" s="363"/>
      <c r="T2" s="363"/>
      <c r="U2" s="363"/>
      <c r="V2" s="363"/>
    </row>
    <row r="3" spans="1:22" s="20" customFormat="1" x14ac:dyDescent="0.2">
      <c r="A3" s="363"/>
      <c r="B3" s="363"/>
      <c r="C3" s="363"/>
      <c r="D3" s="363"/>
      <c r="E3" s="363"/>
      <c r="F3" s="363"/>
      <c r="G3" s="363"/>
      <c r="H3" s="363"/>
      <c r="I3" s="363"/>
      <c r="J3" s="363"/>
      <c r="K3" s="363"/>
      <c r="L3" s="363"/>
      <c r="M3" s="363"/>
      <c r="N3" s="363"/>
      <c r="O3" s="363"/>
      <c r="P3" s="363"/>
      <c r="Q3" s="363"/>
      <c r="R3" s="363"/>
      <c r="S3" s="363"/>
      <c r="T3" s="363"/>
      <c r="U3" s="363"/>
      <c r="V3" s="363"/>
    </row>
    <row r="4" spans="1:22" s="20" customFormat="1" x14ac:dyDescent="0.2">
      <c r="A4" s="363"/>
      <c r="B4" s="363"/>
      <c r="C4" s="363"/>
      <c r="D4" s="363"/>
      <c r="E4" s="363"/>
      <c r="F4" s="363"/>
      <c r="G4" s="363"/>
      <c r="H4" s="363"/>
      <c r="I4" s="363"/>
      <c r="J4" s="363"/>
      <c r="K4" s="363"/>
      <c r="L4" s="363"/>
      <c r="M4" s="363"/>
      <c r="N4" s="363"/>
      <c r="O4" s="363"/>
      <c r="P4" s="363"/>
      <c r="Q4" s="363"/>
      <c r="R4" s="363"/>
      <c r="S4" s="363"/>
      <c r="T4" s="363"/>
      <c r="U4" s="363"/>
      <c r="V4" s="363"/>
    </row>
    <row r="5" spans="1:22" s="20" customFormat="1" x14ac:dyDescent="0.2">
      <c r="A5" s="363"/>
      <c r="B5" s="363"/>
      <c r="C5" s="363"/>
      <c r="D5" s="363"/>
      <c r="E5" s="363"/>
      <c r="F5" s="363"/>
      <c r="G5" s="363"/>
      <c r="H5" s="363"/>
      <c r="I5" s="363"/>
      <c r="J5" s="363"/>
      <c r="K5" s="363"/>
      <c r="L5" s="363"/>
      <c r="M5" s="363"/>
      <c r="N5" s="363"/>
      <c r="O5" s="363"/>
      <c r="P5" s="363"/>
      <c r="Q5" s="363"/>
      <c r="R5" s="363"/>
      <c r="S5" s="363"/>
      <c r="T5" s="363"/>
      <c r="U5" s="363"/>
      <c r="V5" s="363"/>
    </row>
    <row r="6" spans="1:22" s="20" customFormat="1" x14ac:dyDescent="0.2">
      <c r="A6" s="363"/>
      <c r="B6" s="363"/>
      <c r="C6" s="363"/>
      <c r="D6" s="363"/>
      <c r="E6" s="363"/>
      <c r="F6" s="363"/>
      <c r="G6" s="363"/>
      <c r="H6" s="363"/>
      <c r="I6" s="363"/>
      <c r="J6" s="363"/>
      <c r="K6" s="363"/>
      <c r="L6" s="363"/>
      <c r="M6" s="363"/>
      <c r="N6" s="363"/>
      <c r="O6" s="363"/>
      <c r="P6" s="363"/>
      <c r="Q6" s="363"/>
      <c r="R6" s="363"/>
      <c r="S6" s="363"/>
      <c r="T6" s="363"/>
      <c r="U6" s="363"/>
      <c r="V6" s="363"/>
    </row>
    <row r="7" spans="1:22" s="20" customFormat="1" x14ac:dyDescent="0.2">
      <c r="A7" s="363"/>
      <c r="B7" s="363"/>
      <c r="C7" s="363"/>
      <c r="D7" s="363"/>
      <c r="E7" s="363"/>
      <c r="F7" s="363"/>
      <c r="G7" s="363"/>
      <c r="H7" s="363"/>
      <c r="I7" s="363"/>
      <c r="J7" s="363"/>
      <c r="K7" s="363"/>
      <c r="L7" s="363"/>
      <c r="M7" s="363"/>
      <c r="N7" s="363"/>
      <c r="O7" s="363"/>
      <c r="P7" s="363"/>
      <c r="Q7" s="363"/>
      <c r="R7" s="363"/>
      <c r="S7" s="363"/>
      <c r="T7" s="363"/>
      <c r="U7" s="363"/>
      <c r="V7" s="363"/>
    </row>
    <row r="8" spans="1:22" s="20" customFormat="1" x14ac:dyDescent="0.2">
      <c r="A8" s="363"/>
      <c r="B8" s="363"/>
      <c r="C8" s="363"/>
      <c r="D8" s="363"/>
      <c r="E8" s="363"/>
      <c r="F8" s="363"/>
      <c r="G8" s="363"/>
      <c r="H8" s="363"/>
      <c r="I8" s="363"/>
      <c r="J8" s="363"/>
      <c r="K8" s="363"/>
      <c r="L8" s="363"/>
      <c r="M8" s="363"/>
      <c r="N8" s="363"/>
      <c r="O8" s="363"/>
      <c r="P8" s="363"/>
      <c r="Q8" s="363"/>
      <c r="R8" s="363"/>
      <c r="S8" s="363"/>
      <c r="T8" s="363"/>
      <c r="U8" s="363"/>
      <c r="V8" s="363"/>
    </row>
    <row r="9" spans="1:22" s="20" customFormat="1" x14ac:dyDescent="0.2">
      <c r="A9" s="363"/>
      <c r="B9" s="363"/>
      <c r="C9" s="363"/>
      <c r="D9" s="363"/>
      <c r="E9" s="363"/>
      <c r="F9" s="363"/>
      <c r="G9" s="363"/>
      <c r="H9" s="363"/>
      <c r="I9" s="363"/>
      <c r="J9" s="363"/>
      <c r="K9" s="363"/>
      <c r="L9" s="363"/>
      <c r="M9" s="363"/>
      <c r="N9" s="363"/>
      <c r="O9" s="363"/>
      <c r="P9" s="363"/>
      <c r="Q9" s="363"/>
      <c r="R9" s="363"/>
      <c r="S9" s="363"/>
      <c r="T9" s="363"/>
      <c r="U9" s="363"/>
      <c r="V9" s="363"/>
    </row>
    <row r="10" spans="1:22" s="20" customFormat="1" x14ac:dyDescent="0.2">
      <c r="A10" s="363"/>
      <c r="B10" s="363"/>
      <c r="C10" s="363"/>
      <c r="D10" s="363"/>
      <c r="E10" s="363"/>
      <c r="F10" s="363"/>
      <c r="G10" s="363"/>
      <c r="H10" s="363"/>
      <c r="I10" s="363"/>
      <c r="J10" s="363"/>
      <c r="K10" s="363"/>
      <c r="L10" s="363"/>
      <c r="M10" s="363"/>
      <c r="N10" s="363"/>
      <c r="O10" s="363"/>
      <c r="P10" s="363"/>
      <c r="Q10" s="363"/>
      <c r="R10" s="363"/>
      <c r="S10" s="363"/>
      <c r="T10" s="363"/>
      <c r="U10" s="363"/>
      <c r="V10" s="363"/>
    </row>
    <row r="11" spans="1:22" s="20" customFormat="1" x14ac:dyDescent="0.2">
      <c r="A11" s="363"/>
      <c r="B11" s="363"/>
      <c r="C11" s="363"/>
      <c r="D11" s="363"/>
      <c r="E11" s="363"/>
      <c r="F11" s="363"/>
      <c r="G11" s="363"/>
      <c r="H11" s="363"/>
      <c r="I11" s="363"/>
      <c r="J11" s="363"/>
      <c r="K11" s="363"/>
      <c r="L11" s="363"/>
      <c r="M11" s="363"/>
      <c r="N11" s="363"/>
      <c r="O11" s="363"/>
      <c r="P11" s="363"/>
      <c r="Q11" s="363"/>
      <c r="R11" s="363"/>
      <c r="S11" s="363"/>
      <c r="T11" s="363"/>
      <c r="U11" s="363"/>
      <c r="V11" s="363"/>
    </row>
    <row r="12" spans="1:22" s="20" customFormat="1" x14ac:dyDescent="0.2">
      <c r="A12" s="363"/>
      <c r="B12" s="363"/>
      <c r="C12" s="363"/>
      <c r="D12" s="363"/>
      <c r="E12" s="363"/>
      <c r="F12" s="363"/>
      <c r="G12" s="363"/>
      <c r="H12" s="363"/>
      <c r="I12" s="363"/>
      <c r="J12" s="363"/>
      <c r="K12" s="363"/>
      <c r="L12" s="363"/>
      <c r="M12" s="363"/>
      <c r="N12" s="363"/>
      <c r="O12" s="363"/>
      <c r="P12" s="363"/>
      <c r="Q12" s="363"/>
      <c r="R12" s="363"/>
      <c r="S12" s="363"/>
      <c r="T12" s="363"/>
      <c r="U12" s="363"/>
      <c r="V12" s="363"/>
    </row>
    <row r="13" spans="1:22" s="20" customFormat="1" x14ac:dyDescent="0.2">
      <c r="A13" s="363"/>
      <c r="B13" s="363"/>
      <c r="C13" s="363"/>
      <c r="D13" s="363"/>
      <c r="E13" s="363"/>
      <c r="F13" s="363"/>
      <c r="G13" s="363"/>
      <c r="H13" s="363"/>
      <c r="I13" s="363"/>
      <c r="J13" s="363"/>
      <c r="K13" s="363"/>
      <c r="L13" s="363"/>
      <c r="M13" s="363"/>
      <c r="N13" s="363"/>
      <c r="O13" s="363"/>
      <c r="P13" s="363"/>
      <c r="Q13" s="363"/>
      <c r="R13" s="363"/>
      <c r="S13" s="363"/>
      <c r="T13" s="363"/>
      <c r="U13" s="363"/>
      <c r="V13" s="363"/>
    </row>
    <row r="14" spans="1:22" s="20" customFormat="1" x14ac:dyDescent="0.2">
      <c r="A14" s="363"/>
      <c r="B14" s="363"/>
      <c r="C14" s="363"/>
      <c r="D14" s="363"/>
      <c r="E14" s="363"/>
      <c r="F14" s="363"/>
      <c r="G14" s="363"/>
      <c r="H14" s="363"/>
      <c r="I14" s="363"/>
      <c r="J14" s="363"/>
      <c r="K14" s="363"/>
      <c r="L14" s="363"/>
      <c r="M14" s="363"/>
      <c r="N14" s="363"/>
      <c r="O14" s="363"/>
      <c r="P14" s="363"/>
      <c r="Q14" s="363"/>
      <c r="R14" s="363"/>
      <c r="S14" s="363"/>
      <c r="T14" s="363"/>
      <c r="U14" s="363"/>
      <c r="V14" s="363"/>
    </row>
    <row r="15" spans="1:22" s="20" customFormat="1" x14ac:dyDescent="0.2">
      <c r="A15" s="363"/>
      <c r="B15" s="363"/>
      <c r="C15" s="363"/>
      <c r="D15" s="363"/>
      <c r="E15" s="363"/>
      <c r="F15" s="363"/>
      <c r="G15" s="363"/>
      <c r="H15" s="363"/>
      <c r="I15" s="363"/>
      <c r="J15" s="363"/>
      <c r="K15" s="363"/>
      <c r="L15" s="363"/>
      <c r="M15" s="363"/>
      <c r="N15" s="363"/>
      <c r="O15" s="363"/>
      <c r="P15" s="363"/>
      <c r="Q15" s="363"/>
      <c r="R15" s="363"/>
      <c r="S15" s="363"/>
      <c r="T15" s="363"/>
      <c r="U15" s="363"/>
      <c r="V15" s="363"/>
    </row>
    <row r="16" spans="1:22" s="20" customFormat="1" x14ac:dyDescent="0.2">
      <c r="A16" s="363"/>
      <c r="B16" s="363"/>
      <c r="C16" s="363"/>
      <c r="D16" s="363"/>
      <c r="E16" s="363"/>
      <c r="F16" s="363"/>
      <c r="G16" s="363"/>
      <c r="H16" s="363"/>
      <c r="I16" s="363"/>
      <c r="J16" s="363"/>
      <c r="K16" s="363"/>
      <c r="L16" s="363"/>
      <c r="M16" s="363"/>
      <c r="N16" s="363"/>
      <c r="O16" s="363"/>
      <c r="P16" s="363"/>
      <c r="Q16" s="363"/>
      <c r="R16" s="363"/>
      <c r="S16" s="363"/>
      <c r="T16" s="363"/>
      <c r="U16" s="363"/>
      <c r="V16" s="363"/>
    </row>
    <row r="17" s="20" customFormat="1" x14ac:dyDescent="0.2"/>
    <row r="18" s="20" customFormat="1" x14ac:dyDescent="0.2"/>
    <row r="19" s="20" customFormat="1" x14ac:dyDescent="0.2"/>
    <row r="20" s="20" customFormat="1" x14ac:dyDescent="0.2"/>
    <row r="21" s="20" customFormat="1" x14ac:dyDescent="0.2"/>
    <row r="22" s="20" customFormat="1" x14ac:dyDescent="0.2"/>
    <row r="23" s="20" customFormat="1" x14ac:dyDescent="0.2"/>
    <row r="24" s="20" customFormat="1" x14ac:dyDescent="0.2"/>
    <row r="25" s="20" customFormat="1" x14ac:dyDescent="0.2"/>
    <row r="26" s="20" customFormat="1" x14ac:dyDescent="0.2"/>
    <row r="27" s="20" customFormat="1" x14ac:dyDescent="0.2"/>
    <row r="28" s="20" customFormat="1" x14ac:dyDescent="0.2"/>
    <row r="29" s="20" customFormat="1" x14ac:dyDescent="0.2"/>
    <row r="30" s="20" customFormat="1" x14ac:dyDescent="0.2"/>
    <row r="31" s="20" customFormat="1" x14ac:dyDescent="0.2"/>
    <row r="32" s="20" customFormat="1" x14ac:dyDescent="0.2"/>
    <row r="33" spans="2:42" s="20" customFormat="1" x14ac:dyDescent="0.2">
      <c r="B33" s="363"/>
      <c r="C33" s="363"/>
      <c r="D33" s="363"/>
      <c r="E33" s="363"/>
      <c r="F33" s="363"/>
      <c r="G33" s="363"/>
      <c r="H33" s="363"/>
      <c r="I33" s="363"/>
      <c r="J33" s="363"/>
      <c r="K33" s="363"/>
      <c r="L33" s="363"/>
      <c r="M33" s="363"/>
      <c r="N33" s="363"/>
      <c r="O33" s="363"/>
      <c r="P33" s="363"/>
      <c r="Q33" s="363"/>
      <c r="R33" s="363"/>
      <c r="S33" s="363"/>
      <c r="T33" s="363"/>
      <c r="U33" s="363"/>
      <c r="V33" s="363"/>
      <c r="W33" s="363"/>
      <c r="X33" s="363"/>
      <c r="Y33" s="363"/>
      <c r="Z33" s="363"/>
      <c r="AA33" s="363"/>
      <c r="AB33" s="363"/>
      <c r="AC33" s="363"/>
      <c r="AD33" s="363"/>
      <c r="AE33" s="363"/>
      <c r="AF33" s="363"/>
      <c r="AG33" s="363"/>
      <c r="AH33" s="363"/>
      <c r="AI33" s="363"/>
      <c r="AJ33" s="363"/>
      <c r="AK33" s="363"/>
      <c r="AL33" s="363"/>
      <c r="AM33" s="363"/>
      <c r="AN33" s="363"/>
      <c r="AO33" s="363"/>
      <c r="AP33" s="363"/>
    </row>
    <row r="34" spans="2:42" s="20" customFormat="1" x14ac:dyDescent="0.2">
      <c r="B34" s="363"/>
      <c r="C34" s="363"/>
      <c r="D34" s="363"/>
      <c r="E34" s="363"/>
      <c r="F34" s="363"/>
      <c r="G34" s="363"/>
      <c r="H34" s="363"/>
      <c r="I34" s="363"/>
      <c r="J34" s="363"/>
      <c r="K34" s="363"/>
      <c r="L34" s="363"/>
      <c r="M34" s="363"/>
      <c r="N34" s="363"/>
      <c r="O34" s="363"/>
      <c r="P34" s="363"/>
      <c r="Q34" s="363"/>
      <c r="R34" s="363"/>
      <c r="S34" s="363"/>
      <c r="T34" s="363"/>
      <c r="U34" s="363"/>
      <c r="V34" s="363"/>
      <c r="W34" s="363"/>
      <c r="X34" s="363"/>
      <c r="Y34" s="363"/>
      <c r="Z34" s="363"/>
      <c r="AA34" s="363"/>
      <c r="AB34" s="363"/>
      <c r="AC34" s="363"/>
      <c r="AD34" s="363"/>
      <c r="AE34" s="363"/>
      <c r="AF34" s="363"/>
      <c r="AG34" s="363"/>
      <c r="AH34" s="363"/>
      <c r="AI34" s="363"/>
      <c r="AJ34" s="363"/>
      <c r="AK34" s="363"/>
      <c r="AL34" s="363"/>
      <c r="AM34" s="363"/>
      <c r="AN34" s="363"/>
      <c r="AO34" s="363"/>
      <c r="AP34" s="363"/>
    </row>
    <row r="35" spans="2:42" s="20" customFormat="1" x14ac:dyDescent="0.2">
      <c r="B35" s="363"/>
      <c r="C35" s="363"/>
      <c r="D35" s="363"/>
      <c r="E35" s="363"/>
      <c r="F35" s="363"/>
      <c r="G35" s="363"/>
      <c r="H35" s="363"/>
      <c r="I35" s="363"/>
      <c r="J35" s="363"/>
      <c r="K35" s="363"/>
      <c r="L35" s="363"/>
      <c r="M35" s="363"/>
      <c r="N35" s="363"/>
      <c r="O35" s="363"/>
      <c r="P35" s="363"/>
      <c r="Q35" s="363"/>
      <c r="R35" s="363"/>
      <c r="S35" s="363"/>
      <c r="T35" s="363"/>
      <c r="U35" s="363"/>
      <c r="V35" s="363"/>
      <c r="W35" s="363"/>
      <c r="X35" s="363"/>
      <c r="Y35" s="363"/>
      <c r="Z35" s="363"/>
      <c r="AA35" s="363"/>
      <c r="AB35" s="363"/>
      <c r="AC35" s="363"/>
      <c r="AD35" s="363"/>
      <c r="AE35" s="363"/>
      <c r="AF35" s="363"/>
      <c r="AG35" s="363"/>
      <c r="AH35" s="363"/>
      <c r="AI35" s="363"/>
      <c r="AJ35" s="363"/>
      <c r="AK35" s="363"/>
      <c r="AL35" s="363"/>
      <c r="AM35" s="363"/>
      <c r="AN35" s="363"/>
      <c r="AO35" s="363"/>
      <c r="AP35" s="363"/>
    </row>
    <row r="36" spans="2:42" s="4" customFormat="1" ht="15" x14ac:dyDescent="0.25">
      <c r="B36" s="412" t="s">
        <v>3</v>
      </c>
      <c r="C36" s="412"/>
      <c r="D36" s="412"/>
      <c r="E36" s="412"/>
      <c r="F36" s="412"/>
      <c r="G36" s="412"/>
      <c r="H36" s="412"/>
      <c r="I36" s="412"/>
      <c r="J36" s="412"/>
      <c r="K36" s="412"/>
      <c r="L36" s="412"/>
      <c r="M36" s="412"/>
      <c r="N36" s="412"/>
      <c r="O36" s="412"/>
      <c r="P36" s="412"/>
      <c r="Q36" s="412"/>
      <c r="R36" s="412"/>
      <c r="S36" s="412"/>
      <c r="T36" s="412"/>
      <c r="AE36" s="6"/>
      <c r="AF36" s="6"/>
      <c r="AG36" s="6"/>
      <c r="AH36" s="6"/>
      <c r="AI36" s="6"/>
      <c r="AJ36" s="6"/>
      <c r="AK36" s="6"/>
      <c r="AL36" s="6"/>
      <c r="AM36" s="6"/>
      <c r="AN36" s="6"/>
      <c r="AO36" s="6"/>
      <c r="AP36" s="6"/>
    </row>
    <row r="37" spans="2:42" s="4" customFormat="1" ht="24.75" customHeight="1" x14ac:dyDescent="0.25">
      <c r="AE37" s="6"/>
      <c r="AF37" s="6"/>
      <c r="AG37" s="6"/>
      <c r="AH37" s="6"/>
      <c r="AI37" s="6"/>
      <c r="AJ37" s="6"/>
      <c r="AK37" s="6"/>
      <c r="AL37" s="6"/>
      <c r="AM37" s="6"/>
      <c r="AN37" s="6"/>
      <c r="AO37" s="6"/>
      <c r="AP37" s="6"/>
    </row>
    <row r="38" spans="2:42" s="4" customFormat="1" ht="15.75" thickBot="1" x14ac:dyDescent="0.3">
      <c r="AE38" s="6"/>
      <c r="AF38" s="6"/>
      <c r="AG38" s="6"/>
      <c r="AH38" s="6"/>
      <c r="AI38" s="6"/>
      <c r="AJ38" s="6"/>
      <c r="AK38" s="6"/>
      <c r="AL38" s="6"/>
      <c r="AM38" s="6"/>
      <c r="AN38" s="6"/>
      <c r="AO38" s="6"/>
      <c r="AP38" s="6"/>
    </row>
    <row r="39" spans="2:42" s="4" customFormat="1" ht="15" customHeight="1" thickTop="1" x14ac:dyDescent="0.25">
      <c r="X39" s="422" t="s">
        <v>4</v>
      </c>
      <c r="Y39" s="423"/>
      <c r="Z39" s="423"/>
      <c r="AA39" s="423"/>
      <c r="AB39" s="424"/>
      <c r="AE39" s="6"/>
      <c r="AF39" s="6"/>
      <c r="AG39" s="6"/>
      <c r="AH39" s="6"/>
      <c r="AI39" s="6"/>
      <c r="AJ39" s="6"/>
      <c r="AK39" s="6"/>
      <c r="AL39" s="6"/>
      <c r="AM39" s="6"/>
      <c r="AN39" s="6"/>
      <c r="AO39" s="6"/>
      <c r="AP39" s="6"/>
    </row>
    <row r="40" spans="2:42" s="4" customFormat="1" ht="15" x14ac:dyDescent="0.25">
      <c r="X40" s="425"/>
      <c r="Y40" s="426"/>
      <c r="Z40" s="426"/>
      <c r="AA40" s="426"/>
      <c r="AB40" s="427"/>
      <c r="AE40" s="6"/>
      <c r="AF40" s="6"/>
      <c r="AG40" s="6"/>
      <c r="AH40" s="6"/>
      <c r="AI40" s="6"/>
      <c r="AJ40" s="6"/>
      <c r="AK40" s="6"/>
      <c r="AL40" s="6"/>
      <c r="AM40" s="6"/>
      <c r="AN40" s="6"/>
      <c r="AO40" s="6"/>
      <c r="AP40" s="6"/>
    </row>
    <row r="41" spans="2:42" s="4" customFormat="1" ht="15" x14ac:dyDescent="0.25">
      <c r="X41" s="425"/>
      <c r="Y41" s="426"/>
      <c r="Z41" s="426"/>
      <c r="AA41" s="426"/>
      <c r="AB41" s="427"/>
      <c r="AE41" s="6"/>
      <c r="AF41" s="6"/>
      <c r="AG41" s="6"/>
      <c r="AH41" s="6"/>
      <c r="AI41" s="6"/>
      <c r="AJ41" s="6"/>
      <c r="AK41" s="6"/>
      <c r="AL41" s="6"/>
      <c r="AM41" s="6"/>
      <c r="AN41" s="6"/>
      <c r="AO41" s="6"/>
      <c r="AP41" s="6"/>
    </row>
    <row r="42" spans="2:42" s="4" customFormat="1" ht="15" x14ac:dyDescent="0.25">
      <c r="X42" s="425"/>
      <c r="Y42" s="426"/>
      <c r="Z42" s="426"/>
      <c r="AA42" s="426"/>
      <c r="AB42" s="427"/>
      <c r="AE42" s="6"/>
      <c r="AF42" s="6"/>
      <c r="AG42" s="6"/>
      <c r="AH42" s="6"/>
      <c r="AI42" s="6"/>
      <c r="AJ42" s="6"/>
      <c r="AK42" s="6"/>
      <c r="AL42" s="6"/>
      <c r="AM42" s="6"/>
      <c r="AN42" s="6"/>
      <c r="AO42" s="6"/>
      <c r="AP42" s="6"/>
    </row>
    <row r="43" spans="2:42" s="4" customFormat="1" ht="15" x14ac:dyDescent="0.25">
      <c r="X43" s="425"/>
      <c r="Y43" s="426"/>
      <c r="Z43" s="426"/>
      <c r="AA43" s="426"/>
      <c r="AB43" s="427"/>
      <c r="AE43" s="6"/>
      <c r="AF43" s="6"/>
      <c r="AG43" s="6"/>
      <c r="AH43" s="6"/>
      <c r="AI43" s="6"/>
      <c r="AJ43" s="6"/>
      <c r="AK43" s="6"/>
      <c r="AL43" s="6"/>
      <c r="AM43" s="6"/>
      <c r="AN43" s="6"/>
      <c r="AO43" s="6"/>
      <c r="AP43" s="6"/>
    </row>
    <row r="44" spans="2:42" s="4" customFormat="1" ht="15" x14ac:dyDescent="0.25">
      <c r="X44" s="425"/>
      <c r="Y44" s="426"/>
      <c r="Z44" s="426"/>
      <c r="AA44" s="426"/>
      <c r="AB44" s="427"/>
      <c r="AE44" s="6"/>
      <c r="AF44" s="6"/>
      <c r="AG44" s="6"/>
      <c r="AH44" s="6"/>
      <c r="AI44" s="6"/>
      <c r="AJ44" s="6"/>
      <c r="AK44" s="6"/>
      <c r="AL44" s="6"/>
      <c r="AM44" s="6"/>
      <c r="AN44" s="6"/>
      <c r="AO44" s="6"/>
      <c r="AP44" s="6"/>
    </row>
    <row r="45" spans="2:42" s="4" customFormat="1" ht="15" x14ac:dyDescent="0.25">
      <c r="X45" s="425"/>
      <c r="Y45" s="426"/>
      <c r="Z45" s="426"/>
      <c r="AA45" s="426"/>
      <c r="AB45" s="427"/>
      <c r="AE45" s="6"/>
      <c r="AF45" s="6"/>
      <c r="AG45" s="6"/>
      <c r="AH45" s="6"/>
      <c r="AI45" s="6"/>
      <c r="AJ45" s="6"/>
      <c r="AK45" s="6"/>
      <c r="AL45" s="6"/>
      <c r="AM45" s="6"/>
      <c r="AN45" s="6"/>
      <c r="AO45" s="6"/>
      <c r="AP45" s="6"/>
    </row>
    <row r="46" spans="2:42" s="4" customFormat="1" ht="15" x14ac:dyDescent="0.25">
      <c r="X46" s="425"/>
      <c r="Y46" s="426"/>
      <c r="Z46" s="426"/>
      <c r="AA46" s="426"/>
      <c r="AB46" s="427"/>
      <c r="AE46" s="6"/>
      <c r="AF46" s="6"/>
      <c r="AG46" s="6"/>
      <c r="AH46" s="6"/>
      <c r="AI46" s="6"/>
      <c r="AJ46" s="6"/>
      <c r="AK46" s="6"/>
      <c r="AL46" s="6"/>
      <c r="AM46" s="6"/>
      <c r="AN46" s="6"/>
      <c r="AO46" s="6"/>
      <c r="AP46" s="6"/>
    </row>
    <row r="47" spans="2:42" s="4" customFormat="1" ht="15" x14ac:dyDescent="0.25">
      <c r="X47" s="425"/>
      <c r="Y47" s="426"/>
      <c r="Z47" s="426"/>
      <c r="AA47" s="426"/>
      <c r="AB47" s="427"/>
      <c r="AE47" s="6"/>
      <c r="AF47" s="6"/>
      <c r="AG47" s="6"/>
      <c r="AH47" s="6"/>
      <c r="AI47" s="6"/>
      <c r="AJ47" s="6"/>
      <c r="AK47" s="6"/>
      <c r="AL47" s="6"/>
      <c r="AM47" s="6"/>
      <c r="AN47" s="6"/>
      <c r="AO47" s="6"/>
      <c r="AP47" s="6"/>
    </row>
    <row r="48" spans="2:42" s="4" customFormat="1" ht="15" x14ac:dyDescent="0.25">
      <c r="X48" s="425"/>
      <c r="Y48" s="426"/>
      <c r="Z48" s="426"/>
      <c r="AA48" s="426"/>
      <c r="AB48" s="427"/>
      <c r="AE48" s="6"/>
      <c r="AF48" s="6"/>
      <c r="AG48" s="6"/>
      <c r="AH48" s="6"/>
      <c r="AI48" s="6"/>
      <c r="AJ48" s="6"/>
      <c r="AK48" s="6"/>
      <c r="AL48" s="6"/>
      <c r="AM48" s="6"/>
      <c r="AN48" s="6"/>
      <c r="AO48" s="6"/>
      <c r="AP48" s="6"/>
    </row>
    <row r="49" spans="2:42" s="4" customFormat="1" ht="15" x14ac:dyDescent="0.25">
      <c r="X49" s="425"/>
      <c r="Y49" s="426"/>
      <c r="Z49" s="426"/>
      <c r="AA49" s="426"/>
      <c r="AB49" s="427"/>
      <c r="AE49" s="6"/>
      <c r="AF49" s="6"/>
      <c r="AG49" s="6"/>
      <c r="AH49" s="6"/>
      <c r="AI49" s="6"/>
      <c r="AJ49" s="6"/>
      <c r="AK49" s="6"/>
      <c r="AL49" s="6"/>
      <c r="AM49" s="6"/>
      <c r="AN49" s="6"/>
      <c r="AO49" s="6"/>
      <c r="AP49" s="6"/>
    </row>
    <row r="50" spans="2:42" s="4" customFormat="1" ht="15" x14ac:dyDescent="0.25">
      <c r="X50" s="425"/>
      <c r="Y50" s="426"/>
      <c r="Z50" s="426"/>
      <c r="AA50" s="426"/>
      <c r="AB50" s="427"/>
      <c r="AE50" s="6"/>
      <c r="AF50" s="6"/>
      <c r="AG50" s="6"/>
      <c r="AH50" s="6"/>
      <c r="AI50" s="6"/>
      <c r="AJ50" s="6"/>
      <c r="AK50" s="6"/>
      <c r="AL50" s="6"/>
      <c r="AM50" s="6"/>
      <c r="AN50" s="6"/>
      <c r="AO50" s="6"/>
      <c r="AP50" s="6"/>
    </row>
    <row r="51" spans="2:42" s="4" customFormat="1" ht="15" x14ac:dyDescent="0.25">
      <c r="X51" s="425"/>
      <c r="Y51" s="426"/>
      <c r="Z51" s="426"/>
      <c r="AA51" s="426"/>
      <c r="AB51" s="427"/>
      <c r="AE51" s="6"/>
      <c r="AF51" s="6"/>
      <c r="AG51" s="6"/>
      <c r="AH51" s="6"/>
      <c r="AI51" s="6"/>
      <c r="AJ51" s="6"/>
      <c r="AK51" s="6"/>
      <c r="AL51" s="6"/>
      <c r="AM51" s="6"/>
      <c r="AN51" s="6"/>
      <c r="AO51" s="6"/>
      <c r="AP51" s="6"/>
    </row>
    <row r="52" spans="2:42" s="4" customFormat="1" ht="15.75" thickBot="1" x14ac:dyDescent="0.3">
      <c r="X52" s="428"/>
      <c r="Y52" s="429"/>
      <c r="Z52" s="429"/>
      <c r="AA52" s="429"/>
      <c r="AB52" s="430"/>
      <c r="AE52" s="6"/>
      <c r="AF52" s="6"/>
      <c r="AG52" s="6"/>
      <c r="AH52" s="6"/>
      <c r="AI52" s="6"/>
      <c r="AJ52" s="6"/>
      <c r="AK52" s="6"/>
      <c r="AL52" s="6"/>
      <c r="AM52" s="6"/>
      <c r="AN52" s="6"/>
      <c r="AO52" s="6"/>
      <c r="AP52" s="6"/>
    </row>
    <row r="53" spans="2:42" s="4" customFormat="1" ht="15.75" thickTop="1" x14ac:dyDescent="0.25">
      <c r="AE53" s="6"/>
      <c r="AF53" s="6"/>
      <c r="AG53" s="6"/>
      <c r="AH53" s="6"/>
      <c r="AI53" s="6"/>
      <c r="AJ53" s="6"/>
      <c r="AK53" s="6"/>
      <c r="AL53" s="6"/>
      <c r="AM53" s="6"/>
      <c r="AN53" s="6"/>
      <c r="AO53" s="6"/>
      <c r="AP53" s="6"/>
    </row>
    <row r="54" spans="2:42" s="4" customFormat="1" ht="15" x14ac:dyDescent="0.25">
      <c r="AE54" s="6"/>
      <c r="AF54" s="6"/>
      <c r="AG54" s="6"/>
      <c r="AH54" s="6"/>
      <c r="AI54" s="6"/>
      <c r="AJ54" s="6"/>
      <c r="AK54" s="6"/>
      <c r="AL54" s="6"/>
      <c r="AM54" s="6"/>
      <c r="AN54" s="6"/>
      <c r="AO54" s="6"/>
      <c r="AP54" s="6"/>
    </row>
    <row r="55" spans="2:42" s="4" customFormat="1" ht="15" x14ac:dyDescent="0.25">
      <c r="AE55" s="6"/>
      <c r="AF55" s="6"/>
      <c r="AG55" s="6"/>
      <c r="AH55" s="6"/>
      <c r="AI55" s="6"/>
      <c r="AJ55" s="6"/>
      <c r="AK55" s="6"/>
      <c r="AL55" s="6"/>
      <c r="AM55" s="6"/>
      <c r="AN55" s="6"/>
      <c r="AO55" s="6"/>
      <c r="AP55" s="6"/>
    </row>
    <row r="56" spans="2:42" s="4" customFormat="1" ht="15" x14ac:dyDescent="0.25">
      <c r="AE56" s="6"/>
      <c r="AF56" s="6"/>
      <c r="AG56" s="6"/>
      <c r="AH56" s="6"/>
      <c r="AI56" s="6"/>
      <c r="AJ56" s="6"/>
      <c r="AK56" s="6"/>
      <c r="AL56" s="6"/>
      <c r="AM56" s="6"/>
      <c r="AN56" s="6"/>
      <c r="AO56" s="6"/>
      <c r="AP56" s="6"/>
    </row>
    <row r="57" spans="2:42" s="4" customFormat="1" ht="15" x14ac:dyDescent="0.25">
      <c r="AE57" s="6"/>
      <c r="AF57" s="6"/>
      <c r="AG57" s="6"/>
      <c r="AH57" s="6"/>
      <c r="AI57" s="6"/>
      <c r="AJ57" s="6"/>
      <c r="AK57" s="6"/>
      <c r="AL57" s="6"/>
      <c r="AM57" s="6"/>
      <c r="AN57" s="6"/>
      <c r="AO57" s="6"/>
      <c r="AP57" s="6"/>
    </row>
    <row r="58" spans="2:42" s="4" customFormat="1" ht="15" x14ac:dyDescent="0.25">
      <c r="B58" s="412" t="s">
        <v>5</v>
      </c>
      <c r="C58" s="412"/>
      <c r="D58" s="412"/>
      <c r="E58" s="412"/>
      <c r="F58" s="412"/>
      <c r="G58" s="412"/>
      <c r="H58" s="412"/>
      <c r="I58" s="412"/>
      <c r="J58" s="412"/>
      <c r="K58" s="412"/>
      <c r="L58" s="412"/>
      <c r="M58" s="412"/>
      <c r="N58" s="412"/>
      <c r="O58" s="412"/>
      <c r="P58" s="412"/>
      <c r="Q58" s="412"/>
      <c r="R58" s="412"/>
      <c r="S58" s="412"/>
      <c r="T58" s="412"/>
      <c r="AE58" s="6"/>
      <c r="AF58" s="6"/>
      <c r="AG58" s="6"/>
      <c r="AH58" s="6"/>
      <c r="AI58" s="6"/>
      <c r="AJ58" s="6"/>
      <c r="AK58" s="6"/>
      <c r="AL58" s="6"/>
      <c r="AM58" s="6"/>
      <c r="AN58" s="6"/>
      <c r="AO58" s="6"/>
      <c r="AP58" s="6"/>
    </row>
    <row r="59" spans="2:42" s="4" customFormat="1" ht="24.75" customHeight="1" x14ac:dyDescent="0.25">
      <c r="AE59" s="6"/>
      <c r="AF59" s="6"/>
      <c r="AG59" s="6"/>
      <c r="AH59" s="6"/>
      <c r="AI59" s="6"/>
      <c r="AJ59" s="6"/>
      <c r="AK59" s="6"/>
      <c r="AL59" s="6"/>
      <c r="AM59" s="6"/>
      <c r="AN59" s="6"/>
      <c r="AO59" s="6"/>
      <c r="AP59" s="6"/>
    </row>
    <row r="60" spans="2:42" s="4" customFormat="1" ht="15.75" thickBot="1" x14ac:dyDescent="0.3">
      <c r="AE60" s="6"/>
      <c r="AF60" s="6"/>
      <c r="AG60" s="6"/>
      <c r="AH60" s="6"/>
      <c r="AI60" s="6"/>
      <c r="AJ60" s="6"/>
      <c r="AK60" s="6"/>
      <c r="AL60" s="6"/>
      <c r="AM60" s="6"/>
      <c r="AN60" s="6"/>
      <c r="AO60" s="6"/>
      <c r="AP60" s="6"/>
    </row>
    <row r="61" spans="2:42" s="4" customFormat="1" ht="15" customHeight="1" thickTop="1" x14ac:dyDescent="0.25">
      <c r="X61" s="431" t="s">
        <v>6</v>
      </c>
      <c r="Y61" s="423"/>
      <c r="Z61" s="423"/>
      <c r="AA61" s="423"/>
      <c r="AB61" s="424"/>
      <c r="AE61" s="6"/>
      <c r="AF61" s="6"/>
      <c r="AG61" s="6"/>
      <c r="AH61" s="6"/>
      <c r="AI61" s="6"/>
      <c r="AJ61" s="6"/>
      <c r="AK61" s="6"/>
      <c r="AL61" s="6"/>
      <c r="AM61" s="6"/>
      <c r="AN61" s="6"/>
      <c r="AO61" s="6"/>
      <c r="AP61" s="6"/>
    </row>
    <row r="62" spans="2:42" s="4" customFormat="1" ht="15" customHeight="1" x14ac:dyDescent="0.25">
      <c r="X62" s="425"/>
      <c r="Y62" s="426"/>
      <c r="Z62" s="426"/>
      <c r="AA62" s="426"/>
      <c r="AB62" s="427"/>
      <c r="AE62" s="6"/>
      <c r="AF62" s="6"/>
      <c r="AG62" s="6"/>
      <c r="AH62" s="6"/>
      <c r="AI62" s="6"/>
      <c r="AJ62" s="6"/>
      <c r="AK62" s="6"/>
      <c r="AL62" s="6"/>
      <c r="AM62" s="6"/>
      <c r="AN62" s="6"/>
      <c r="AO62" s="6"/>
      <c r="AP62" s="6"/>
    </row>
    <row r="63" spans="2:42" s="4" customFormat="1" ht="15" customHeight="1" x14ac:dyDescent="0.25">
      <c r="X63" s="425"/>
      <c r="Y63" s="426"/>
      <c r="Z63" s="426"/>
      <c r="AA63" s="426"/>
      <c r="AB63" s="427"/>
      <c r="AE63" s="6"/>
      <c r="AF63" s="6"/>
      <c r="AG63" s="6"/>
      <c r="AH63" s="6"/>
      <c r="AI63" s="6"/>
      <c r="AJ63" s="6"/>
      <c r="AK63" s="6"/>
      <c r="AL63" s="6"/>
      <c r="AM63" s="6"/>
      <c r="AN63" s="6"/>
      <c r="AO63" s="6"/>
      <c r="AP63" s="6"/>
    </row>
    <row r="64" spans="2:42" s="4" customFormat="1" ht="15" customHeight="1" x14ac:dyDescent="0.25">
      <c r="X64" s="425"/>
      <c r="Y64" s="426"/>
      <c r="Z64" s="426"/>
      <c r="AA64" s="426"/>
      <c r="AB64" s="427"/>
      <c r="AE64" s="6"/>
      <c r="AF64" s="6"/>
      <c r="AG64" s="6"/>
      <c r="AH64" s="6"/>
      <c r="AI64" s="6"/>
      <c r="AJ64" s="6"/>
      <c r="AK64" s="6"/>
      <c r="AL64" s="6"/>
      <c r="AM64" s="6"/>
      <c r="AN64" s="6"/>
      <c r="AO64" s="6"/>
      <c r="AP64" s="6"/>
    </row>
    <row r="65" spans="2:42" s="4" customFormat="1" ht="15" customHeight="1" x14ac:dyDescent="0.25">
      <c r="X65" s="425"/>
      <c r="Y65" s="426"/>
      <c r="Z65" s="426"/>
      <c r="AA65" s="426"/>
      <c r="AB65" s="427"/>
      <c r="AE65" s="6"/>
      <c r="AF65" s="6"/>
      <c r="AG65" s="6"/>
      <c r="AH65" s="6"/>
      <c r="AI65" s="6"/>
      <c r="AJ65" s="6"/>
      <c r="AK65" s="6"/>
      <c r="AL65" s="6"/>
      <c r="AM65" s="6"/>
      <c r="AN65" s="6"/>
      <c r="AO65" s="6"/>
      <c r="AP65" s="6"/>
    </row>
    <row r="66" spans="2:42" s="4" customFormat="1" ht="15" customHeight="1" x14ac:dyDescent="0.25">
      <c r="X66" s="425"/>
      <c r="Y66" s="426"/>
      <c r="Z66" s="426"/>
      <c r="AA66" s="426"/>
      <c r="AB66" s="427"/>
      <c r="AE66" s="6"/>
      <c r="AF66" s="6"/>
      <c r="AG66" s="6"/>
      <c r="AH66" s="6"/>
      <c r="AI66" s="6"/>
      <c r="AJ66" s="6"/>
      <c r="AK66" s="6"/>
      <c r="AL66" s="6"/>
      <c r="AM66" s="6"/>
      <c r="AN66" s="6"/>
      <c r="AO66" s="6"/>
      <c r="AP66" s="6"/>
    </row>
    <row r="67" spans="2:42" s="4" customFormat="1" ht="15" customHeight="1" x14ac:dyDescent="0.25">
      <c r="X67" s="425"/>
      <c r="Y67" s="426"/>
      <c r="Z67" s="426"/>
      <c r="AA67" s="426"/>
      <c r="AB67" s="427"/>
      <c r="AE67" s="6"/>
      <c r="AF67" s="6"/>
      <c r="AG67" s="6"/>
      <c r="AH67" s="6"/>
      <c r="AI67" s="6"/>
      <c r="AJ67" s="6"/>
      <c r="AK67" s="6"/>
      <c r="AL67" s="6"/>
      <c r="AM67" s="6"/>
      <c r="AN67" s="6"/>
      <c r="AO67" s="6"/>
      <c r="AP67" s="6"/>
    </row>
    <row r="68" spans="2:42" s="4" customFormat="1" ht="15" customHeight="1" x14ac:dyDescent="0.25">
      <c r="X68" s="425"/>
      <c r="Y68" s="426"/>
      <c r="Z68" s="426"/>
      <c r="AA68" s="426"/>
      <c r="AB68" s="427"/>
      <c r="AE68" s="6"/>
      <c r="AF68" s="6"/>
      <c r="AG68" s="6"/>
      <c r="AH68" s="6"/>
      <c r="AI68" s="6"/>
      <c r="AJ68" s="6"/>
      <c r="AK68" s="6"/>
      <c r="AL68" s="6"/>
      <c r="AM68" s="6"/>
      <c r="AN68" s="6"/>
      <c r="AO68" s="6"/>
      <c r="AP68" s="6"/>
    </row>
    <row r="69" spans="2:42" s="4" customFormat="1" ht="15" customHeight="1" x14ac:dyDescent="0.25">
      <c r="X69" s="425"/>
      <c r="Y69" s="426"/>
      <c r="Z69" s="426"/>
      <c r="AA69" s="426"/>
      <c r="AB69" s="427"/>
      <c r="AE69" s="6"/>
      <c r="AF69" s="6"/>
      <c r="AG69" s="6"/>
      <c r="AH69" s="6"/>
      <c r="AI69" s="6"/>
      <c r="AJ69" s="6"/>
      <c r="AK69" s="6"/>
      <c r="AL69" s="6"/>
      <c r="AM69" s="6"/>
      <c r="AN69" s="6"/>
      <c r="AO69" s="6"/>
      <c r="AP69" s="6"/>
    </row>
    <row r="70" spans="2:42" s="4" customFormat="1" ht="15" customHeight="1" x14ac:dyDescent="0.25">
      <c r="X70" s="425"/>
      <c r="Y70" s="426"/>
      <c r="Z70" s="426"/>
      <c r="AA70" s="426"/>
      <c r="AB70" s="427"/>
      <c r="AE70" s="6"/>
      <c r="AF70" s="6"/>
      <c r="AG70" s="6"/>
      <c r="AH70" s="6"/>
      <c r="AI70" s="6"/>
      <c r="AJ70" s="6"/>
      <c r="AK70" s="6"/>
      <c r="AL70" s="6"/>
      <c r="AM70" s="6"/>
      <c r="AN70" s="6"/>
      <c r="AO70" s="6"/>
      <c r="AP70" s="6"/>
    </row>
    <row r="71" spans="2:42" s="4" customFormat="1" ht="15" customHeight="1" x14ac:dyDescent="0.25">
      <c r="X71" s="425"/>
      <c r="Y71" s="426"/>
      <c r="Z71" s="426"/>
      <c r="AA71" s="426"/>
      <c r="AB71" s="427"/>
      <c r="AE71" s="6"/>
      <c r="AF71" s="6"/>
      <c r="AG71" s="6"/>
      <c r="AH71" s="6"/>
      <c r="AI71" s="6"/>
      <c r="AJ71" s="6"/>
      <c r="AK71" s="6"/>
      <c r="AL71" s="6"/>
      <c r="AM71" s="6"/>
      <c r="AN71" s="6"/>
      <c r="AO71" s="6"/>
      <c r="AP71" s="6"/>
    </row>
    <row r="72" spans="2:42" s="4" customFormat="1" ht="15" customHeight="1" x14ac:dyDescent="0.25">
      <c r="X72" s="425"/>
      <c r="Y72" s="426"/>
      <c r="Z72" s="426"/>
      <c r="AA72" s="426"/>
      <c r="AB72" s="427"/>
      <c r="AE72" s="6"/>
      <c r="AF72" s="6"/>
      <c r="AG72" s="6"/>
      <c r="AH72" s="6"/>
      <c r="AI72" s="6"/>
      <c r="AJ72" s="6"/>
      <c r="AK72" s="6"/>
      <c r="AL72" s="6"/>
      <c r="AM72" s="6"/>
      <c r="AN72" s="6"/>
      <c r="AO72" s="6"/>
      <c r="AP72" s="6"/>
    </row>
    <row r="73" spans="2:42" s="4" customFormat="1" ht="15" customHeight="1" x14ac:dyDescent="0.25">
      <c r="X73" s="425"/>
      <c r="Y73" s="426"/>
      <c r="Z73" s="426"/>
      <c r="AA73" s="426"/>
      <c r="AB73" s="427"/>
      <c r="AE73" s="6"/>
      <c r="AF73" s="6"/>
      <c r="AG73" s="6"/>
      <c r="AH73" s="6"/>
      <c r="AI73" s="6"/>
      <c r="AJ73" s="6"/>
      <c r="AK73" s="6"/>
      <c r="AL73" s="6"/>
      <c r="AM73" s="6"/>
      <c r="AN73" s="6"/>
      <c r="AO73" s="6"/>
      <c r="AP73" s="6"/>
    </row>
    <row r="74" spans="2:42" s="4" customFormat="1" ht="15" customHeight="1" x14ac:dyDescent="0.25">
      <c r="X74" s="425"/>
      <c r="Y74" s="426"/>
      <c r="Z74" s="426"/>
      <c r="AA74" s="426"/>
      <c r="AB74" s="427"/>
      <c r="AE74" s="6"/>
      <c r="AF74" s="6"/>
      <c r="AG74" s="6"/>
      <c r="AH74" s="6"/>
      <c r="AI74" s="6"/>
      <c r="AJ74" s="6"/>
      <c r="AK74" s="6"/>
      <c r="AL74" s="6"/>
      <c r="AM74" s="6"/>
      <c r="AN74" s="6"/>
      <c r="AO74" s="6"/>
      <c r="AP74" s="6"/>
    </row>
    <row r="75" spans="2:42" s="4" customFormat="1" ht="15" customHeight="1" x14ac:dyDescent="0.25">
      <c r="X75" s="425"/>
      <c r="Y75" s="426"/>
      <c r="Z75" s="426"/>
      <c r="AA75" s="426"/>
      <c r="AB75" s="427"/>
      <c r="AE75" s="6"/>
      <c r="AF75" s="6"/>
      <c r="AG75" s="6"/>
      <c r="AH75" s="6"/>
      <c r="AI75" s="6"/>
      <c r="AJ75" s="6"/>
      <c r="AK75" s="6"/>
      <c r="AL75" s="6"/>
      <c r="AM75" s="6"/>
      <c r="AN75" s="6"/>
      <c r="AO75" s="6"/>
      <c r="AP75" s="6"/>
    </row>
    <row r="76" spans="2:42" s="4" customFormat="1" ht="15" customHeight="1" x14ac:dyDescent="0.25">
      <c r="X76" s="425"/>
      <c r="Y76" s="426"/>
      <c r="Z76" s="426"/>
      <c r="AA76" s="426"/>
      <c r="AB76" s="427"/>
      <c r="AE76" s="6"/>
      <c r="AF76" s="6"/>
      <c r="AG76" s="6"/>
      <c r="AH76" s="6"/>
      <c r="AI76" s="6"/>
      <c r="AJ76" s="6"/>
      <c r="AK76" s="6"/>
      <c r="AL76" s="6"/>
      <c r="AM76" s="6"/>
      <c r="AN76" s="6"/>
      <c r="AO76" s="6"/>
      <c r="AP76" s="6"/>
    </row>
    <row r="77" spans="2:42" s="4" customFormat="1" ht="15" customHeight="1" thickBot="1" x14ac:dyDescent="0.3">
      <c r="X77" s="428"/>
      <c r="Y77" s="429"/>
      <c r="Z77" s="429"/>
      <c r="AA77" s="429"/>
      <c r="AB77" s="430"/>
      <c r="AE77" s="6"/>
      <c r="AF77" s="6"/>
      <c r="AG77" s="6"/>
      <c r="AH77" s="6"/>
      <c r="AI77" s="6"/>
      <c r="AJ77" s="6"/>
      <c r="AK77" s="6"/>
      <c r="AL77" s="6"/>
      <c r="AM77" s="6"/>
      <c r="AN77" s="6"/>
      <c r="AO77" s="6"/>
      <c r="AP77" s="6"/>
    </row>
    <row r="78" spans="2:42" s="4" customFormat="1" ht="15.75" thickTop="1" x14ac:dyDescent="0.25">
      <c r="AE78" s="6"/>
      <c r="AF78" s="6"/>
      <c r="AG78" s="6"/>
      <c r="AH78" s="6"/>
      <c r="AI78" s="6"/>
      <c r="AJ78" s="6"/>
      <c r="AK78" s="6"/>
      <c r="AL78" s="6"/>
      <c r="AM78" s="6"/>
      <c r="AN78" s="6"/>
      <c r="AO78" s="6"/>
      <c r="AP78" s="6"/>
    </row>
    <row r="79" spans="2:42" s="4" customFormat="1" ht="15" x14ac:dyDescent="0.25">
      <c r="AE79" s="6"/>
      <c r="AF79" s="6"/>
      <c r="AG79" s="6"/>
      <c r="AH79" s="6"/>
      <c r="AI79" s="6"/>
      <c r="AJ79" s="6"/>
      <c r="AK79" s="6"/>
      <c r="AL79" s="6"/>
      <c r="AM79" s="6"/>
      <c r="AN79" s="6"/>
      <c r="AO79" s="6"/>
      <c r="AP79" s="6"/>
    </row>
    <row r="80" spans="2:42" s="4" customFormat="1" ht="19.5" customHeight="1" x14ac:dyDescent="0.25">
      <c r="B80" s="412" t="s">
        <v>7</v>
      </c>
      <c r="C80" s="412"/>
      <c r="D80" s="412"/>
      <c r="E80" s="412"/>
      <c r="F80" s="412"/>
      <c r="G80" s="412"/>
      <c r="H80" s="412"/>
      <c r="I80" s="412"/>
      <c r="J80" s="412"/>
      <c r="K80" s="412"/>
      <c r="L80" s="412"/>
      <c r="M80" s="412"/>
      <c r="N80" s="412"/>
      <c r="O80" s="412"/>
      <c r="P80" s="412"/>
      <c r="Q80" s="412"/>
      <c r="R80" s="412"/>
      <c r="S80" s="412"/>
      <c r="T80" s="412"/>
      <c r="AE80" s="6"/>
      <c r="AF80" s="6"/>
      <c r="AG80" s="6"/>
      <c r="AH80" s="6"/>
      <c r="AI80" s="6"/>
      <c r="AJ80" s="6"/>
      <c r="AK80" s="6"/>
      <c r="AL80" s="6"/>
      <c r="AM80" s="6"/>
      <c r="AN80" s="6"/>
      <c r="AO80" s="6"/>
      <c r="AP80" s="6"/>
    </row>
    <row r="81" spans="24:42" s="4" customFormat="1" ht="24.75" customHeight="1" x14ac:dyDescent="0.25">
      <c r="AE81" s="6"/>
      <c r="AF81" s="6"/>
      <c r="AG81" s="6"/>
      <c r="AH81" s="6"/>
      <c r="AI81" s="6"/>
      <c r="AJ81" s="6"/>
      <c r="AK81" s="6"/>
      <c r="AL81" s="6"/>
      <c r="AM81" s="6"/>
      <c r="AN81" s="6"/>
      <c r="AO81" s="6"/>
      <c r="AP81" s="6"/>
    </row>
    <row r="82" spans="24:42" s="4" customFormat="1" ht="15.75" thickBot="1" x14ac:dyDescent="0.3">
      <c r="AE82" s="6"/>
      <c r="AF82" s="6"/>
      <c r="AG82" s="6"/>
      <c r="AH82" s="6"/>
      <c r="AI82" s="6"/>
      <c r="AJ82" s="6"/>
      <c r="AK82" s="6"/>
      <c r="AL82" s="6"/>
      <c r="AM82" s="6"/>
      <c r="AN82" s="6"/>
      <c r="AO82" s="6"/>
      <c r="AP82" s="6"/>
    </row>
    <row r="83" spans="24:42" s="4" customFormat="1" ht="15" customHeight="1" thickTop="1" x14ac:dyDescent="0.25">
      <c r="X83" s="403" t="s">
        <v>8</v>
      </c>
      <c r="Y83" s="404"/>
      <c r="Z83" s="404"/>
      <c r="AA83" s="404"/>
      <c r="AB83" s="405"/>
      <c r="AE83" s="6"/>
      <c r="AF83" s="6"/>
      <c r="AG83" s="6"/>
      <c r="AH83" s="6"/>
      <c r="AI83" s="6"/>
      <c r="AJ83" s="6"/>
      <c r="AK83" s="6"/>
      <c r="AL83" s="6"/>
      <c r="AM83" s="6"/>
      <c r="AN83" s="6"/>
      <c r="AO83" s="6"/>
      <c r="AP83" s="6"/>
    </row>
    <row r="84" spans="24:42" s="4" customFormat="1" ht="15" customHeight="1" x14ac:dyDescent="0.25">
      <c r="X84" s="406"/>
      <c r="Y84" s="407"/>
      <c r="Z84" s="407"/>
      <c r="AA84" s="407"/>
      <c r="AB84" s="408"/>
      <c r="AE84" s="6"/>
      <c r="AF84" s="6"/>
      <c r="AG84" s="6"/>
      <c r="AH84" s="6"/>
      <c r="AI84" s="6"/>
      <c r="AJ84" s="6"/>
      <c r="AK84" s="6"/>
      <c r="AL84" s="6"/>
      <c r="AM84" s="6"/>
      <c r="AN84" s="6"/>
      <c r="AO84" s="6"/>
      <c r="AP84" s="6"/>
    </row>
    <row r="85" spans="24:42" s="4" customFormat="1" ht="15" customHeight="1" x14ac:dyDescent="0.25">
      <c r="X85" s="406"/>
      <c r="Y85" s="407"/>
      <c r="Z85" s="407"/>
      <c r="AA85" s="407"/>
      <c r="AB85" s="408"/>
      <c r="AE85" s="6"/>
      <c r="AF85" s="6"/>
      <c r="AG85" s="6"/>
      <c r="AH85" s="6"/>
      <c r="AI85" s="6"/>
      <c r="AJ85" s="6"/>
      <c r="AK85" s="6"/>
      <c r="AL85" s="6"/>
      <c r="AM85" s="6"/>
      <c r="AN85" s="6"/>
      <c r="AO85" s="6"/>
      <c r="AP85" s="6"/>
    </row>
    <row r="86" spans="24:42" s="4" customFormat="1" ht="15" customHeight="1" x14ac:dyDescent="0.25">
      <c r="X86" s="406"/>
      <c r="Y86" s="407"/>
      <c r="Z86" s="407"/>
      <c r="AA86" s="407"/>
      <c r="AB86" s="408"/>
      <c r="AE86" s="6"/>
      <c r="AF86" s="6"/>
      <c r="AG86" s="6"/>
      <c r="AH86" s="6"/>
      <c r="AI86" s="6"/>
      <c r="AJ86" s="6"/>
      <c r="AK86" s="6"/>
      <c r="AL86" s="6"/>
      <c r="AM86" s="6"/>
      <c r="AN86" s="6"/>
      <c r="AO86" s="6"/>
      <c r="AP86" s="6"/>
    </row>
    <row r="87" spans="24:42" s="4" customFormat="1" ht="15" customHeight="1" x14ac:dyDescent="0.25">
      <c r="X87" s="406"/>
      <c r="Y87" s="407"/>
      <c r="Z87" s="407"/>
      <c r="AA87" s="407"/>
      <c r="AB87" s="408"/>
      <c r="AE87" s="6"/>
      <c r="AF87" s="6"/>
      <c r="AG87" s="6"/>
      <c r="AH87" s="6"/>
      <c r="AI87" s="6"/>
      <c r="AJ87" s="6"/>
      <c r="AK87" s="6"/>
      <c r="AL87" s="6"/>
      <c r="AM87" s="6"/>
      <c r="AN87" s="6"/>
      <c r="AO87" s="6"/>
      <c r="AP87" s="6"/>
    </row>
    <row r="88" spans="24:42" s="4" customFormat="1" ht="15" customHeight="1" x14ac:dyDescent="0.25">
      <c r="X88" s="406"/>
      <c r="Y88" s="407"/>
      <c r="Z88" s="407"/>
      <c r="AA88" s="407"/>
      <c r="AB88" s="408"/>
      <c r="AE88" s="6"/>
      <c r="AF88" s="6"/>
      <c r="AG88" s="6"/>
      <c r="AH88" s="6"/>
      <c r="AI88" s="6"/>
      <c r="AJ88" s="6"/>
      <c r="AK88" s="6"/>
      <c r="AL88" s="6"/>
      <c r="AM88" s="6"/>
      <c r="AN88" s="6"/>
      <c r="AO88" s="6"/>
      <c r="AP88" s="6"/>
    </row>
    <row r="89" spans="24:42" s="4" customFormat="1" ht="15" customHeight="1" x14ac:dyDescent="0.25">
      <c r="X89" s="406"/>
      <c r="Y89" s="407"/>
      <c r="Z89" s="407"/>
      <c r="AA89" s="407"/>
      <c r="AB89" s="408"/>
      <c r="AE89" s="6"/>
      <c r="AF89" s="6"/>
      <c r="AG89" s="6"/>
      <c r="AH89" s="6"/>
      <c r="AI89" s="6"/>
      <c r="AJ89" s="6"/>
      <c r="AK89" s="6"/>
      <c r="AL89" s="6"/>
      <c r="AM89" s="6"/>
      <c r="AN89" s="6"/>
      <c r="AO89" s="6"/>
      <c r="AP89" s="6"/>
    </row>
    <row r="90" spans="24:42" s="4" customFormat="1" ht="15" customHeight="1" x14ac:dyDescent="0.25">
      <c r="X90" s="406"/>
      <c r="Y90" s="407"/>
      <c r="Z90" s="407"/>
      <c r="AA90" s="407"/>
      <c r="AB90" s="408"/>
      <c r="AE90" s="6"/>
      <c r="AF90" s="6"/>
      <c r="AG90" s="6"/>
      <c r="AH90" s="6"/>
      <c r="AI90" s="6"/>
      <c r="AJ90" s="6"/>
      <c r="AK90" s="6"/>
      <c r="AL90" s="6"/>
      <c r="AM90" s="6"/>
      <c r="AN90" s="6"/>
      <c r="AO90" s="6"/>
      <c r="AP90" s="6"/>
    </row>
    <row r="91" spans="24:42" s="4" customFormat="1" ht="15" customHeight="1" x14ac:dyDescent="0.25">
      <c r="X91" s="406"/>
      <c r="Y91" s="407"/>
      <c r="Z91" s="407"/>
      <c r="AA91" s="407"/>
      <c r="AB91" s="408"/>
      <c r="AE91" s="6"/>
      <c r="AF91" s="6"/>
      <c r="AG91" s="6"/>
      <c r="AH91" s="6"/>
      <c r="AI91" s="6"/>
      <c r="AJ91" s="6"/>
      <c r="AK91" s="6"/>
      <c r="AL91" s="6"/>
      <c r="AM91" s="6"/>
      <c r="AN91" s="6"/>
      <c r="AO91" s="6"/>
      <c r="AP91" s="6"/>
    </row>
    <row r="92" spans="24:42" s="4" customFormat="1" ht="15" customHeight="1" x14ac:dyDescent="0.25">
      <c r="X92" s="406"/>
      <c r="Y92" s="407"/>
      <c r="Z92" s="407"/>
      <c r="AA92" s="407"/>
      <c r="AB92" s="408"/>
      <c r="AE92" s="6"/>
      <c r="AF92" s="6"/>
      <c r="AG92" s="6"/>
      <c r="AH92" s="6"/>
      <c r="AI92" s="6"/>
      <c r="AJ92" s="6"/>
      <c r="AK92" s="6"/>
      <c r="AL92" s="6"/>
      <c r="AM92" s="6"/>
      <c r="AN92" s="6"/>
      <c r="AO92" s="6"/>
      <c r="AP92" s="6"/>
    </row>
    <row r="93" spans="24:42" s="4" customFormat="1" ht="15" customHeight="1" x14ac:dyDescent="0.25">
      <c r="X93" s="406"/>
      <c r="Y93" s="407"/>
      <c r="Z93" s="407"/>
      <c r="AA93" s="407"/>
      <c r="AB93" s="408"/>
      <c r="AE93" s="6"/>
      <c r="AF93" s="6"/>
      <c r="AG93" s="6"/>
      <c r="AH93" s="6"/>
      <c r="AI93" s="6"/>
      <c r="AJ93" s="6"/>
      <c r="AK93" s="6"/>
      <c r="AL93" s="6"/>
      <c r="AM93" s="6"/>
      <c r="AN93" s="6"/>
      <c r="AO93" s="6"/>
      <c r="AP93" s="6"/>
    </row>
    <row r="94" spans="24:42" s="4" customFormat="1" ht="15" customHeight="1" x14ac:dyDescent="0.25">
      <c r="X94" s="406"/>
      <c r="Y94" s="407"/>
      <c r="Z94" s="407"/>
      <c r="AA94" s="407"/>
      <c r="AB94" s="408"/>
      <c r="AE94" s="6"/>
      <c r="AF94" s="6"/>
      <c r="AG94" s="6"/>
      <c r="AH94" s="6"/>
      <c r="AI94" s="6"/>
      <c r="AJ94" s="6"/>
      <c r="AK94" s="6"/>
      <c r="AL94" s="6"/>
      <c r="AM94" s="6"/>
      <c r="AN94" s="6"/>
      <c r="AO94" s="6"/>
      <c r="AP94" s="6"/>
    </row>
    <row r="95" spans="24:42" s="4" customFormat="1" ht="15" customHeight="1" x14ac:dyDescent="0.25">
      <c r="X95" s="406"/>
      <c r="Y95" s="407"/>
      <c r="Z95" s="407"/>
      <c r="AA95" s="407"/>
      <c r="AB95" s="408"/>
      <c r="AE95" s="6"/>
      <c r="AF95" s="6"/>
      <c r="AG95" s="6"/>
      <c r="AH95" s="6"/>
      <c r="AI95" s="6"/>
      <c r="AJ95" s="6"/>
      <c r="AK95" s="6"/>
      <c r="AL95" s="6"/>
      <c r="AM95" s="6"/>
      <c r="AN95" s="6"/>
      <c r="AO95" s="6"/>
      <c r="AP95" s="6"/>
    </row>
    <row r="96" spans="24:42" s="4" customFormat="1" ht="15" customHeight="1" x14ac:dyDescent="0.25">
      <c r="X96" s="406"/>
      <c r="Y96" s="407"/>
      <c r="Z96" s="407"/>
      <c r="AA96" s="407"/>
      <c r="AB96" s="408"/>
      <c r="AE96" s="6"/>
      <c r="AF96" s="6"/>
      <c r="AG96" s="6"/>
      <c r="AH96" s="6"/>
      <c r="AI96" s="6"/>
      <c r="AJ96" s="6"/>
      <c r="AK96" s="6"/>
      <c r="AL96" s="6"/>
      <c r="AM96" s="6"/>
      <c r="AN96" s="6"/>
      <c r="AO96" s="6"/>
      <c r="AP96" s="6"/>
    </row>
    <row r="97" spans="2:42" s="4" customFormat="1" ht="15" customHeight="1" x14ac:dyDescent="0.25">
      <c r="X97" s="406"/>
      <c r="Y97" s="407"/>
      <c r="Z97" s="407"/>
      <c r="AA97" s="407"/>
      <c r="AB97" s="408"/>
      <c r="AE97" s="6"/>
      <c r="AF97" s="6"/>
      <c r="AG97" s="6"/>
      <c r="AH97" s="6"/>
      <c r="AI97" s="6"/>
      <c r="AJ97" s="6"/>
      <c r="AK97" s="6"/>
      <c r="AL97" s="6"/>
      <c r="AM97" s="6"/>
      <c r="AN97" s="6"/>
      <c r="AO97" s="6"/>
      <c r="AP97" s="6"/>
    </row>
    <row r="98" spans="2:42" s="4" customFormat="1" ht="15" customHeight="1" x14ac:dyDescent="0.25">
      <c r="X98" s="406"/>
      <c r="Y98" s="407"/>
      <c r="Z98" s="407"/>
      <c r="AA98" s="407"/>
      <c r="AB98" s="408"/>
      <c r="AE98" s="6"/>
      <c r="AF98" s="6"/>
      <c r="AG98" s="6"/>
      <c r="AH98" s="6"/>
      <c r="AI98" s="6"/>
      <c r="AJ98" s="6"/>
      <c r="AK98" s="6"/>
      <c r="AL98" s="6"/>
      <c r="AM98" s="6"/>
      <c r="AN98" s="6"/>
      <c r="AO98" s="6"/>
      <c r="AP98" s="6"/>
    </row>
    <row r="99" spans="2:42" s="4" customFormat="1" ht="15" customHeight="1" thickBot="1" x14ac:dyDescent="0.3">
      <c r="X99" s="409"/>
      <c r="Y99" s="410"/>
      <c r="Z99" s="410"/>
      <c r="AA99" s="410"/>
      <c r="AB99" s="411"/>
      <c r="AE99" s="6"/>
      <c r="AF99" s="6"/>
      <c r="AG99" s="6"/>
      <c r="AH99" s="6"/>
      <c r="AI99" s="6"/>
      <c r="AJ99" s="6"/>
      <c r="AK99" s="6"/>
      <c r="AL99" s="6"/>
      <c r="AM99" s="6"/>
      <c r="AN99" s="6"/>
      <c r="AO99" s="6"/>
      <c r="AP99" s="6"/>
    </row>
    <row r="100" spans="2:42" s="4" customFormat="1" ht="15.75" thickTop="1" x14ac:dyDescent="0.25">
      <c r="AE100" s="6"/>
      <c r="AF100" s="6"/>
      <c r="AG100" s="6"/>
      <c r="AH100" s="6"/>
      <c r="AI100" s="6"/>
      <c r="AJ100" s="6"/>
      <c r="AK100" s="6"/>
      <c r="AL100" s="6"/>
      <c r="AM100" s="6"/>
      <c r="AN100" s="6"/>
      <c r="AO100" s="6"/>
      <c r="AP100" s="6"/>
    </row>
    <row r="101" spans="2:42" s="4" customFormat="1" ht="15" x14ac:dyDescent="0.25">
      <c r="AE101" s="6"/>
      <c r="AF101" s="6"/>
      <c r="AG101" s="6"/>
      <c r="AH101" s="6"/>
      <c r="AI101" s="6"/>
      <c r="AJ101" s="6"/>
      <c r="AK101" s="6"/>
      <c r="AL101" s="6"/>
      <c r="AM101" s="6"/>
      <c r="AN101" s="6"/>
      <c r="AO101" s="6"/>
      <c r="AP101" s="6"/>
    </row>
    <row r="102" spans="2:42" s="4" customFormat="1" ht="19.5" customHeight="1" x14ac:dyDescent="0.25">
      <c r="B102" s="412" t="s">
        <v>9</v>
      </c>
      <c r="C102" s="412"/>
      <c r="D102" s="412"/>
      <c r="E102" s="412"/>
      <c r="F102" s="412"/>
      <c r="G102" s="412"/>
      <c r="H102" s="412"/>
      <c r="I102" s="412"/>
      <c r="J102" s="412"/>
      <c r="K102" s="412"/>
      <c r="L102" s="412"/>
      <c r="M102" s="412"/>
      <c r="N102" s="412"/>
      <c r="O102" s="412"/>
      <c r="P102" s="412"/>
      <c r="Q102" s="412"/>
      <c r="R102" s="412"/>
      <c r="S102" s="412"/>
      <c r="AE102" s="6"/>
      <c r="AF102" s="6"/>
      <c r="AG102" s="6"/>
      <c r="AH102" s="6"/>
      <c r="AI102" s="6"/>
      <c r="AJ102" s="6"/>
      <c r="AK102" s="6"/>
      <c r="AL102" s="6"/>
      <c r="AM102" s="6"/>
      <c r="AN102" s="6"/>
      <c r="AO102" s="6"/>
      <c r="AP102" s="6"/>
    </row>
    <row r="103" spans="2:42" s="4" customFormat="1" ht="24.75" customHeight="1" x14ac:dyDescent="0.25">
      <c r="AE103" s="6"/>
      <c r="AF103" s="6"/>
      <c r="AG103" s="6"/>
      <c r="AH103" s="6"/>
      <c r="AI103" s="6"/>
      <c r="AJ103" s="6"/>
      <c r="AK103" s="6"/>
      <c r="AL103" s="6"/>
      <c r="AM103" s="6"/>
      <c r="AN103" s="6"/>
      <c r="AO103" s="6"/>
      <c r="AP103" s="6"/>
    </row>
    <row r="104" spans="2:42" s="4" customFormat="1" ht="15.75" thickBot="1" x14ac:dyDescent="0.3">
      <c r="AE104" s="6"/>
      <c r="AF104" s="6"/>
      <c r="AG104" s="6"/>
      <c r="AH104" s="6"/>
      <c r="AI104" s="6"/>
      <c r="AJ104" s="6"/>
      <c r="AK104" s="6"/>
      <c r="AL104" s="6"/>
      <c r="AM104" s="6"/>
      <c r="AN104" s="6"/>
      <c r="AO104" s="6"/>
      <c r="AP104" s="6"/>
    </row>
    <row r="105" spans="2:42" s="4" customFormat="1" ht="15" customHeight="1" thickTop="1" x14ac:dyDescent="0.25">
      <c r="X105" s="403" t="s">
        <v>10</v>
      </c>
      <c r="Y105" s="404"/>
      <c r="Z105" s="404"/>
      <c r="AA105" s="404"/>
      <c r="AB105" s="405"/>
      <c r="AE105" s="6"/>
      <c r="AF105" s="6"/>
      <c r="AG105" s="6"/>
      <c r="AH105" s="6"/>
      <c r="AI105" s="6"/>
      <c r="AJ105" s="6"/>
      <c r="AK105" s="6"/>
      <c r="AL105" s="6"/>
      <c r="AM105" s="6"/>
      <c r="AN105" s="6"/>
      <c r="AO105" s="6"/>
      <c r="AP105" s="6"/>
    </row>
    <row r="106" spans="2:42" s="4" customFormat="1" ht="15" customHeight="1" x14ac:dyDescent="0.25">
      <c r="X106" s="406"/>
      <c r="Y106" s="407"/>
      <c r="Z106" s="407"/>
      <c r="AA106" s="407"/>
      <c r="AB106" s="408"/>
      <c r="AE106" s="6"/>
      <c r="AF106" s="6"/>
      <c r="AG106" s="6"/>
      <c r="AH106" s="6"/>
      <c r="AI106" s="6"/>
      <c r="AJ106" s="6"/>
      <c r="AK106" s="6"/>
      <c r="AL106" s="6"/>
      <c r="AM106" s="6"/>
      <c r="AN106" s="6"/>
      <c r="AO106" s="6"/>
      <c r="AP106" s="6"/>
    </row>
    <row r="107" spans="2:42" s="4" customFormat="1" ht="15" customHeight="1" x14ac:dyDescent="0.25">
      <c r="X107" s="406"/>
      <c r="Y107" s="407"/>
      <c r="Z107" s="407"/>
      <c r="AA107" s="407"/>
      <c r="AB107" s="408"/>
      <c r="AE107" s="6"/>
      <c r="AF107" s="6"/>
      <c r="AG107" s="6"/>
      <c r="AH107" s="6"/>
      <c r="AI107" s="6"/>
      <c r="AJ107" s="6"/>
      <c r="AK107" s="6"/>
      <c r="AL107" s="6"/>
      <c r="AM107" s="6"/>
      <c r="AN107" s="6"/>
      <c r="AO107" s="6"/>
      <c r="AP107" s="6"/>
    </row>
    <row r="108" spans="2:42" s="4" customFormat="1" ht="15" customHeight="1" x14ac:dyDescent="0.25">
      <c r="X108" s="406"/>
      <c r="Y108" s="407"/>
      <c r="Z108" s="407"/>
      <c r="AA108" s="407"/>
      <c r="AB108" s="408"/>
      <c r="AE108" s="6"/>
      <c r="AF108" s="6"/>
      <c r="AG108" s="6"/>
      <c r="AH108" s="6"/>
      <c r="AI108" s="6"/>
      <c r="AJ108" s="6"/>
      <c r="AK108" s="6"/>
      <c r="AL108" s="6"/>
      <c r="AM108" s="6"/>
      <c r="AN108" s="6"/>
      <c r="AO108" s="6"/>
      <c r="AP108" s="6"/>
    </row>
    <row r="109" spans="2:42" s="4" customFormat="1" ht="15" customHeight="1" x14ac:dyDescent="0.25">
      <c r="X109" s="406"/>
      <c r="Y109" s="407"/>
      <c r="Z109" s="407"/>
      <c r="AA109" s="407"/>
      <c r="AB109" s="408"/>
      <c r="AE109" s="6"/>
      <c r="AF109" s="6"/>
      <c r="AG109" s="6"/>
      <c r="AH109" s="6"/>
      <c r="AI109" s="6"/>
      <c r="AJ109" s="6"/>
      <c r="AK109" s="6"/>
      <c r="AL109" s="6"/>
      <c r="AM109" s="6"/>
      <c r="AN109" s="6"/>
      <c r="AO109" s="6"/>
      <c r="AP109" s="6"/>
    </row>
    <row r="110" spans="2:42" s="4" customFormat="1" ht="15" customHeight="1" x14ac:dyDescent="0.25">
      <c r="X110" s="406"/>
      <c r="Y110" s="407"/>
      <c r="Z110" s="407"/>
      <c r="AA110" s="407"/>
      <c r="AB110" s="408"/>
      <c r="AE110" s="6"/>
      <c r="AF110" s="6"/>
      <c r="AG110" s="6"/>
      <c r="AH110" s="6"/>
      <c r="AI110" s="6"/>
      <c r="AJ110" s="6"/>
      <c r="AK110" s="6"/>
      <c r="AL110" s="6"/>
      <c r="AM110" s="6"/>
      <c r="AN110" s="6"/>
      <c r="AO110" s="6"/>
      <c r="AP110" s="6"/>
    </row>
    <row r="111" spans="2:42" s="4" customFormat="1" ht="15" customHeight="1" x14ac:dyDescent="0.25">
      <c r="X111" s="406"/>
      <c r="Y111" s="407"/>
      <c r="Z111" s="407"/>
      <c r="AA111" s="407"/>
      <c r="AB111" s="408"/>
      <c r="AE111" s="6"/>
      <c r="AF111" s="6"/>
      <c r="AG111" s="6"/>
      <c r="AH111" s="6"/>
      <c r="AI111" s="6"/>
      <c r="AJ111" s="6"/>
      <c r="AK111" s="6"/>
      <c r="AL111" s="6"/>
      <c r="AM111" s="6"/>
      <c r="AN111" s="6"/>
      <c r="AO111" s="6"/>
      <c r="AP111" s="6"/>
    </row>
    <row r="112" spans="2:42" s="4" customFormat="1" ht="15" customHeight="1" x14ac:dyDescent="0.25">
      <c r="X112" s="406"/>
      <c r="Y112" s="407"/>
      <c r="Z112" s="407"/>
      <c r="AA112" s="407"/>
      <c r="AB112" s="408"/>
      <c r="AE112" s="6"/>
      <c r="AF112" s="6"/>
      <c r="AG112" s="6"/>
      <c r="AH112" s="6"/>
      <c r="AI112" s="6"/>
      <c r="AJ112" s="6"/>
      <c r="AK112" s="6"/>
      <c r="AL112" s="6"/>
      <c r="AM112" s="6"/>
      <c r="AN112" s="6"/>
      <c r="AO112" s="6"/>
      <c r="AP112" s="6"/>
    </row>
    <row r="113" spans="2:42" s="4" customFormat="1" ht="15" customHeight="1" x14ac:dyDescent="0.25">
      <c r="X113" s="406"/>
      <c r="Y113" s="407"/>
      <c r="Z113" s="407"/>
      <c r="AA113" s="407"/>
      <c r="AB113" s="408"/>
      <c r="AE113" s="6"/>
      <c r="AF113" s="6"/>
      <c r="AG113" s="6"/>
      <c r="AH113" s="6"/>
      <c r="AI113" s="6"/>
      <c r="AJ113" s="6"/>
      <c r="AK113" s="6"/>
      <c r="AL113" s="6"/>
      <c r="AM113" s="6"/>
      <c r="AN113" s="6"/>
      <c r="AO113" s="6"/>
      <c r="AP113" s="6"/>
    </row>
    <row r="114" spans="2:42" s="4" customFormat="1" ht="15" customHeight="1" x14ac:dyDescent="0.25">
      <c r="X114" s="406"/>
      <c r="Y114" s="407"/>
      <c r="Z114" s="407"/>
      <c r="AA114" s="407"/>
      <c r="AB114" s="408"/>
      <c r="AE114" s="6"/>
      <c r="AF114" s="6"/>
      <c r="AG114" s="6"/>
      <c r="AH114" s="6"/>
      <c r="AI114" s="6"/>
      <c r="AJ114" s="6"/>
      <c r="AK114" s="6"/>
      <c r="AL114" s="6"/>
      <c r="AM114" s="6"/>
      <c r="AN114" s="6"/>
      <c r="AO114" s="6"/>
      <c r="AP114" s="6"/>
    </row>
    <row r="115" spans="2:42" s="4" customFormat="1" ht="15" customHeight="1" x14ac:dyDescent="0.25">
      <c r="X115" s="406"/>
      <c r="Y115" s="407"/>
      <c r="Z115" s="407"/>
      <c r="AA115" s="407"/>
      <c r="AB115" s="408"/>
      <c r="AE115" s="6"/>
      <c r="AF115" s="6"/>
      <c r="AG115" s="6"/>
      <c r="AH115" s="6"/>
      <c r="AI115" s="6"/>
      <c r="AJ115" s="6"/>
      <c r="AK115" s="6"/>
      <c r="AL115" s="6"/>
      <c r="AM115" s="6"/>
      <c r="AN115" s="6"/>
      <c r="AO115" s="6"/>
      <c r="AP115" s="6"/>
    </row>
    <row r="116" spans="2:42" s="4" customFormat="1" ht="15" customHeight="1" x14ac:dyDescent="0.25">
      <c r="X116" s="406"/>
      <c r="Y116" s="407"/>
      <c r="Z116" s="407"/>
      <c r="AA116" s="407"/>
      <c r="AB116" s="408"/>
      <c r="AE116" s="6"/>
      <c r="AF116" s="6"/>
      <c r="AG116" s="6"/>
      <c r="AH116" s="6"/>
      <c r="AI116" s="6"/>
      <c r="AJ116" s="6"/>
      <c r="AK116" s="6"/>
      <c r="AL116" s="6"/>
      <c r="AM116" s="6"/>
      <c r="AN116" s="6"/>
      <c r="AO116" s="6"/>
      <c r="AP116" s="6"/>
    </row>
    <row r="117" spans="2:42" s="4" customFormat="1" ht="15" customHeight="1" x14ac:dyDescent="0.25">
      <c r="X117" s="406"/>
      <c r="Y117" s="407"/>
      <c r="Z117" s="407"/>
      <c r="AA117" s="407"/>
      <c r="AB117" s="408"/>
      <c r="AE117" s="6"/>
      <c r="AF117" s="6"/>
      <c r="AG117" s="6"/>
      <c r="AH117" s="6"/>
      <c r="AI117" s="6"/>
      <c r="AJ117" s="6"/>
      <c r="AK117" s="6"/>
      <c r="AL117" s="6"/>
      <c r="AM117" s="6"/>
      <c r="AN117" s="6"/>
      <c r="AO117" s="6"/>
      <c r="AP117" s="6"/>
    </row>
    <row r="118" spans="2:42" s="4" customFormat="1" ht="15" customHeight="1" x14ac:dyDescent="0.25">
      <c r="X118" s="406"/>
      <c r="Y118" s="407"/>
      <c r="Z118" s="407"/>
      <c r="AA118" s="407"/>
      <c r="AB118" s="408"/>
      <c r="AE118" s="6"/>
      <c r="AF118" s="6"/>
      <c r="AG118" s="6"/>
      <c r="AH118" s="6"/>
      <c r="AI118" s="6"/>
      <c r="AJ118" s="6"/>
      <c r="AK118" s="6"/>
      <c r="AL118" s="6"/>
      <c r="AM118" s="6"/>
      <c r="AN118" s="6"/>
      <c r="AO118" s="6"/>
      <c r="AP118" s="6"/>
    </row>
    <row r="119" spans="2:42" s="4" customFormat="1" ht="15" customHeight="1" x14ac:dyDescent="0.25">
      <c r="X119" s="406"/>
      <c r="Y119" s="407"/>
      <c r="Z119" s="407"/>
      <c r="AA119" s="407"/>
      <c r="AB119" s="408"/>
      <c r="AE119" s="6"/>
      <c r="AF119" s="6"/>
      <c r="AG119" s="6"/>
      <c r="AH119" s="6"/>
      <c r="AI119" s="6"/>
      <c r="AJ119" s="6"/>
      <c r="AK119" s="6"/>
      <c r="AL119" s="6"/>
      <c r="AM119" s="6"/>
      <c r="AN119" s="6"/>
      <c r="AO119" s="6"/>
      <c r="AP119" s="6"/>
    </row>
    <row r="120" spans="2:42" s="4" customFormat="1" ht="15" customHeight="1" x14ac:dyDescent="0.25">
      <c r="X120" s="406"/>
      <c r="Y120" s="407"/>
      <c r="Z120" s="407"/>
      <c r="AA120" s="407"/>
      <c r="AB120" s="408"/>
      <c r="AE120" s="6"/>
      <c r="AF120" s="6"/>
      <c r="AG120" s="6"/>
      <c r="AH120" s="6"/>
      <c r="AI120" s="6"/>
      <c r="AJ120" s="6"/>
      <c r="AK120" s="6"/>
      <c r="AL120" s="6"/>
      <c r="AM120" s="6"/>
      <c r="AN120" s="6"/>
      <c r="AO120" s="6"/>
      <c r="AP120" s="6"/>
    </row>
    <row r="121" spans="2:42" s="4" customFormat="1" ht="15" customHeight="1" x14ac:dyDescent="0.25">
      <c r="X121" s="406"/>
      <c r="Y121" s="407"/>
      <c r="Z121" s="407"/>
      <c r="AA121" s="407"/>
      <c r="AB121" s="408"/>
      <c r="AE121" s="6"/>
      <c r="AF121" s="6"/>
      <c r="AG121" s="6"/>
      <c r="AH121" s="6"/>
      <c r="AI121" s="6"/>
      <c r="AJ121" s="6"/>
      <c r="AK121" s="6"/>
      <c r="AL121" s="6"/>
      <c r="AM121" s="6"/>
      <c r="AN121" s="6"/>
      <c r="AO121" s="6"/>
      <c r="AP121" s="6"/>
    </row>
    <row r="122" spans="2:42" s="4" customFormat="1" ht="15" customHeight="1" thickBot="1" x14ac:dyDescent="0.3">
      <c r="X122" s="409"/>
      <c r="Y122" s="410"/>
      <c r="Z122" s="410"/>
      <c r="AA122" s="410"/>
      <c r="AB122" s="411"/>
      <c r="AE122" s="6"/>
      <c r="AF122" s="6"/>
      <c r="AG122" s="6"/>
      <c r="AH122" s="6"/>
      <c r="AI122" s="6"/>
      <c r="AJ122" s="6"/>
      <c r="AK122" s="6"/>
      <c r="AL122" s="6"/>
      <c r="AM122" s="6"/>
      <c r="AN122" s="6"/>
      <c r="AO122" s="6"/>
      <c r="AP122" s="6"/>
    </row>
    <row r="123" spans="2:42" s="4" customFormat="1" ht="15.75" thickTop="1" x14ac:dyDescent="0.25">
      <c r="AE123" s="6"/>
      <c r="AF123" s="6"/>
      <c r="AG123" s="6"/>
      <c r="AH123" s="6"/>
      <c r="AI123" s="6"/>
      <c r="AJ123" s="6"/>
      <c r="AK123" s="6"/>
      <c r="AL123" s="6"/>
      <c r="AM123" s="6"/>
      <c r="AN123" s="6"/>
      <c r="AO123" s="6"/>
      <c r="AP123" s="6"/>
    </row>
    <row r="124" spans="2:42" s="4" customFormat="1" ht="20.25" customHeight="1" x14ac:dyDescent="0.25">
      <c r="B124" s="412" t="s">
        <v>11</v>
      </c>
      <c r="C124" s="412"/>
      <c r="D124" s="412"/>
      <c r="E124" s="412"/>
      <c r="F124" s="412"/>
      <c r="G124" s="412"/>
      <c r="H124" s="412"/>
      <c r="I124" s="412"/>
      <c r="J124" s="412"/>
      <c r="K124" s="412"/>
      <c r="L124" s="412"/>
      <c r="M124" s="412"/>
      <c r="N124" s="412"/>
      <c r="O124" s="412"/>
      <c r="P124" s="412"/>
      <c r="Q124" s="412"/>
      <c r="R124" s="412"/>
      <c r="S124" s="412"/>
      <c r="AE124" s="6"/>
      <c r="AF124" s="6"/>
      <c r="AG124" s="6"/>
      <c r="AH124" s="6"/>
      <c r="AI124" s="6"/>
      <c r="AJ124" s="6"/>
      <c r="AK124" s="6"/>
      <c r="AL124" s="6"/>
      <c r="AM124" s="6"/>
      <c r="AN124" s="6"/>
      <c r="AO124" s="6"/>
      <c r="AP124" s="6"/>
    </row>
    <row r="125" spans="2:42" s="4" customFormat="1" ht="24.75" customHeight="1" thickBot="1" x14ac:dyDescent="0.3">
      <c r="AE125" s="6"/>
      <c r="AF125" s="6"/>
      <c r="AG125" s="6"/>
      <c r="AH125" s="6"/>
      <c r="AI125" s="6"/>
      <c r="AJ125" s="6"/>
      <c r="AK125" s="6"/>
      <c r="AL125" s="6"/>
      <c r="AM125" s="6"/>
      <c r="AN125" s="6"/>
      <c r="AO125" s="6"/>
      <c r="AP125" s="6"/>
    </row>
    <row r="126" spans="2:42" s="4" customFormat="1" ht="15" customHeight="1" thickTop="1" x14ac:dyDescent="0.25">
      <c r="X126" s="413" t="s">
        <v>12</v>
      </c>
      <c r="Y126" s="414"/>
      <c r="Z126" s="414"/>
      <c r="AA126" s="414"/>
      <c r="AB126" s="415"/>
      <c r="AE126" s="6"/>
      <c r="AF126" s="6"/>
      <c r="AG126" s="6"/>
      <c r="AH126" s="6"/>
      <c r="AI126" s="6"/>
      <c r="AJ126" s="6"/>
      <c r="AK126" s="6"/>
      <c r="AL126" s="6"/>
      <c r="AM126" s="6"/>
      <c r="AN126" s="6"/>
      <c r="AO126" s="6"/>
      <c r="AP126" s="6"/>
    </row>
    <row r="127" spans="2:42" s="4" customFormat="1" ht="15" customHeight="1" x14ac:dyDescent="0.25">
      <c r="X127" s="416"/>
      <c r="Y127" s="417"/>
      <c r="Z127" s="417"/>
      <c r="AA127" s="417"/>
      <c r="AB127" s="418"/>
      <c r="AE127" s="6"/>
      <c r="AF127" s="6"/>
      <c r="AG127" s="6"/>
      <c r="AH127" s="6"/>
      <c r="AI127" s="6"/>
      <c r="AJ127" s="6"/>
      <c r="AK127" s="6"/>
      <c r="AL127" s="6"/>
      <c r="AM127" s="6"/>
      <c r="AN127" s="6"/>
      <c r="AO127" s="6"/>
      <c r="AP127" s="6"/>
    </row>
    <row r="128" spans="2:42" s="4" customFormat="1" ht="15" customHeight="1" x14ac:dyDescent="0.25">
      <c r="X128" s="416"/>
      <c r="Y128" s="417"/>
      <c r="Z128" s="417"/>
      <c r="AA128" s="417"/>
      <c r="AB128" s="418"/>
      <c r="AE128" s="6"/>
      <c r="AF128" s="6"/>
      <c r="AG128" s="6"/>
      <c r="AH128" s="6"/>
      <c r="AI128" s="6"/>
      <c r="AJ128" s="6"/>
      <c r="AK128" s="6"/>
      <c r="AL128" s="6"/>
      <c r="AM128" s="6"/>
      <c r="AN128" s="6"/>
      <c r="AO128" s="6"/>
      <c r="AP128" s="6"/>
    </row>
    <row r="129" spans="24:42" s="4" customFormat="1" ht="15" customHeight="1" x14ac:dyDescent="0.25">
      <c r="X129" s="416"/>
      <c r="Y129" s="417"/>
      <c r="Z129" s="417"/>
      <c r="AA129" s="417"/>
      <c r="AB129" s="418"/>
      <c r="AE129" s="6"/>
      <c r="AF129" s="6"/>
      <c r="AG129" s="6"/>
      <c r="AH129" s="6"/>
      <c r="AI129" s="6"/>
      <c r="AJ129" s="6"/>
      <c r="AK129" s="6"/>
      <c r="AL129" s="6"/>
      <c r="AM129" s="6"/>
      <c r="AN129" s="6"/>
      <c r="AO129" s="6"/>
      <c r="AP129" s="6"/>
    </row>
    <row r="130" spans="24:42" s="4" customFormat="1" ht="15" customHeight="1" x14ac:dyDescent="0.25">
      <c r="X130" s="416"/>
      <c r="Y130" s="417"/>
      <c r="Z130" s="417"/>
      <c r="AA130" s="417"/>
      <c r="AB130" s="418"/>
      <c r="AE130" s="6"/>
      <c r="AF130" s="6"/>
      <c r="AG130" s="6"/>
      <c r="AH130" s="6"/>
      <c r="AI130" s="6"/>
      <c r="AJ130" s="6"/>
      <c r="AK130" s="6"/>
      <c r="AL130" s="6"/>
      <c r="AM130" s="6"/>
      <c r="AN130" s="6"/>
      <c r="AO130" s="6"/>
      <c r="AP130" s="6"/>
    </row>
    <row r="131" spans="24:42" s="4" customFormat="1" ht="15" customHeight="1" x14ac:dyDescent="0.25">
      <c r="X131" s="416"/>
      <c r="Y131" s="417"/>
      <c r="Z131" s="417"/>
      <c r="AA131" s="417"/>
      <c r="AB131" s="418"/>
      <c r="AE131" s="6"/>
      <c r="AF131" s="6"/>
      <c r="AG131" s="6"/>
      <c r="AH131" s="6"/>
      <c r="AI131" s="6"/>
      <c r="AJ131" s="6"/>
      <c r="AK131" s="6"/>
      <c r="AL131" s="6"/>
      <c r="AM131" s="6"/>
      <c r="AN131" s="6"/>
      <c r="AO131" s="6"/>
      <c r="AP131" s="6"/>
    </row>
    <row r="132" spans="24:42" s="4" customFormat="1" ht="15" customHeight="1" x14ac:dyDescent="0.25">
      <c r="X132" s="416"/>
      <c r="Y132" s="417"/>
      <c r="Z132" s="417"/>
      <c r="AA132" s="417"/>
      <c r="AB132" s="418"/>
      <c r="AE132" s="6"/>
      <c r="AF132" s="6"/>
      <c r="AG132" s="6"/>
      <c r="AH132" s="6"/>
      <c r="AI132" s="6"/>
      <c r="AJ132" s="6"/>
      <c r="AK132" s="6"/>
      <c r="AL132" s="6"/>
      <c r="AM132" s="6"/>
      <c r="AN132" s="6"/>
      <c r="AO132" s="6"/>
      <c r="AP132" s="6"/>
    </row>
    <row r="133" spans="24:42" s="4" customFormat="1" ht="15" customHeight="1" x14ac:dyDescent="0.25">
      <c r="X133" s="416"/>
      <c r="Y133" s="417"/>
      <c r="Z133" s="417"/>
      <c r="AA133" s="417"/>
      <c r="AB133" s="418"/>
      <c r="AE133" s="6"/>
      <c r="AF133" s="6"/>
      <c r="AG133" s="6"/>
      <c r="AH133" s="6"/>
      <c r="AI133" s="6"/>
      <c r="AJ133" s="6"/>
      <c r="AK133" s="6"/>
      <c r="AL133" s="6"/>
      <c r="AM133" s="6"/>
      <c r="AN133" s="6"/>
      <c r="AO133" s="6"/>
      <c r="AP133" s="6"/>
    </row>
    <row r="134" spans="24:42" s="4" customFormat="1" ht="15" customHeight="1" x14ac:dyDescent="0.25">
      <c r="X134" s="416"/>
      <c r="Y134" s="417"/>
      <c r="Z134" s="417"/>
      <c r="AA134" s="417"/>
      <c r="AB134" s="418"/>
      <c r="AE134" s="6"/>
      <c r="AF134" s="6"/>
      <c r="AG134" s="6"/>
      <c r="AH134" s="6"/>
      <c r="AI134" s="6"/>
      <c r="AJ134" s="6"/>
      <c r="AK134" s="6"/>
      <c r="AL134" s="6"/>
      <c r="AM134" s="6"/>
      <c r="AN134" s="6"/>
      <c r="AO134" s="6"/>
      <c r="AP134" s="6"/>
    </row>
    <row r="135" spans="24:42" s="4" customFormat="1" ht="15" customHeight="1" x14ac:dyDescent="0.25">
      <c r="X135" s="416"/>
      <c r="Y135" s="417"/>
      <c r="Z135" s="417"/>
      <c r="AA135" s="417"/>
      <c r="AB135" s="418"/>
      <c r="AE135" s="6"/>
      <c r="AF135" s="6"/>
      <c r="AG135" s="6"/>
      <c r="AH135" s="6"/>
      <c r="AI135" s="6"/>
      <c r="AJ135" s="6"/>
      <c r="AK135" s="6"/>
      <c r="AL135" s="6"/>
      <c r="AM135" s="6"/>
      <c r="AN135" s="6"/>
      <c r="AO135" s="6"/>
      <c r="AP135" s="6"/>
    </row>
    <row r="136" spans="24:42" s="4" customFormat="1" ht="15" customHeight="1" x14ac:dyDescent="0.25">
      <c r="X136" s="416"/>
      <c r="Y136" s="417"/>
      <c r="Z136" s="417"/>
      <c r="AA136" s="417"/>
      <c r="AB136" s="418"/>
      <c r="AE136" s="6"/>
      <c r="AF136" s="6"/>
      <c r="AG136" s="6"/>
      <c r="AH136" s="6"/>
      <c r="AI136" s="6"/>
      <c r="AJ136" s="6"/>
      <c r="AK136" s="6"/>
      <c r="AL136" s="6"/>
      <c r="AM136" s="6"/>
      <c r="AN136" s="6"/>
      <c r="AO136" s="6"/>
      <c r="AP136" s="6"/>
    </row>
    <row r="137" spans="24:42" s="4" customFormat="1" ht="15" customHeight="1" x14ac:dyDescent="0.25">
      <c r="X137" s="416"/>
      <c r="Y137" s="417"/>
      <c r="Z137" s="417"/>
      <c r="AA137" s="417"/>
      <c r="AB137" s="418"/>
      <c r="AE137" s="6"/>
      <c r="AF137" s="6"/>
      <c r="AG137" s="6"/>
      <c r="AH137" s="6"/>
      <c r="AI137" s="6"/>
      <c r="AJ137" s="6"/>
      <c r="AK137" s="6"/>
      <c r="AL137" s="6"/>
      <c r="AM137" s="6"/>
      <c r="AN137" s="6"/>
      <c r="AO137" s="6"/>
      <c r="AP137" s="6"/>
    </row>
    <row r="138" spans="24:42" s="4" customFormat="1" ht="15" customHeight="1" x14ac:dyDescent="0.25">
      <c r="X138" s="416"/>
      <c r="Y138" s="417"/>
      <c r="Z138" s="417"/>
      <c r="AA138" s="417"/>
      <c r="AB138" s="418"/>
      <c r="AE138" s="6"/>
      <c r="AF138" s="6"/>
      <c r="AG138" s="6"/>
      <c r="AH138" s="6"/>
      <c r="AI138" s="6"/>
      <c r="AJ138" s="6"/>
      <c r="AK138" s="6"/>
      <c r="AL138" s="6"/>
      <c r="AM138" s="6"/>
      <c r="AN138" s="6"/>
      <c r="AO138" s="6"/>
      <c r="AP138" s="6"/>
    </row>
    <row r="139" spans="24:42" s="4" customFormat="1" ht="15" customHeight="1" x14ac:dyDescent="0.25">
      <c r="X139" s="416"/>
      <c r="Y139" s="417"/>
      <c r="Z139" s="417"/>
      <c r="AA139" s="417"/>
      <c r="AB139" s="418"/>
      <c r="AE139" s="6"/>
      <c r="AF139" s="6"/>
      <c r="AG139" s="6"/>
      <c r="AH139" s="6"/>
      <c r="AI139" s="6"/>
      <c r="AJ139" s="6"/>
      <c r="AK139" s="6"/>
      <c r="AL139" s="6"/>
      <c r="AM139" s="6"/>
      <c r="AN139" s="6"/>
      <c r="AO139" s="6"/>
      <c r="AP139" s="6"/>
    </row>
    <row r="140" spans="24:42" s="4" customFormat="1" ht="15" customHeight="1" x14ac:dyDescent="0.25">
      <c r="X140" s="416"/>
      <c r="Y140" s="417"/>
      <c r="Z140" s="417"/>
      <c r="AA140" s="417"/>
      <c r="AB140" s="418"/>
      <c r="AE140" s="6"/>
      <c r="AF140" s="6"/>
      <c r="AG140" s="6"/>
      <c r="AH140" s="6"/>
      <c r="AI140" s="6"/>
      <c r="AJ140" s="6"/>
      <c r="AK140" s="6"/>
      <c r="AL140" s="6"/>
      <c r="AM140" s="6"/>
      <c r="AN140" s="6"/>
      <c r="AO140" s="6"/>
      <c r="AP140" s="6"/>
    </row>
    <row r="141" spans="24:42" s="4" customFormat="1" ht="15" customHeight="1" x14ac:dyDescent="0.25">
      <c r="X141" s="416"/>
      <c r="Y141" s="417"/>
      <c r="Z141" s="417"/>
      <c r="AA141" s="417"/>
      <c r="AB141" s="418"/>
      <c r="AE141" s="6"/>
      <c r="AF141" s="6"/>
      <c r="AG141" s="6"/>
      <c r="AH141" s="6"/>
      <c r="AI141" s="6"/>
      <c r="AJ141" s="6"/>
      <c r="AK141" s="6"/>
      <c r="AL141" s="6"/>
      <c r="AM141" s="6"/>
      <c r="AN141" s="6"/>
      <c r="AO141" s="6"/>
      <c r="AP141" s="6"/>
    </row>
    <row r="142" spans="24:42" s="4" customFormat="1" ht="15" customHeight="1" thickBot="1" x14ac:dyDescent="0.3">
      <c r="X142" s="419"/>
      <c r="Y142" s="420"/>
      <c r="Z142" s="420"/>
      <c r="AA142" s="420"/>
      <c r="AB142" s="421"/>
      <c r="AE142" s="6"/>
      <c r="AF142" s="6"/>
      <c r="AG142" s="6"/>
      <c r="AH142" s="6"/>
      <c r="AI142" s="6"/>
      <c r="AJ142" s="6"/>
      <c r="AK142" s="6"/>
      <c r="AL142" s="6"/>
      <c r="AM142" s="6"/>
      <c r="AN142" s="6"/>
      <c r="AO142" s="6"/>
      <c r="AP142" s="6"/>
    </row>
    <row r="143" spans="24:42" s="4" customFormat="1" ht="15" customHeight="1" thickTop="1" x14ac:dyDescent="0.25">
      <c r="AE143" s="6"/>
      <c r="AF143" s="6"/>
      <c r="AG143" s="6"/>
      <c r="AH143" s="6"/>
      <c r="AI143" s="6"/>
      <c r="AJ143" s="6"/>
      <c r="AK143" s="6"/>
      <c r="AL143" s="6"/>
      <c r="AM143" s="6"/>
      <c r="AN143" s="6"/>
      <c r="AO143" s="6"/>
      <c r="AP143" s="6"/>
    </row>
    <row r="144" spans="24:42" s="4" customFormat="1" ht="15" x14ac:dyDescent="0.25">
      <c r="AE144" s="6"/>
      <c r="AF144" s="6"/>
      <c r="AG144" s="6"/>
      <c r="AH144" s="6"/>
      <c r="AI144" s="6"/>
      <c r="AJ144" s="6"/>
      <c r="AK144" s="6"/>
      <c r="AL144" s="6"/>
      <c r="AM144" s="6"/>
      <c r="AN144" s="6"/>
      <c r="AO144" s="6"/>
      <c r="AP144" s="6"/>
    </row>
    <row r="145" spans="31:42" s="4" customFormat="1" ht="15" x14ac:dyDescent="0.25">
      <c r="AE145" s="6"/>
      <c r="AF145" s="6"/>
      <c r="AG145" s="6"/>
      <c r="AH145" s="6"/>
      <c r="AI145" s="6"/>
      <c r="AJ145" s="6"/>
      <c r="AK145" s="6"/>
      <c r="AL145" s="6"/>
      <c r="AM145" s="6"/>
      <c r="AN145" s="6"/>
      <c r="AO145" s="6"/>
      <c r="AP145" s="6"/>
    </row>
    <row r="146" spans="31:42" s="4" customFormat="1" ht="15" x14ac:dyDescent="0.25">
      <c r="AE146" s="6"/>
      <c r="AF146" s="6"/>
      <c r="AG146" s="6"/>
      <c r="AH146" s="6"/>
      <c r="AI146" s="6"/>
      <c r="AJ146" s="6"/>
      <c r="AK146" s="6"/>
      <c r="AL146" s="6"/>
      <c r="AM146" s="6"/>
      <c r="AN146" s="6"/>
      <c r="AO146" s="6"/>
      <c r="AP146" s="6"/>
    </row>
    <row r="147" spans="31:42" s="4" customFormat="1" ht="15" x14ac:dyDescent="0.25">
      <c r="AE147" s="6"/>
      <c r="AF147" s="6"/>
      <c r="AG147" s="6"/>
      <c r="AH147" s="6"/>
      <c r="AI147" s="6"/>
      <c r="AJ147" s="6"/>
      <c r="AK147" s="6"/>
      <c r="AL147" s="6"/>
      <c r="AM147" s="6"/>
      <c r="AN147" s="6"/>
      <c r="AO147" s="6"/>
      <c r="AP147" s="6"/>
    </row>
    <row r="148" spans="31:42" s="4" customFormat="1" ht="15" x14ac:dyDescent="0.25">
      <c r="AE148" s="6"/>
      <c r="AF148" s="6"/>
      <c r="AG148" s="6"/>
      <c r="AH148" s="6"/>
      <c r="AI148" s="6"/>
      <c r="AJ148" s="6"/>
      <c r="AK148" s="6"/>
      <c r="AL148" s="6"/>
      <c r="AM148" s="6"/>
      <c r="AN148" s="6"/>
      <c r="AO148" s="6"/>
      <c r="AP148" s="6"/>
    </row>
    <row r="149" spans="31:42" s="4" customFormat="1" ht="15" x14ac:dyDescent="0.25">
      <c r="AE149" s="6"/>
      <c r="AF149" s="6"/>
      <c r="AG149" s="6"/>
      <c r="AH149" s="6"/>
      <c r="AI149" s="6"/>
      <c r="AJ149" s="6"/>
      <c r="AK149" s="6"/>
      <c r="AL149" s="6"/>
      <c r="AM149" s="6"/>
      <c r="AN149" s="6"/>
      <c r="AO149" s="6"/>
      <c r="AP149" s="6"/>
    </row>
    <row r="150" spans="31:42" s="4" customFormat="1" ht="15" x14ac:dyDescent="0.25">
      <c r="AE150" s="6"/>
      <c r="AF150" s="6"/>
      <c r="AG150" s="6"/>
      <c r="AH150" s="6"/>
      <c r="AI150" s="6"/>
      <c r="AJ150" s="6"/>
      <c r="AK150" s="6"/>
      <c r="AL150" s="6"/>
      <c r="AM150" s="6"/>
      <c r="AN150" s="6"/>
      <c r="AO150" s="6"/>
      <c r="AP150" s="6"/>
    </row>
    <row r="151" spans="31:42" s="4" customFormat="1" ht="15" x14ac:dyDescent="0.25">
      <c r="AE151" s="6"/>
      <c r="AF151" s="6"/>
      <c r="AG151" s="6"/>
      <c r="AH151" s="6"/>
      <c r="AI151" s="6"/>
      <c r="AJ151" s="6"/>
      <c r="AK151" s="6"/>
      <c r="AL151" s="6"/>
      <c r="AM151" s="6"/>
      <c r="AN151" s="6"/>
      <c r="AO151" s="6"/>
      <c r="AP151" s="6"/>
    </row>
    <row r="152" spans="31:42" s="4" customFormat="1" ht="15" x14ac:dyDescent="0.25">
      <c r="AE152" s="6"/>
      <c r="AF152" s="6"/>
      <c r="AG152" s="6"/>
      <c r="AH152" s="6"/>
      <c r="AI152" s="6"/>
      <c r="AJ152" s="6"/>
      <c r="AK152" s="6"/>
      <c r="AL152" s="6"/>
      <c r="AM152" s="6"/>
      <c r="AN152" s="6"/>
      <c r="AO152" s="6"/>
      <c r="AP152" s="6"/>
    </row>
    <row r="153" spans="31:42" s="20" customFormat="1" x14ac:dyDescent="0.2">
      <c r="AE153" s="363"/>
      <c r="AF153" s="363"/>
      <c r="AG153" s="363"/>
      <c r="AH153" s="363"/>
      <c r="AI153" s="363"/>
      <c r="AJ153" s="363"/>
      <c r="AK153" s="363"/>
      <c r="AL153" s="363"/>
      <c r="AM153" s="363"/>
      <c r="AN153" s="363"/>
      <c r="AO153" s="363"/>
      <c r="AP153" s="363"/>
    </row>
    <row r="154" spans="31:42" s="20" customFormat="1" x14ac:dyDescent="0.2">
      <c r="AE154" s="363"/>
      <c r="AF154" s="363"/>
      <c r="AG154" s="363"/>
      <c r="AH154" s="363"/>
      <c r="AI154" s="363"/>
      <c r="AJ154" s="363"/>
      <c r="AK154" s="363"/>
      <c r="AL154" s="363"/>
      <c r="AM154" s="363"/>
      <c r="AN154" s="363"/>
      <c r="AO154" s="363"/>
      <c r="AP154" s="363"/>
    </row>
    <row r="155" spans="31:42" s="20" customFormat="1" x14ac:dyDescent="0.2">
      <c r="AE155" s="363"/>
      <c r="AF155" s="363"/>
      <c r="AG155" s="363"/>
      <c r="AH155" s="363"/>
      <c r="AI155" s="363"/>
      <c r="AJ155" s="363"/>
      <c r="AK155" s="363"/>
      <c r="AL155" s="363"/>
      <c r="AM155" s="363"/>
      <c r="AN155" s="363"/>
      <c r="AO155" s="363"/>
      <c r="AP155" s="363"/>
    </row>
    <row r="156" spans="31:42" s="20" customFormat="1" x14ac:dyDescent="0.2">
      <c r="AE156" s="363"/>
      <c r="AF156" s="363"/>
      <c r="AG156" s="363"/>
      <c r="AH156" s="363"/>
      <c r="AI156" s="363"/>
      <c r="AJ156" s="363"/>
      <c r="AK156" s="363"/>
      <c r="AL156" s="363"/>
      <c r="AM156" s="363"/>
      <c r="AN156" s="363"/>
      <c r="AO156" s="363"/>
      <c r="AP156" s="363"/>
    </row>
    <row r="157" spans="31:42" s="20" customFormat="1" x14ac:dyDescent="0.2">
      <c r="AE157" s="363"/>
      <c r="AF157" s="363"/>
      <c r="AG157" s="363"/>
      <c r="AH157" s="363"/>
      <c r="AI157" s="363"/>
      <c r="AJ157" s="363"/>
      <c r="AK157" s="363"/>
      <c r="AL157" s="363"/>
      <c r="AM157" s="363"/>
      <c r="AN157" s="363"/>
      <c r="AO157" s="363"/>
      <c r="AP157" s="363"/>
    </row>
    <row r="158" spans="31:42" s="20" customFormat="1" x14ac:dyDescent="0.2">
      <c r="AE158" s="363"/>
      <c r="AF158" s="363"/>
      <c r="AG158" s="363"/>
      <c r="AH158" s="363"/>
      <c r="AI158" s="363"/>
      <c r="AJ158" s="363"/>
      <c r="AK158" s="363"/>
      <c r="AL158" s="363"/>
      <c r="AM158" s="363"/>
      <c r="AN158" s="363"/>
      <c r="AO158" s="363"/>
      <c r="AP158" s="363"/>
    </row>
    <row r="159" spans="31:42" s="20" customFormat="1" x14ac:dyDescent="0.2">
      <c r="AE159" s="363"/>
      <c r="AF159" s="363"/>
      <c r="AG159" s="363"/>
      <c r="AH159" s="363"/>
      <c r="AI159" s="363"/>
      <c r="AJ159" s="363"/>
      <c r="AK159" s="363"/>
      <c r="AL159" s="363"/>
      <c r="AM159" s="363"/>
      <c r="AN159" s="363"/>
      <c r="AO159" s="363"/>
      <c r="AP159" s="363"/>
    </row>
    <row r="160" spans="31:42" s="20" customFormat="1" x14ac:dyDescent="0.2">
      <c r="AE160" s="363"/>
      <c r="AF160" s="363"/>
      <c r="AG160" s="363"/>
      <c r="AH160" s="363"/>
      <c r="AI160" s="363"/>
      <c r="AJ160" s="363"/>
      <c r="AK160" s="363"/>
      <c r="AL160" s="363"/>
      <c r="AM160" s="363"/>
      <c r="AN160" s="363"/>
      <c r="AO160" s="363"/>
      <c r="AP160" s="363"/>
    </row>
    <row r="161" s="20" customFormat="1" x14ac:dyDescent="0.2"/>
    <row r="162" s="20" customFormat="1" x14ac:dyDescent="0.2"/>
    <row r="163" s="20" customFormat="1" x14ac:dyDescent="0.2"/>
    <row r="164" s="20" customFormat="1" x14ac:dyDescent="0.2"/>
    <row r="165" s="20" customFormat="1" x14ac:dyDescent="0.2"/>
    <row r="166" s="20" customFormat="1" x14ac:dyDescent="0.2"/>
    <row r="167" s="20" customFormat="1" x14ac:dyDescent="0.2"/>
    <row r="168" s="20" customFormat="1" x14ac:dyDescent="0.2"/>
    <row r="169" s="20" customFormat="1" x14ac:dyDescent="0.2"/>
    <row r="170" s="20" customFormat="1" x14ac:dyDescent="0.2"/>
    <row r="171" s="20" customFormat="1" x14ac:dyDescent="0.2"/>
    <row r="172" s="20" customFormat="1" x14ac:dyDescent="0.2"/>
    <row r="173" s="20" customFormat="1" x14ac:dyDescent="0.2"/>
    <row r="174" s="20" customFormat="1" x14ac:dyDescent="0.2"/>
    <row r="175" s="20" customFormat="1" x14ac:dyDescent="0.2"/>
    <row r="176" s="20" customFormat="1" x14ac:dyDescent="0.2"/>
    <row r="177" s="20" customFormat="1" x14ac:dyDescent="0.2"/>
    <row r="178" s="20" customFormat="1" x14ac:dyDescent="0.2"/>
    <row r="179" s="20" customFormat="1" x14ac:dyDescent="0.2"/>
    <row r="180" s="20" customFormat="1" x14ac:dyDescent="0.2"/>
    <row r="181" s="20" customFormat="1" x14ac:dyDescent="0.2"/>
    <row r="182" s="20" customFormat="1" x14ac:dyDescent="0.2"/>
    <row r="183" s="20" customFormat="1" x14ac:dyDescent="0.2"/>
    <row r="184" s="20" customFormat="1" x14ac:dyDescent="0.2"/>
    <row r="185" s="20" customFormat="1" x14ac:dyDescent="0.2"/>
    <row r="186" s="20" customFormat="1" x14ac:dyDescent="0.2"/>
    <row r="187" s="20" customFormat="1" x14ac:dyDescent="0.2"/>
    <row r="188" s="20" customFormat="1" x14ac:dyDescent="0.2"/>
    <row r="189" s="20" customFormat="1" x14ac:dyDescent="0.2"/>
    <row r="190" s="20" customFormat="1" x14ac:dyDescent="0.2"/>
    <row r="191" s="20" customFormat="1" x14ac:dyDescent="0.2"/>
    <row r="192" s="20" customFormat="1" x14ac:dyDescent="0.2"/>
    <row r="193" spans="5:5" s="20" customFormat="1" x14ac:dyDescent="0.2">
      <c r="E193" s="363"/>
    </row>
    <row r="194" spans="5:5" s="20" customFormat="1" ht="15" x14ac:dyDescent="0.25">
      <c r="E194" s="40"/>
    </row>
    <row r="195" spans="5:5" s="20" customFormat="1" x14ac:dyDescent="0.2">
      <c r="E195" s="363"/>
    </row>
    <row r="196" spans="5:5" s="20" customFormat="1" x14ac:dyDescent="0.2">
      <c r="E196" s="363"/>
    </row>
    <row r="197" spans="5:5" s="20" customFormat="1" x14ac:dyDescent="0.2">
      <c r="E197" s="363"/>
    </row>
    <row r="198" spans="5:5" s="20" customFormat="1" x14ac:dyDescent="0.2">
      <c r="E198" s="363"/>
    </row>
    <row r="199" spans="5:5" s="20" customFormat="1" x14ac:dyDescent="0.2">
      <c r="E199" s="363"/>
    </row>
    <row r="200" spans="5:5" s="20" customFormat="1" x14ac:dyDescent="0.2">
      <c r="E200" s="363"/>
    </row>
    <row r="201" spans="5:5" s="20" customFormat="1" x14ac:dyDescent="0.2">
      <c r="E201" s="363"/>
    </row>
    <row r="202" spans="5:5" s="20" customFormat="1" x14ac:dyDescent="0.2">
      <c r="E202" s="363"/>
    </row>
    <row r="203" spans="5:5" s="20" customFormat="1" x14ac:dyDescent="0.2">
      <c r="E203" s="363"/>
    </row>
    <row r="204" spans="5:5" s="20" customFormat="1" x14ac:dyDescent="0.2">
      <c r="E204" s="363"/>
    </row>
    <row r="205" spans="5:5" s="20" customFormat="1" x14ac:dyDescent="0.2">
      <c r="E205" s="363"/>
    </row>
    <row r="206" spans="5:5" s="20" customFormat="1" x14ac:dyDescent="0.2">
      <c r="E206" s="363"/>
    </row>
    <row r="207" spans="5:5" s="20" customFormat="1" x14ac:dyDescent="0.2">
      <c r="E207" s="363"/>
    </row>
    <row r="208" spans="5:5" s="20" customFormat="1" x14ac:dyDescent="0.2">
      <c r="E208" s="363"/>
    </row>
    <row r="209" s="20" customFormat="1" x14ac:dyDescent="0.2"/>
    <row r="210" s="20" customFormat="1" x14ac:dyDescent="0.2"/>
    <row r="211" s="20" customFormat="1" x14ac:dyDescent="0.2"/>
    <row r="212" s="20" customFormat="1" x14ac:dyDescent="0.2"/>
    <row r="213" s="20" customFormat="1" x14ac:dyDescent="0.2"/>
    <row r="214" s="20" customFormat="1" x14ac:dyDescent="0.2"/>
    <row r="215" s="20" customFormat="1" x14ac:dyDescent="0.2"/>
    <row r="216" s="20" customFormat="1" x14ac:dyDescent="0.2"/>
    <row r="217" s="20" customFormat="1" x14ac:dyDescent="0.2"/>
    <row r="218" s="20" customFormat="1" x14ac:dyDescent="0.2"/>
    <row r="219" s="20" customFormat="1" x14ac:dyDescent="0.2"/>
    <row r="220" s="20" customFormat="1" x14ac:dyDescent="0.2"/>
    <row r="221" s="20" customFormat="1" x14ac:dyDescent="0.2"/>
    <row r="222" s="20" customFormat="1" x14ac:dyDescent="0.2"/>
    <row r="223" s="20" customFormat="1" x14ac:dyDescent="0.2"/>
    <row r="224" s="20" customFormat="1" x14ac:dyDescent="0.2"/>
    <row r="225" s="20" customFormat="1" x14ac:dyDescent="0.2"/>
    <row r="226" s="20" customFormat="1" x14ac:dyDescent="0.2"/>
    <row r="227" s="20" customFormat="1" x14ac:dyDescent="0.2"/>
    <row r="228" s="20" customFormat="1" x14ac:dyDescent="0.2"/>
    <row r="229" s="20" customFormat="1" x14ac:dyDescent="0.2"/>
    <row r="230" s="20" customFormat="1" x14ac:dyDescent="0.2"/>
    <row r="231" s="20" customFormat="1" x14ac:dyDescent="0.2"/>
    <row r="232" s="20" customFormat="1" x14ac:dyDescent="0.2"/>
    <row r="233" s="20" customFormat="1" x14ac:dyDescent="0.2"/>
    <row r="234" s="20" customFormat="1" x14ac:dyDescent="0.2"/>
    <row r="235" s="20" customFormat="1" x14ac:dyDescent="0.2"/>
    <row r="236" s="20" customFormat="1" x14ac:dyDescent="0.2"/>
    <row r="237" s="20" customFormat="1" x14ac:dyDescent="0.2"/>
    <row r="238" s="20" customFormat="1" x14ac:dyDescent="0.2"/>
    <row r="239" s="20" customFormat="1" x14ac:dyDescent="0.2"/>
    <row r="240" s="20" customFormat="1" x14ac:dyDescent="0.2"/>
    <row r="241" s="20" customFormat="1" x14ac:dyDescent="0.2"/>
    <row r="242" s="20" customFormat="1" x14ac:dyDescent="0.2"/>
    <row r="243" s="20" customFormat="1" x14ac:dyDescent="0.2"/>
    <row r="244" s="20" customFormat="1" x14ac:dyDescent="0.2"/>
    <row r="245" s="20" customFormat="1" x14ac:dyDescent="0.2"/>
    <row r="246" s="20" customFormat="1" x14ac:dyDescent="0.2"/>
    <row r="247" s="20" customFormat="1" x14ac:dyDescent="0.2"/>
    <row r="248" s="20" customFormat="1" x14ac:dyDescent="0.2"/>
    <row r="249" s="20" customFormat="1" x14ac:dyDescent="0.2"/>
    <row r="250" s="20" customFormat="1" x14ac:dyDescent="0.2"/>
    <row r="251" s="20" customFormat="1" x14ac:dyDescent="0.2"/>
    <row r="252" s="20" customFormat="1" x14ac:dyDescent="0.2"/>
    <row r="253" s="20" customFormat="1" x14ac:dyDescent="0.2"/>
    <row r="254" s="20" customFormat="1" x14ac:dyDescent="0.2"/>
    <row r="255" s="20" customFormat="1" x14ac:dyDescent="0.2"/>
    <row r="256" s="20" customFormat="1" x14ac:dyDescent="0.2"/>
    <row r="257" s="20" customFormat="1" x14ac:dyDescent="0.2"/>
    <row r="258" s="20" customFormat="1" x14ac:dyDescent="0.2"/>
    <row r="259" s="20" customFormat="1" x14ac:dyDescent="0.2"/>
    <row r="260" s="20" customFormat="1" x14ac:dyDescent="0.2"/>
    <row r="261" s="20" customFormat="1" x14ac:dyDescent="0.2"/>
    <row r="262" s="20" customFormat="1" x14ac:dyDescent="0.2"/>
    <row r="263" s="20" customFormat="1" x14ac:dyDescent="0.2"/>
    <row r="264" s="20" customFormat="1" x14ac:dyDescent="0.2"/>
    <row r="265" s="20" customFormat="1" x14ac:dyDescent="0.2"/>
    <row r="266" s="20" customFormat="1" x14ac:dyDescent="0.2"/>
    <row r="267" s="20" customFormat="1" x14ac:dyDescent="0.2"/>
    <row r="268" s="20" customFormat="1" x14ac:dyDescent="0.2"/>
    <row r="269" s="20" customFormat="1" x14ac:dyDescent="0.2"/>
    <row r="270" s="20" customFormat="1" x14ac:dyDescent="0.2"/>
  </sheetData>
  <mergeCells count="11">
    <mergeCell ref="B80:T80"/>
    <mergeCell ref="B1:U1"/>
    <mergeCell ref="B36:T36"/>
    <mergeCell ref="X39:AB52"/>
    <mergeCell ref="B58:T58"/>
    <mergeCell ref="X61:AB77"/>
    <mergeCell ref="X83:AB99"/>
    <mergeCell ref="B102:S102"/>
    <mergeCell ref="X105:AB122"/>
    <mergeCell ref="B124:S124"/>
    <mergeCell ref="X126:AB142"/>
  </mergeCells>
  <pageMargins left="0.7" right="0.7" top="0.75" bottom="0.75" header="0.3" footer="0.3"/>
  <pageSetup paperSize="9" scale="68" fitToHeight="0" orientation="landscape" r:id="rId1"/>
  <headerFooter>
    <oddFooter>&amp;L&amp;1#&amp;"Calibri"&amp;10&amp;K000000Classified: RMG – Internal</oddFooter>
  </headerFooter>
  <rowBreaks count="4" manualBreakCount="4">
    <brk id="35" max="21" man="1"/>
    <brk id="79" max="21" man="1"/>
    <brk id="122" max="21" man="1"/>
    <brk id="144" max="21"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9314DD-145A-4909-AC88-D22B8ACBED32}">
  <sheetPr codeName="Sheet18"/>
  <dimension ref="A1:K117"/>
  <sheetViews>
    <sheetView zoomScale="75" zoomScaleNormal="75" workbookViewId="0">
      <selection activeCell="B16" sqref="B16"/>
    </sheetView>
  </sheetViews>
  <sheetFormatPr defaultColWidth="9.5703125" defaultRowHeight="14.25" x14ac:dyDescent="0.25"/>
  <cols>
    <col min="1" max="1" width="5.140625" style="211" customWidth="1"/>
    <col min="2" max="2" width="133.85546875" style="211" customWidth="1"/>
    <col min="3" max="3" width="5.140625" style="211" customWidth="1"/>
    <col min="4" max="5" width="9.5703125" style="211"/>
    <col min="6" max="6" width="1.42578125" style="211" customWidth="1"/>
    <col min="7" max="16384" width="9.5703125" style="211"/>
  </cols>
  <sheetData>
    <row r="1" spans="1:11" ht="24.75" x14ac:dyDescent="0.4">
      <c r="A1" s="432" t="s">
        <v>0</v>
      </c>
      <c r="B1" s="432"/>
      <c r="C1" s="432"/>
      <c r="D1" s="210"/>
      <c r="E1" s="210"/>
      <c r="F1" s="210"/>
      <c r="G1" s="210"/>
      <c r="H1" s="210"/>
      <c r="I1" s="210"/>
      <c r="J1" s="210"/>
      <c r="K1" s="210"/>
    </row>
    <row r="2" spans="1:11" ht="15" thickBot="1" x14ac:dyDescent="0.3"/>
    <row r="3" spans="1:11" ht="18.75" x14ac:dyDescent="0.25">
      <c r="B3" s="212" t="s">
        <v>13</v>
      </c>
    </row>
    <row r="4" spans="1:11" ht="15.75" x14ac:dyDescent="0.25">
      <c r="B4" s="214" t="s">
        <v>14</v>
      </c>
    </row>
    <row r="5" spans="1:11" ht="31.5" x14ac:dyDescent="0.25">
      <c r="B5" s="214" t="s">
        <v>15</v>
      </c>
    </row>
    <row r="6" spans="1:11" ht="31.5" x14ac:dyDescent="0.25">
      <c r="B6" s="214" t="s">
        <v>16</v>
      </c>
    </row>
    <row r="7" spans="1:11" ht="15.75" x14ac:dyDescent="0.25">
      <c r="B7" s="218" t="s">
        <v>17</v>
      </c>
    </row>
    <row r="8" spans="1:11" ht="15.75" x14ac:dyDescent="0.25">
      <c r="B8" s="218" t="s">
        <v>18</v>
      </c>
    </row>
    <row r="9" spans="1:11" ht="16.5" thickBot="1" x14ac:dyDescent="0.3">
      <c r="B9" s="213" t="s">
        <v>19</v>
      </c>
    </row>
    <row r="10" spans="1:11" ht="12.95" customHeight="1" thickBot="1" x14ac:dyDescent="0.3"/>
    <row r="11" spans="1:11" ht="18.75" x14ac:dyDescent="0.25">
      <c r="B11" s="212" t="s">
        <v>20</v>
      </c>
    </row>
    <row r="12" spans="1:11" ht="15.75" x14ac:dyDescent="0.25">
      <c r="B12" s="215" t="s">
        <v>21</v>
      </c>
    </row>
    <row r="13" spans="1:11" ht="15.75" x14ac:dyDescent="0.25">
      <c r="B13" s="216" t="s">
        <v>22</v>
      </c>
    </row>
    <row r="14" spans="1:11" ht="31.5" x14ac:dyDescent="0.25">
      <c r="B14" s="216" t="s">
        <v>23</v>
      </c>
    </row>
    <row r="15" spans="1:11" ht="15.6" customHeight="1" x14ac:dyDescent="0.25">
      <c r="B15" s="216" t="s">
        <v>24</v>
      </c>
    </row>
    <row r="16" spans="1:11" ht="31.5" x14ac:dyDescent="0.25">
      <c r="B16" s="216" t="s">
        <v>25</v>
      </c>
    </row>
    <row r="17" spans="2:2" ht="15.6" customHeight="1" x14ac:dyDescent="0.25">
      <c r="B17" s="216" t="s">
        <v>26</v>
      </c>
    </row>
    <row r="18" spans="2:2" ht="15.6" customHeight="1" thickBot="1" x14ac:dyDescent="0.3">
      <c r="B18" s="221" t="s">
        <v>27</v>
      </c>
    </row>
    <row r="19" spans="2:2" ht="12.95" customHeight="1" thickBot="1" x14ac:dyDescent="0.3">
      <c r="B19" s="217"/>
    </row>
    <row r="20" spans="2:2" ht="18.75" x14ac:dyDescent="0.25">
      <c r="B20" s="212" t="s">
        <v>28</v>
      </c>
    </row>
    <row r="21" spans="2:2" ht="47.25" x14ac:dyDescent="0.25">
      <c r="B21" s="215" t="s">
        <v>29</v>
      </c>
    </row>
    <row r="22" spans="2:2" ht="15.6" customHeight="1" thickBot="1" x14ac:dyDescent="0.3">
      <c r="B22" s="219" t="s">
        <v>30</v>
      </c>
    </row>
    <row r="23" spans="2:2" ht="12.95" customHeight="1" thickBot="1" x14ac:dyDescent="0.3">
      <c r="B23" s="217"/>
    </row>
    <row r="24" spans="2:2" ht="18.75" x14ac:dyDescent="0.25">
      <c r="B24" s="212" t="s">
        <v>31</v>
      </c>
    </row>
    <row r="25" spans="2:2" ht="31.5" x14ac:dyDescent="0.25">
      <c r="B25" s="214" t="s">
        <v>32</v>
      </c>
    </row>
    <row r="26" spans="2:2" ht="31.5" x14ac:dyDescent="0.25">
      <c r="B26" s="214" t="s">
        <v>33</v>
      </c>
    </row>
    <row r="27" spans="2:2" ht="15.75" x14ac:dyDescent="0.25">
      <c r="B27" s="214" t="s">
        <v>34</v>
      </c>
    </row>
    <row r="28" spans="2:2" ht="79.5" thickBot="1" x14ac:dyDescent="0.3">
      <c r="B28" s="213" t="s">
        <v>35</v>
      </c>
    </row>
    <row r="29" spans="2:2" ht="15" thickBot="1" x14ac:dyDescent="0.3"/>
    <row r="30" spans="2:2" ht="18.75" x14ac:dyDescent="0.25">
      <c r="B30" s="212" t="s">
        <v>36</v>
      </c>
    </row>
    <row r="31" spans="2:2" ht="15.75" x14ac:dyDescent="0.25">
      <c r="B31" s="214" t="s">
        <v>37</v>
      </c>
    </row>
    <row r="32" spans="2:2" ht="15.75" x14ac:dyDescent="0.25">
      <c r="B32" s="215" t="s">
        <v>38</v>
      </c>
    </row>
    <row r="33" spans="2:2" ht="15.75" x14ac:dyDescent="0.25">
      <c r="B33" s="215" t="s">
        <v>39</v>
      </c>
    </row>
    <row r="34" spans="2:2" ht="15.75" x14ac:dyDescent="0.25">
      <c r="B34" s="214" t="s">
        <v>40</v>
      </c>
    </row>
    <row r="35" spans="2:2" ht="47.25" x14ac:dyDescent="0.25">
      <c r="B35" s="214" t="s">
        <v>41</v>
      </c>
    </row>
    <row r="36" spans="2:2" ht="47.25" x14ac:dyDescent="0.25">
      <c r="B36" s="215" t="s">
        <v>42</v>
      </c>
    </row>
    <row r="37" spans="2:2" ht="15.75" x14ac:dyDescent="0.25">
      <c r="B37" s="215" t="s">
        <v>43</v>
      </c>
    </row>
    <row r="38" spans="2:2" ht="15.75" x14ac:dyDescent="0.25">
      <c r="B38" s="215" t="s">
        <v>44</v>
      </c>
    </row>
    <row r="39" spans="2:2" ht="31.5" x14ac:dyDescent="0.25">
      <c r="B39" s="214" t="s">
        <v>45</v>
      </c>
    </row>
    <row r="40" spans="2:2" ht="15.75" x14ac:dyDescent="0.25">
      <c r="B40" s="215" t="s">
        <v>46</v>
      </c>
    </row>
    <row r="41" spans="2:2" ht="15.75" x14ac:dyDescent="0.25">
      <c r="B41" s="215" t="s">
        <v>47</v>
      </c>
    </row>
    <row r="42" spans="2:2" ht="47.25" x14ac:dyDescent="0.25">
      <c r="B42" s="214" t="s">
        <v>48</v>
      </c>
    </row>
    <row r="43" spans="2:2" ht="15.75" x14ac:dyDescent="0.25">
      <c r="B43" s="215" t="s">
        <v>49</v>
      </c>
    </row>
    <row r="44" spans="2:2" ht="32.25" thickBot="1" x14ac:dyDescent="0.3">
      <c r="B44" s="219" t="s">
        <v>50</v>
      </c>
    </row>
    <row r="45" spans="2:2" ht="15" thickBot="1" x14ac:dyDescent="0.3"/>
    <row r="46" spans="2:2" ht="18.75" x14ac:dyDescent="0.25">
      <c r="B46" s="212" t="s">
        <v>51</v>
      </c>
    </row>
    <row r="47" spans="2:2" ht="31.5" x14ac:dyDescent="0.25">
      <c r="B47" s="214" t="s">
        <v>52</v>
      </c>
    </row>
    <row r="48" spans="2:2" ht="31.5" x14ac:dyDescent="0.25">
      <c r="B48" s="215" t="s">
        <v>53</v>
      </c>
    </row>
    <row r="49" spans="2:2" ht="31.5" x14ac:dyDescent="0.25">
      <c r="B49" s="214" t="s">
        <v>54</v>
      </c>
    </row>
    <row r="50" spans="2:2" ht="15.75" x14ac:dyDescent="0.25">
      <c r="B50" s="215" t="s">
        <v>55</v>
      </c>
    </row>
    <row r="51" spans="2:2" ht="16.5" thickBot="1" x14ac:dyDescent="0.3">
      <c r="B51" s="219" t="s">
        <v>56</v>
      </c>
    </row>
    <row r="52" spans="2:2" ht="15" thickBot="1" x14ac:dyDescent="0.3"/>
    <row r="53" spans="2:2" ht="18.75" x14ac:dyDescent="0.25">
      <c r="B53" s="212" t="s">
        <v>57</v>
      </c>
    </row>
    <row r="54" spans="2:2" ht="15.75" x14ac:dyDescent="0.25">
      <c r="B54" s="214" t="s">
        <v>58</v>
      </c>
    </row>
    <row r="55" spans="2:2" ht="32.25" thickBot="1" x14ac:dyDescent="0.3">
      <c r="B55" s="219" t="s">
        <v>59</v>
      </c>
    </row>
    <row r="56" spans="2:2" ht="15" thickBot="1" x14ac:dyDescent="0.3"/>
    <row r="57" spans="2:2" ht="18.75" x14ac:dyDescent="0.25">
      <c r="B57" s="212" t="s">
        <v>60</v>
      </c>
    </row>
    <row r="58" spans="2:2" ht="48" thickBot="1" x14ac:dyDescent="0.3">
      <c r="B58" s="213" t="s">
        <v>61</v>
      </c>
    </row>
    <row r="59" spans="2:2" ht="15" thickBot="1" x14ac:dyDescent="0.3"/>
    <row r="60" spans="2:2" ht="18.75" x14ac:dyDescent="0.25">
      <c r="B60" s="212" t="s">
        <v>62</v>
      </c>
    </row>
    <row r="61" spans="2:2" ht="48" thickBot="1" x14ac:dyDescent="0.3">
      <c r="B61" s="213" t="s">
        <v>63</v>
      </c>
    </row>
    <row r="62" spans="2:2" ht="15" thickBot="1" x14ac:dyDescent="0.3"/>
    <row r="63" spans="2:2" ht="18.75" x14ac:dyDescent="0.25">
      <c r="B63" s="212" t="s">
        <v>64</v>
      </c>
    </row>
    <row r="64" spans="2:2" ht="63" x14ac:dyDescent="0.25">
      <c r="B64" s="214" t="s">
        <v>65</v>
      </c>
    </row>
    <row r="65" spans="2:2" ht="15.6" customHeight="1" thickBot="1" x14ac:dyDescent="0.3">
      <c r="B65" s="219" t="s">
        <v>66</v>
      </c>
    </row>
    <row r="66" spans="2:2" ht="15" thickBot="1" x14ac:dyDescent="0.3"/>
    <row r="67" spans="2:2" ht="18.75" x14ac:dyDescent="0.25">
      <c r="B67" s="212" t="s">
        <v>67</v>
      </c>
    </row>
    <row r="68" spans="2:2" ht="31.5" x14ac:dyDescent="0.25">
      <c r="B68" s="214" t="s">
        <v>68</v>
      </c>
    </row>
    <row r="69" spans="2:2" ht="31.5" x14ac:dyDescent="0.25">
      <c r="B69" s="215" t="s">
        <v>69</v>
      </c>
    </row>
    <row r="70" spans="2:2" ht="16.5" thickBot="1" x14ac:dyDescent="0.3">
      <c r="B70" s="219" t="s">
        <v>70</v>
      </c>
    </row>
    <row r="71" spans="2:2" ht="15" thickBot="1" x14ac:dyDescent="0.3"/>
    <row r="72" spans="2:2" ht="18.75" x14ac:dyDescent="0.25">
      <c r="B72" s="212" t="s">
        <v>71</v>
      </c>
    </row>
    <row r="73" spans="2:2" ht="15.75" x14ac:dyDescent="0.25">
      <c r="B73" s="214" t="s">
        <v>72</v>
      </c>
    </row>
    <row r="74" spans="2:2" ht="31.5" x14ac:dyDescent="0.25">
      <c r="B74" s="215" t="s">
        <v>73</v>
      </c>
    </row>
    <row r="75" spans="2:2" ht="16.5" thickBot="1" x14ac:dyDescent="0.3">
      <c r="B75" s="219" t="s">
        <v>74</v>
      </c>
    </row>
    <row r="76" spans="2:2" ht="15" thickBot="1" x14ac:dyDescent="0.3"/>
    <row r="77" spans="2:2" ht="18.75" x14ac:dyDescent="0.25">
      <c r="B77" s="212" t="s">
        <v>75</v>
      </c>
    </row>
    <row r="78" spans="2:2" ht="31.5" x14ac:dyDescent="0.25">
      <c r="B78" s="214" t="s">
        <v>76</v>
      </c>
    </row>
    <row r="79" spans="2:2" ht="32.25" thickBot="1" x14ac:dyDescent="0.3">
      <c r="B79" s="219" t="s">
        <v>77</v>
      </c>
    </row>
    <row r="81" spans="2:2" ht="18.75" x14ac:dyDescent="0.25">
      <c r="B81" s="286" t="s">
        <v>78</v>
      </c>
    </row>
    <row r="82" spans="2:2" ht="15.75" x14ac:dyDescent="0.25">
      <c r="B82" s="386" t="s">
        <v>79</v>
      </c>
    </row>
    <row r="83" spans="2:2" ht="15.6" customHeight="1" x14ac:dyDescent="0.25">
      <c r="B83" s="287" t="s">
        <v>80</v>
      </c>
    </row>
    <row r="84" spans="2:2" ht="15" thickBot="1" x14ac:dyDescent="0.3"/>
    <row r="85" spans="2:2" ht="18.75" x14ac:dyDescent="0.25">
      <c r="B85" s="212" t="s">
        <v>81</v>
      </c>
    </row>
    <row r="86" spans="2:2" ht="31.5" x14ac:dyDescent="0.25">
      <c r="B86" s="214" t="s">
        <v>82</v>
      </c>
    </row>
    <row r="87" spans="2:2" ht="15.75" x14ac:dyDescent="0.25">
      <c r="B87" s="215" t="s">
        <v>83</v>
      </c>
    </row>
    <row r="88" spans="2:2" ht="15.75" x14ac:dyDescent="0.25">
      <c r="B88" s="215" t="s">
        <v>84</v>
      </c>
    </row>
    <row r="89" spans="2:2" ht="16.5" thickBot="1" x14ac:dyDescent="0.3">
      <c r="B89" s="213" t="s">
        <v>85</v>
      </c>
    </row>
    <row r="90" spans="2:2" ht="15" thickBot="1" x14ac:dyDescent="0.3"/>
    <row r="91" spans="2:2" ht="18.75" x14ac:dyDescent="0.25">
      <c r="B91" s="212" t="s">
        <v>86</v>
      </c>
    </row>
    <row r="92" spans="2:2" ht="31.5" x14ac:dyDescent="0.25">
      <c r="B92" s="246" t="s">
        <v>87</v>
      </c>
    </row>
    <row r="93" spans="2:2" ht="15.75" x14ac:dyDescent="0.25">
      <c r="B93" s="246" t="s">
        <v>88</v>
      </c>
    </row>
    <row r="94" spans="2:2" ht="15.75" x14ac:dyDescent="0.25">
      <c r="B94" s="247" t="s">
        <v>89</v>
      </c>
    </row>
    <row r="95" spans="2:2" ht="31.5" x14ac:dyDescent="0.25">
      <c r="B95" s="247" t="s">
        <v>90</v>
      </c>
    </row>
    <row r="96" spans="2:2" ht="27" customHeight="1" x14ac:dyDescent="0.25">
      <c r="B96" s="280" t="s">
        <v>91</v>
      </c>
    </row>
    <row r="97" spans="2:2" ht="44.1" customHeight="1" x14ac:dyDescent="0.25">
      <c r="B97" s="279" t="s">
        <v>92</v>
      </c>
    </row>
    <row r="98" spans="2:2" ht="15.75" x14ac:dyDescent="0.25">
      <c r="B98" s="278" t="s">
        <v>93</v>
      </c>
    </row>
    <row r="99" spans="2:2" ht="15.75" x14ac:dyDescent="0.25">
      <c r="B99" s="278" t="s">
        <v>94</v>
      </c>
    </row>
    <row r="100" spans="2:2" ht="79.349999999999994" customHeight="1" x14ac:dyDescent="0.25">
      <c r="B100" s="214" t="s">
        <v>95</v>
      </c>
    </row>
    <row r="101" spans="2:2" ht="69.599999999999994" customHeight="1" x14ac:dyDescent="0.25">
      <c r="B101" s="214" t="s">
        <v>96</v>
      </c>
    </row>
    <row r="102" spans="2:2" ht="47.25" x14ac:dyDescent="0.25">
      <c r="B102" s="215" t="s">
        <v>97</v>
      </c>
    </row>
    <row r="103" spans="2:2" ht="15.75" x14ac:dyDescent="0.25">
      <c r="B103" s="214" t="s">
        <v>98</v>
      </c>
    </row>
    <row r="104" spans="2:2" ht="34.5" x14ac:dyDescent="0.25">
      <c r="B104" s="263" t="s">
        <v>99</v>
      </c>
    </row>
    <row r="105" spans="2:2" ht="15.75" x14ac:dyDescent="0.25">
      <c r="B105" s="215" t="s">
        <v>100</v>
      </c>
    </row>
    <row r="106" spans="2:2" ht="16.5" thickBot="1" x14ac:dyDescent="0.3">
      <c r="B106" s="219" t="s">
        <v>101</v>
      </c>
    </row>
    <row r="107" spans="2:2" ht="15" thickBot="1" x14ac:dyDescent="0.3"/>
    <row r="108" spans="2:2" ht="19.5" thickBot="1" x14ac:dyDescent="0.3">
      <c r="B108" s="248" t="s">
        <v>102</v>
      </c>
    </row>
    <row r="109" spans="2:2" ht="15.75" x14ac:dyDescent="0.25">
      <c r="B109" s="249" t="s">
        <v>103</v>
      </c>
    </row>
    <row r="110" spans="2:2" ht="15.75" x14ac:dyDescent="0.25">
      <c r="B110" s="215" t="s">
        <v>104</v>
      </c>
    </row>
    <row r="111" spans="2:2" ht="31.5" x14ac:dyDescent="0.25">
      <c r="B111" s="215" t="s">
        <v>105</v>
      </c>
    </row>
    <row r="112" spans="2:2" ht="16.5" thickBot="1" x14ac:dyDescent="0.3">
      <c r="B112" s="219" t="s">
        <v>106</v>
      </c>
    </row>
    <row r="113" spans="2:2" ht="15" thickBot="1" x14ac:dyDescent="0.3"/>
    <row r="114" spans="2:2" ht="18.75" x14ac:dyDescent="0.25">
      <c r="B114" s="212" t="s">
        <v>107</v>
      </c>
    </row>
    <row r="115" spans="2:2" ht="32.25" thickBot="1" x14ac:dyDescent="0.3">
      <c r="B115" s="213" t="s">
        <v>108</v>
      </c>
    </row>
    <row r="116" spans="2:2" ht="15" thickBot="1" x14ac:dyDescent="0.3"/>
    <row r="117" spans="2:2" ht="19.5" thickBot="1" x14ac:dyDescent="0.3">
      <c r="B117" s="220" t="s">
        <v>109</v>
      </c>
    </row>
  </sheetData>
  <sheetProtection algorithmName="SHA-512" hashValue="RyGLf+bHQ+C8NcLyXcNvTluDsvQYoxzgXMqtmGp0n4/fRX6jpdke0Pk9UYK77A77WB6TCIb6JKMNnmdsO0DrIw==" saltValue="rcX5fGGfBfyEvdZPkOGkPw==" spinCount="100000" sheet="1" objects="1" scenarios="1"/>
  <mergeCells count="1">
    <mergeCell ref="A1:C1"/>
  </mergeCells>
  <pageMargins left="0.7" right="0.7" top="0.75" bottom="0.75" header="0.3" footer="0.3"/>
  <pageSetup paperSize="9" orientation="portrait" horizontalDpi="203" verticalDpi="203" r:id="rId1"/>
  <headerFooter>
    <oddFooter>&amp;L&amp;1#&amp;"Calibri"&amp;10&amp;K000000Classified: RMG – Internal</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DC87C6-0BCB-4051-97CE-8059CF6562BA}">
  <sheetPr codeName="Sheet19">
    <tabColor rgb="FFFFC000"/>
    <pageSetUpPr fitToPage="1"/>
  </sheetPr>
  <dimension ref="A1:AR245"/>
  <sheetViews>
    <sheetView zoomScale="75" zoomScaleNormal="75" zoomScaleSheetLayoutView="40" workbookViewId="0">
      <pane ySplit="2" topLeftCell="A3" activePane="bottomLeft" state="frozen"/>
      <selection activeCell="W101" sqref="W101"/>
      <selection pane="bottomLeft" activeCell="R20" sqref="R20"/>
    </sheetView>
  </sheetViews>
  <sheetFormatPr defaultRowHeight="12.75" x14ac:dyDescent="0.2"/>
  <cols>
    <col min="1" max="1" width="3.140625" style="21" customWidth="1"/>
    <col min="2" max="21" width="8.85546875" style="21"/>
    <col min="22" max="22" width="4.42578125" style="21" customWidth="1"/>
    <col min="23" max="27" width="8.85546875" style="20"/>
    <col min="28" max="28" width="43.85546875" style="20" customWidth="1"/>
    <col min="29" max="44" width="8.85546875" style="20"/>
    <col min="45" max="248" width="8.85546875" style="21"/>
    <col min="249" max="249" width="3.140625" style="21" customWidth="1"/>
    <col min="250" max="504" width="8.85546875" style="21"/>
    <col min="505" max="505" width="3.140625" style="21" customWidth="1"/>
    <col min="506" max="760" width="8.85546875" style="21"/>
    <col min="761" max="761" width="3.140625" style="21" customWidth="1"/>
    <col min="762" max="1016" width="8.85546875" style="21"/>
    <col min="1017" max="1017" width="3.140625" style="21" customWidth="1"/>
    <col min="1018" max="1272" width="8.85546875" style="21"/>
    <col min="1273" max="1273" width="3.140625" style="21" customWidth="1"/>
    <col min="1274" max="1528" width="8.85546875" style="21"/>
    <col min="1529" max="1529" width="3.140625" style="21" customWidth="1"/>
    <col min="1530" max="1784" width="8.85546875" style="21"/>
    <col min="1785" max="1785" width="3.140625" style="21" customWidth="1"/>
    <col min="1786" max="2040" width="8.85546875" style="21"/>
    <col min="2041" max="2041" width="3.140625" style="21" customWidth="1"/>
    <col min="2042" max="2296" width="8.85546875" style="21"/>
    <col min="2297" max="2297" width="3.140625" style="21" customWidth="1"/>
    <col min="2298" max="2552" width="8.85546875" style="21"/>
    <col min="2553" max="2553" width="3.140625" style="21" customWidth="1"/>
    <col min="2554" max="2808" width="8.85546875" style="21"/>
    <col min="2809" max="2809" width="3.140625" style="21" customWidth="1"/>
    <col min="2810" max="3064" width="8.85546875" style="21"/>
    <col min="3065" max="3065" width="3.140625" style="21" customWidth="1"/>
    <col min="3066" max="3320" width="8.85546875" style="21"/>
    <col min="3321" max="3321" width="3.140625" style="21" customWidth="1"/>
    <col min="3322" max="3576" width="8.85546875" style="21"/>
    <col min="3577" max="3577" width="3.140625" style="21" customWidth="1"/>
    <col min="3578" max="3832" width="8.85546875" style="21"/>
    <col min="3833" max="3833" width="3.140625" style="21" customWidth="1"/>
    <col min="3834" max="4088" width="8.85546875" style="21"/>
    <col min="4089" max="4089" width="3.140625" style="21" customWidth="1"/>
    <col min="4090" max="4344" width="8.85546875" style="21"/>
    <col min="4345" max="4345" width="3.140625" style="21" customWidth="1"/>
    <col min="4346" max="4600" width="8.85546875" style="21"/>
    <col min="4601" max="4601" width="3.140625" style="21" customWidth="1"/>
    <col min="4602" max="4856" width="8.85546875" style="21"/>
    <col min="4857" max="4857" width="3.140625" style="21" customWidth="1"/>
    <col min="4858" max="5112" width="8.85546875" style="21"/>
    <col min="5113" max="5113" width="3.140625" style="21" customWidth="1"/>
    <col min="5114" max="5368" width="8.85546875" style="21"/>
    <col min="5369" max="5369" width="3.140625" style="21" customWidth="1"/>
    <col min="5370" max="5624" width="8.85546875" style="21"/>
    <col min="5625" max="5625" width="3.140625" style="21" customWidth="1"/>
    <col min="5626" max="5880" width="8.85546875" style="21"/>
    <col min="5881" max="5881" width="3.140625" style="21" customWidth="1"/>
    <col min="5882" max="6136" width="8.85546875" style="21"/>
    <col min="6137" max="6137" width="3.140625" style="21" customWidth="1"/>
    <col min="6138" max="6392" width="8.85546875" style="21"/>
    <col min="6393" max="6393" width="3.140625" style="21" customWidth="1"/>
    <col min="6394" max="6648" width="8.85546875" style="21"/>
    <col min="6649" max="6649" width="3.140625" style="21" customWidth="1"/>
    <col min="6650" max="6904" width="8.85546875" style="21"/>
    <col min="6905" max="6905" width="3.140625" style="21" customWidth="1"/>
    <col min="6906" max="7160" width="8.85546875" style="21"/>
    <col min="7161" max="7161" width="3.140625" style="21" customWidth="1"/>
    <col min="7162" max="7416" width="8.85546875" style="21"/>
    <col min="7417" max="7417" width="3.140625" style="21" customWidth="1"/>
    <col min="7418" max="7672" width="8.85546875" style="21"/>
    <col min="7673" max="7673" width="3.140625" style="21" customWidth="1"/>
    <col min="7674" max="7928" width="8.85546875" style="21"/>
    <col min="7929" max="7929" width="3.140625" style="21" customWidth="1"/>
    <col min="7930" max="8184" width="8.85546875" style="21"/>
    <col min="8185" max="8185" width="3.140625" style="21" customWidth="1"/>
    <col min="8186" max="8440" width="8.85546875" style="21"/>
    <col min="8441" max="8441" width="3.140625" style="21" customWidth="1"/>
    <col min="8442" max="8696" width="8.85546875" style="21"/>
    <col min="8697" max="8697" width="3.140625" style="21" customWidth="1"/>
    <col min="8698" max="8952" width="8.85546875" style="21"/>
    <col min="8953" max="8953" width="3.140625" style="21" customWidth="1"/>
    <col min="8954" max="9208" width="8.85546875" style="21"/>
    <col min="9209" max="9209" width="3.140625" style="21" customWidth="1"/>
    <col min="9210" max="9464" width="8.85546875" style="21"/>
    <col min="9465" max="9465" width="3.140625" style="21" customWidth="1"/>
    <col min="9466" max="9720" width="8.85546875" style="21"/>
    <col min="9721" max="9721" width="3.140625" style="21" customWidth="1"/>
    <col min="9722" max="9976" width="8.85546875" style="21"/>
    <col min="9977" max="9977" width="3.140625" style="21" customWidth="1"/>
    <col min="9978" max="10232" width="8.85546875" style="21"/>
    <col min="10233" max="10233" width="3.140625" style="21" customWidth="1"/>
    <col min="10234" max="10488" width="8.85546875" style="21"/>
    <col min="10489" max="10489" width="3.140625" style="21" customWidth="1"/>
    <col min="10490" max="10744" width="8.85546875" style="21"/>
    <col min="10745" max="10745" width="3.140625" style="21" customWidth="1"/>
    <col min="10746" max="11000" width="8.85546875" style="21"/>
    <col min="11001" max="11001" width="3.140625" style="21" customWidth="1"/>
    <col min="11002" max="11256" width="8.85546875" style="21"/>
    <col min="11257" max="11257" width="3.140625" style="21" customWidth="1"/>
    <col min="11258" max="11512" width="8.85546875" style="21"/>
    <col min="11513" max="11513" width="3.140625" style="21" customWidth="1"/>
    <col min="11514" max="11768" width="8.85546875" style="21"/>
    <col min="11769" max="11769" width="3.140625" style="21" customWidth="1"/>
    <col min="11770" max="12024" width="8.85546875" style="21"/>
    <col min="12025" max="12025" width="3.140625" style="21" customWidth="1"/>
    <col min="12026" max="12280" width="8.85546875" style="21"/>
    <col min="12281" max="12281" width="3.140625" style="21" customWidth="1"/>
    <col min="12282" max="12536" width="8.85546875" style="21"/>
    <col min="12537" max="12537" width="3.140625" style="21" customWidth="1"/>
    <col min="12538" max="12792" width="8.85546875" style="21"/>
    <col min="12793" max="12793" width="3.140625" style="21" customWidth="1"/>
    <col min="12794" max="13048" width="8.85546875" style="21"/>
    <col min="13049" max="13049" width="3.140625" style="21" customWidth="1"/>
    <col min="13050" max="13304" width="8.85546875" style="21"/>
    <col min="13305" max="13305" width="3.140625" style="21" customWidth="1"/>
    <col min="13306" max="13560" width="8.85546875" style="21"/>
    <col min="13561" max="13561" width="3.140625" style="21" customWidth="1"/>
    <col min="13562" max="13816" width="8.85546875" style="21"/>
    <col min="13817" max="13817" width="3.140625" style="21" customWidth="1"/>
    <col min="13818" max="14072" width="8.85546875" style="21"/>
    <col min="14073" max="14073" width="3.140625" style="21" customWidth="1"/>
    <col min="14074" max="14328" width="8.85546875" style="21"/>
    <col min="14329" max="14329" width="3.140625" style="21" customWidth="1"/>
    <col min="14330" max="14584" width="8.85546875" style="21"/>
    <col min="14585" max="14585" width="3.140625" style="21" customWidth="1"/>
    <col min="14586" max="14840" width="8.85546875" style="21"/>
    <col min="14841" max="14841" width="3.140625" style="21" customWidth="1"/>
    <col min="14842" max="15096" width="8.85546875" style="21"/>
    <col min="15097" max="15097" width="3.140625" style="21" customWidth="1"/>
    <col min="15098" max="15352" width="8.85546875" style="21"/>
    <col min="15353" max="15353" width="3.140625" style="21" customWidth="1"/>
    <col min="15354" max="15608" width="8.85546875" style="21"/>
    <col min="15609" max="15609" width="3.140625" style="21" customWidth="1"/>
    <col min="15610" max="15864" width="8.85546875" style="21"/>
    <col min="15865" max="15865" width="3.140625" style="21" customWidth="1"/>
    <col min="15866" max="16120" width="8.85546875" style="21"/>
    <col min="16121" max="16121" width="3.140625" style="21" customWidth="1"/>
    <col min="16122" max="16384" width="8.85546875" style="21"/>
  </cols>
  <sheetData>
    <row r="1" spans="1:42" ht="24.75" x14ac:dyDescent="0.4">
      <c r="A1" s="363"/>
      <c r="B1" s="402" t="s">
        <v>2</v>
      </c>
      <c r="C1" s="402"/>
      <c r="D1" s="402"/>
      <c r="E1" s="402"/>
      <c r="F1" s="402"/>
      <c r="G1" s="402"/>
      <c r="H1" s="402"/>
      <c r="I1" s="402"/>
      <c r="J1" s="402"/>
      <c r="K1" s="402"/>
      <c r="L1" s="402"/>
      <c r="M1" s="402"/>
      <c r="N1" s="402"/>
      <c r="O1" s="402"/>
      <c r="P1" s="402"/>
      <c r="Q1" s="402"/>
      <c r="R1" s="402"/>
      <c r="S1" s="402"/>
      <c r="T1" s="402"/>
      <c r="U1" s="402"/>
      <c r="V1" s="363"/>
      <c r="W1" s="363"/>
      <c r="X1" s="363"/>
      <c r="Y1" s="363"/>
      <c r="Z1" s="363"/>
      <c r="AA1" s="363"/>
      <c r="AB1" s="363"/>
      <c r="AC1" s="363"/>
      <c r="AD1" s="363"/>
      <c r="AE1" s="363"/>
      <c r="AF1" s="363"/>
      <c r="AG1" s="363"/>
      <c r="AH1" s="363"/>
      <c r="AI1" s="363"/>
      <c r="AJ1" s="363"/>
      <c r="AK1" s="363"/>
      <c r="AL1" s="363"/>
      <c r="AM1" s="363"/>
      <c r="AN1" s="363"/>
      <c r="AO1" s="363"/>
      <c r="AP1" s="363"/>
    </row>
    <row r="2" spans="1:42" ht="13.5" thickBot="1" x14ac:dyDescent="0.25">
      <c r="A2" s="363"/>
      <c r="B2" s="363"/>
      <c r="C2" s="363"/>
      <c r="D2" s="363"/>
      <c r="E2" s="363"/>
      <c r="F2" s="363"/>
      <c r="G2" s="363"/>
      <c r="H2" s="363"/>
      <c r="I2" s="363"/>
      <c r="J2" s="363"/>
      <c r="K2" s="363"/>
      <c r="L2" s="363"/>
      <c r="M2" s="363"/>
      <c r="N2" s="363"/>
      <c r="O2" s="363"/>
      <c r="P2" s="363"/>
      <c r="Q2" s="363"/>
      <c r="R2" s="363"/>
      <c r="S2" s="363"/>
      <c r="T2" s="363"/>
      <c r="U2" s="363"/>
      <c r="V2" s="363"/>
      <c r="W2" s="363"/>
      <c r="X2" s="363"/>
      <c r="Y2" s="363"/>
      <c r="Z2" s="363"/>
      <c r="AA2" s="363"/>
      <c r="AB2" s="363"/>
      <c r="AC2" s="363"/>
      <c r="AD2" s="363"/>
      <c r="AE2" s="363"/>
      <c r="AF2" s="363"/>
      <c r="AG2" s="363"/>
      <c r="AH2" s="363"/>
      <c r="AI2" s="363"/>
      <c r="AJ2" s="363"/>
      <c r="AK2" s="363"/>
      <c r="AL2" s="363"/>
      <c r="AM2" s="363"/>
      <c r="AN2" s="363"/>
      <c r="AO2" s="363"/>
      <c r="AP2" s="363"/>
    </row>
    <row r="3" spans="1:42" s="224" customFormat="1" ht="18.75" x14ac:dyDescent="0.3">
      <c r="B3" s="436" t="s">
        <v>110</v>
      </c>
      <c r="C3" s="437"/>
      <c r="D3" s="437"/>
      <c r="E3" s="437"/>
      <c r="F3" s="437"/>
      <c r="G3" s="437"/>
      <c r="H3" s="437"/>
      <c r="I3" s="437"/>
      <c r="J3" s="437"/>
      <c r="K3" s="437"/>
      <c r="L3" s="437"/>
      <c r="M3" s="437"/>
      <c r="N3" s="437"/>
      <c r="O3" s="437"/>
      <c r="P3" s="437"/>
      <c r="Q3" s="437"/>
      <c r="R3" s="437"/>
      <c r="S3" s="437"/>
      <c r="T3" s="437"/>
      <c r="U3" s="438"/>
    </row>
    <row r="4" spans="1:42" s="224" customFormat="1" ht="18.75" x14ac:dyDescent="0.3">
      <c r="B4" s="439" t="s">
        <v>111</v>
      </c>
      <c r="C4" s="440"/>
      <c r="D4" s="440"/>
      <c r="E4" s="440"/>
      <c r="F4" s="440"/>
      <c r="G4" s="440"/>
      <c r="H4" s="440"/>
      <c r="I4" s="440"/>
      <c r="J4" s="440"/>
      <c r="K4" s="440"/>
      <c r="L4" s="440"/>
      <c r="M4" s="440"/>
      <c r="N4" s="440"/>
      <c r="O4" s="440"/>
      <c r="P4" s="440"/>
      <c r="Q4" s="440"/>
      <c r="R4" s="440"/>
      <c r="S4" s="440"/>
      <c r="T4" s="440"/>
      <c r="U4" s="441"/>
    </row>
    <row r="5" spans="1:42" s="224" customFormat="1" ht="34.35" customHeight="1" x14ac:dyDescent="0.3">
      <c r="B5" s="439" t="s">
        <v>112</v>
      </c>
      <c r="C5" s="440"/>
      <c r="D5" s="440"/>
      <c r="E5" s="440"/>
      <c r="F5" s="440"/>
      <c r="G5" s="440"/>
      <c r="H5" s="440"/>
      <c r="I5" s="440"/>
      <c r="J5" s="440"/>
      <c r="K5" s="440"/>
      <c r="L5" s="440"/>
      <c r="M5" s="440"/>
      <c r="N5" s="440"/>
      <c r="O5" s="440"/>
      <c r="P5" s="440"/>
      <c r="Q5" s="440"/>
      <c r="R5" s="440"/>
      <c r="S5" s="440"/>
      <c r="T5" s="440"/>
      <c r="U5" s="441"/>
    </row>
    <row r="6" spans="1:42" s="224" customFormat="1" ht="18.75" x14ac:dyDescent="0.3">
      <c r="B6" s="439" t="s">
        <v>113</v>
      </c>
      <c r="C6" s="440"/>
      <c r="D6" s="440"/>
      <c r="E6" s="440"/>
      <c r="F6" s="440"/>
      <c r="G6" s="440"/>
      <c r="H6" s="440"/>
      <c r="I6" s="440"/>
      <c r="J6" s="440"/>
      <c r="K6" s="440"/>
      <c r="L6" s="440"/>
      <c r="M6" s="440"/>
      <c r="N6" s="440"/>
      <c r="O6" s="440"/>
      <c r="P6" s="440"/>
      <c r="Q6" s="440"/>
      <c r="R6" s="440"/>
      <c r="S6" s="440"/>
      <c r="T6" s="440"/>
      <c r="U6" s="441"/>
    </row>
    <row r="7" spans="1:42" s="224" customFormat="1" ht="18.75" x14ac:dyDescent="0.3">
      <c r="B7" s="439" t="s">
        <v>114</v>
      </c>
      <c r="C7" s="440"/>
      <c r="D7" s="440"/>
      <c r="E7" s="440"/>
      <c r="F7" s="440"/>
      <c r="G7" s="440"/>
      <c r="H7" s="440"/>
      <c r="I7" s="440"/>
      <c r="J7" s="440"/>
      <c r="K7" s="440"/>
      <c r="L7" s="440"/>
      <c r="M7" s="440"/>
      <c r="N7" s="440"/>
      <c r="O7" s="440"/>
      <c r="P7" s="440"/>
      <c r="Q7" s="440"/>
      <c r="R7" s="440"/>
      <c r="S7" s="440"/>
      <c r="T7" s="440"/>
      <c r="U7" s="441"/>
    </row>
    <row r="8" spans="1:42" s="224" customFormat="1" ht="19.5" thickBot="1" x14ac:dyDescent="0.35">
      <c r="B8" s="433" t="s">
        <v>115</v>
      </c>
      <c r="C8" s="434"/>
      <c r="D8" s="434"/>
      <c r="E8" s="434"/>
      <c r="F8" s="434"/>
      <c r="G8" s="434"/>
      <c r="H8" s="434"/>
      <c r="I8" s="434"/>
      <c r="J8" s="434"/>
      <c r="K8" s="434"/>
      <c r="L8" s="434"/>
      <c r="M8" s="434"/>
      <c r="N8" s="434"/>
      <c r="O8" s="434"/>
      <c r="P8" s="434"/>
      <c r="Q8" s="434"/>
      <c r="R8" s="434"/>
      <c r="S8" s="434"/>
      <c r="T8" s="434"/>
      <c r="U8" s="435"/>
    </row>
    <row r="9" spans="1:42" s="20" customFormat="1" x14ac:dyDescent="0.2">
      <c r="A9" s="363"/>
      <c r="B9" s="363"/>
      <c r="C9" s="363"/>
      <c r="D9" s="363"/>
      <c r="E9" s="363"/>
      <c r="F9" s="363"/>
      <c r="G9" s="363"/>
      <c r="H9" s="363"/>
      <c r="I9" s="363"/>
      <c r="J9" s="363"/>
      <c r="K9" s="363"/>
      <c r="L9" s="363"/>
      <c r="M9" s="363"/>
      <c r="N9" s="363"/>
      <c r="O9" s="363"/>
      <c r="P9" s="363"/>
      <c r="Q9" s="363"/>
      <c r="R9" s="363"/>
      <c r="S9" s="363"/>
      <c r="T9" s="363"/>
      <c r="U9" s="363"/>
      <c r="V9" s="363"/>
      <c r="W9" s="363"/>
      <c r="X9" s="363"/>
      <c r="Y9" s="363"/>
      <c r="Z9" s="363"/>
      <c r="AA9" s="363"/>
      <c r="AB9" s="363"/>
      <c r="AC9" s="363"/>
      <c r="AD9" s="363"/>
      <c r="AE9" s="363"/>
      <c r="AF9" s="363"/>
      <c r="AG9" s="363"/>
      <c r="AH9" s="363"/>
      <c r="AI9" s="363"/>
      <c r="AJ9" s="363"/>
      <c r="AK9" s="363"/>
      <c r="AL9" s="363"/>
      <c r="AM9" s="363"/>
      <c r="AN9" s="363"/>
      <c r="AO9" s="363"/>
      <c r="AP9" s="363"/>
    </row>
    <row r="10" spans="1:42" s="20" customFormat="1" x14ac:dyDescent="0.2">
      <c r="A10" s="363"/>
      <c r="B10" s="363"/>
      <c r="C10" s="363"/>
      <c r="D10" s="363"/>
      <c r="E10" s="363"/>
      <c r="F10" s="363"/>
      <c r="G10" s="363"/>
      <c r="H10" s="363"/>
      <c r="I10" s="363"/>
      <c r="J10" s="363"/>
      <c r="K10" s="363"/>
      <c r="L10" s="363"/>
      <c r="M10" s="363"/>
      <c r="N10" s="363"/>
      <c r="O10" s="363"/>
      <c r="P10" s="363"/>
      <c r="Q10" s="363"/>
      <c r="R10" s="363"/>
      <c r="S10" s="363"/>
      <c r="T10" s="363"/>
      <c r="U10" s="363"/>
      <c r="V10" s="363"/>
      <c r="W10" s="363"/>
      <c r="X10" s="363"/>
      <c r="Y10" s="363"/>
      <c r="Z10" s="363"/>
      <c r="AA10" s="363"/>
      <c r="AB10" s="363"/>
      <c r="AC10" s="363"/>
      <c r="AD10" s="363"/>
      <c r="AE10" s="363"/>
      <c r="AF10" s="363"/>
      <c r="AG10" s="363"/>
      <c r="AH10" s="363"/>
      <c r="AI10" s="363"/>
      <c r="AJ10" s="363"/>
      <c r="AK10" s="363"/>
      <c r="AL10" s="363"/>
      <c r="AM10" s="363"/>
      <c r="AN10" s="363"/>
      <c r="AO10" s="363"/>
      <c r="AP10" s="363"/>
    </row>
    <row r="11" spans="1:42" s="4" customFormat="1" ht="15" x14ac:dyDescent="0.25">
      <c r="B11" s="412" t="s">
        <v>3</v>
      </c>
      <c r="C11" s="412"/>
      <c r="D11" s="412"/>
      <c r="E11" s="412"/>
      <c r="F11" s="412"/>
      <c r="G11" s="412"/>
      <c r="H11" s="412"/>
      <c r="I11" s="412"/>
      <c r="J11" s="412"/>
      <c r="K11" s="412"/>
      <c r="L11" s="412"/>
      <c r="M11" s="412"/>
      <c r="N11" s="412"/>
      <c r="O11" s="412"/>
      <c r="P11" s="412"/>
      <c r="Q11" s="412"/>
      <c r="R11" s="412"/>
      <c r="S11" s="412"/>
      <c r="T11" s="412"/>
      <c r="AE11" s="6"/>
      <c r="AF11" s="6"/>
      <c r="AG11" s="6"/>
      <c r="AH11" s="6"/>
      <c r="AI11" s="6"/>
      <c r="AJ11" s="6"/>
      <c r="AK11" s="6"/>
      <c r="AL11" s="6"/>
      <c r="AM11" s="6"/>
      <c r="AN11" s="6"/>
      <c r="AO11" s="6"/>
      <c r="AP11" s="6"/>
    </row>
    <row r="12" spans="1:42" s="4" customFormat="1" ht="24.75" customHeight="1" x14ac:dyDescent="0.25">
      <c r="AE12" s="6"/>
      <c r="AF12" s="6"/>
      <c r="AG12" s="6"/>
      <c r="AH12" s="6"/>
      <c r="AI12" s="6"/>
      <c r="AJ12" s="6"/>
      <c r="AK12" s="6"/>
      <c r="AL12" s="6"/>
      <c r="AM12" s="6"/>
      <c r="AN12" s="6"/>
      <c r="AO12" s="6"/>
      <c r="AP12" s="6"/>
    </row>
    <row r="13" spans="1:42" s="4" customFormat="1" ht="15.75" thickBot="1" x14ac:dyDescent="0.3">
      <c r="AE13" s="6"/>
      <c r="AF13" s="6"/>
      <c r="AG13" s="6"/>
      <c r="AH13" s="6"/>
      <c r="AI13" s="6"/>
      <c r="AJ13" s="6"/>
      <c r="AK13" s="6"/>
      <c r="AL13" s="6"/>
      <c r="AM13" s="6"/>
      <c r="AN13" s="6"/>
      <c r="AO13" s="6"/>
      <c r="AP13" s="6"/>
    </row>
    <row r="14" spans="1:42" s="4" customFormat="1" ht="15" customHeight="1" thickTop="1" x14ac:dyDescent="0.25">
      <c r="X14" s="422" t="s">
        <v>4</v>
      </c>
      <c r="Y14" s="423"/>
      <c r="Z14" s="423"/>
      <c r="AA14" s="423"/>
      <c r="AB14" s="424"/>
      <c r="AE14" s="6"/>
      <c r="AF14" s="6"/>
      <c r="AG14" s="6"/>
      <c r="AH14" s="6"/>
      <c r="AI14" s="6"/>
      <c r="AJ14" s="6"/>
      <c r="AK14" s="6"/>
      <c r="AL14" s="6"/>
      <c r="AM14" s="6"/>
      <c r="AN14" s="6"/>
      <c r="AO14" s="6"/>
      <c r="AP14" s="6"/>
    </row>
    <row r="15" spans="1:42" s="4" customFormat="1" ht="15" x14ac:dyDescent="0.25">
      <c r="X15" s="425"/>
      <c r="Y15" s="426"/>
      <c r="Z15" s="426"/>
      <c r="AA15" s="426"/>
      <c r="AB15" s="427"/>
      <c r="AE15" s="6"/>
      <c r="AF15" s="6"/>
      <c r="AG15" s="6"/>
      <c r="AH15" s="6"/>
      <c r="AI15" s="6"/>
      <c r="AJ15" s="6"/>
      <c r="AK15" s="6"/>
      <c r="AL15" s="6"/>
      <c r="AM15" s="6"/>
      <c r="AN15" s="6"/>
      <c r="AO15" s="6"/>
      <c r="AP15" s="6"/>
    </row>
    <row r="16" spans="1:42" s="4" customFormat="1" ht="15" x14ac:dyDescent="0.25">
      <c r="X16" s="425"/>
      <c r="Y16" s="426"/>
      <c r="Z16" s="426"/>
      <c r="AA16" s="426"/>
      <c r="AB16" s="427"/>
      <c r="AE16" s="6"/>
      <c r="AF16" s="6"/>
      <c r="AG16" s="6"/>
      <c r="AH16" s="6"/>
      <c r="AI16" s="6"/>
      <c r="AJ16" s="6"/>
      <c r="AK16" s="6"/>
      <c r="AL16" s="6"/>
      <c r="AM16" s="6"/>
      <c r="AN16" s="6"/>
      <c r="AO16" s="6"/>
      <c r="AP16" s="6"/>
    </row>
    <row r="17" spans="24:42" s="4" customFormat="1" ht="15" x14ac:dyDescent="0.25">
      <c r="X17" s="425"/>
      <c r="Y17" s="426"/>
      <c r="Z17" s="426"/>
      <c r="AA17" s="426"/>
      <c r="AB17" s="427"/>
      <c r="AE17" s="6"/>
      <c r="AF17" s="6"/>
      <c r="AG17" s="6"/>
      <c r="AH17" s="6"/>
      <c r="AI17" s="6"/>
      <c r="AJ17" s="6"/>
      <c r="AK17" s="6"/>
      <c r="AL17" s="6"/>
      <c r="AM17" s="6"/>
      <c r="AN17" s="6"/>
      <c r="AO17" s="6"/>
      <c r="AP17" s="6"/>
    </row>
    <row r="18" spans="24:42" s="4" customFormat="1" ht="15" x14ac:dyDescent="0.25">
      <c r="X18" s="425"/>
      <c r="Y18" s="426"/>
      <c r="Z18" s="426"/>
      <c r="AA18" s="426"/>
      <c r="AB18" s="427"/>
      <c r="AE18" s="6"/>
      <c r="AF18" s="6"/>
      <c r="AG18" s="6"/>
      <c r="AH18" s="6"/>
      <c r="AI18" s="6"/>
      <c r="AJ18" s="6"/>
      <c r="AK18" s="6"/>
      <c r="AL18" s="6"/>
      <c r="AM18" s="6"/>
      <c r="AN18" s="6"/>
      <c r="AO18" s="6"/>
      <c r="AP18" s="6"/>
    </row>
    <row r="19" spans="24:42" s="4" customFormat="1" ht="15" x14ac:dyDescent="0.25">
      <c r="X19" s="425"/>
      <c r="Y19" s="426"/>
      <c r="Z19" s="426"/>
      <c r="AA19" s="426"/>
      <c r="AB19" s="427"/>
      <c r="AE19" s="6"/>
      <c r="AF19" s="6"/>
      <c r="AG19" s="6"/>
      <c r="AH19" s="6"/>
      <c r="AI19" s="6"/>
      <c r="AJ19" s="6"/>
      <c r="AK19" s="6"/>
      <c r="AL19" s="6"/>
      <c r="AM19" s="6"/>
      <c r="AN19" s="6"/>
      <c r="AO19" s="6"/>
      <c r="AP19" s="6"/>
    </row>
    <row r="20" spans="24:42" s="4" customFormat="1" ht="15" x14ac:dyDescent="0.25">
      <c r="X20" s="425"/>
      <c r="Y20" s="426"/>
      <c r="Z20" s="426"/>
      <c r="AA20" s="426"/>
      <c r="AB20" s="427"/>
      <c r="AE20" s="6"/>
      <c r="AF20" s="6"/>
      <c r="AG20" s="6"/>
      <c r="AH20" s="6"/>
      <c r="AI20" s="6"/>
      <c r="AJ20" s="6"/>
      <c r="AK20" s="6"/>
      <c r="AL20" s="6"/>
      <c r="AM20" s="6"/>
      <c r="AN20" s="6"/>
      <c r="AO20" s="6"/>
      <c r="AP20" s="6"/>
    </row>
    <row r="21" spans="24:42" s="4" customFormat="1" ht="15" x14ac:dyDescent="0.25">
      <c r="X21" s="425"/>
      <c r="Y21" s="426"/>
      <c r="Z21" s="426"/>
      <c r="AA21" s="426"/>
      <c r="AB21" s="427"/>
      <c r="AE21" s="6"/>
      <c r="AF21" s="6"/>
      <c r="AG21" s="6"/>
      <c r="AH21" s="6"/>
      <c r="AI21" s="6"/>
      <c r="AJ21" s="6"/>
      <c r="AK21" s="6"/>
      <c r="AL21" s="6"/>
      <c r="AM21" s="6"/>
      <c r="AN21" s="6"/>
      <c r="AO21" s="6"/>
      <c r="AP21" s="6"/>
    </row>
    <row r="22" spans="24:42" s="4" customFormat="1" ht="15" x14ac:dyDescent="0.25">
      <c r="X22" s="425"/>
      <c r="Y22" s="426"/>
      <c r="Z22" s="426"/>
      <c r="AA22" s="426"/>
      <c r="AB22" s="427"/>
      <c r="AE22" s="6"/>
      <c r="AF22" s="6"/>
      <c r="AG22" s="6"/>
      <c r="AH22" s="6"/>
      <c r="AI22" s="6"/>
      <c r="AJ22" s="6"/>
      <c r="AK22" s="6"/>
      <c r="AL22" s="6"/>
      <c r="AM22" s="6"/>
      <c r="AN22" s="6"/>
      <c r="AO22" s="6"/>
      <c r="AP22" s="6"/>
    </row>
    <row r="23" spans="24:42" s="4" customFormat="1" ht="15" x14ac:dyDescent="0.25">
      <c r="X23" s="425"/>
      <c r="Y23" s="426"/>
      <c r="Z23" s="426"/>
      <c r="AA23" s="426"/>
      <c r="AB23" s="427"/>
      <c r="AE23" s="6"/>
      <c r="AF23" s="6"/>
      <c r="AG23" s="6"/>
      <c r="AH23" s="6"/>
      <c r="AI23" s="6"/>
      <c r="AJ23" s="6"/>
      <c r="AK23" s="6"/>
      <c r="AL23" s="6"/>
      <c r="AM23" s="6"/>
      <c r="AN23" s="6"/>
      <c r="AO23" s="6"/>
      <c r="AP23" s="6"/>
    </row>
    <row r="24" spans="24:42" s="4" customFormat="1" ht="15" x14ac:dyDescent="0.25">
      <c r="X24" s="425"/>
      <c r="Y24" s="426"/>
      <c r="Z24" s="426"/>
      <c r="AA24" s="426"/>
      <c r="AB24" s="427"/>
      <c r="AE24" s="6"/>
      <c r="AF24" s="6"/>
      <c r="AG24" s="6"/>
      <c r="AH24" s="6"/>
      <c r="AI24" s="6"/>
      <c r="AJ24" s="6"/>
      <c r="AK24" s="6"/>
      <c r="AL24" s="6"/>
      <c r="AM24" s="6"/>
      <c r="AN24" s="6"/>
      <c r="AO24" s="6"/>
      <c r="AP24" s="6"/>
    </row>
    <row r="25" spans="24:42" s="4" customFormat="1" ht="15" x14ac:dyDescent="0.25">
      <c r="X25" s="425"/>
      <c r="Y25" s="426"/>
      <c r="Z25" s="426"/>
      <c r="AA25" s="426"/>
      <c r="AB25" s="427"/>
      <c r="AE25" s="6"/>
      <c r="AF25" s="6"/>
      <c r="AG25" s="6"/>
      <c r="AH25" s="6"/>
      <c r="AI25" s="6"/>
      <c r="AJ25" s="6"/>
      <c r="AK25" s="6"/>
      <c r="AL25" s="6"/>
      <c r="AM25" s="6"/>
      <c r="AN25" s="6"/>
      <c r="AO25" s="6"/>
      <c r="AP25" s="6"/>
    </row>
    <row r="26" spans="24:42" s="4" customFormat="1" ht="15" x14ac:dyDescent="0.25">
      <c r="X26" s="425"/>
      <c r="Y26" s="426"/>
      <c r="Z26" s="426"/>
      <c r="AA26" s="426"/>
      <c r="AB26" s="427"/>
      <c r="AE26" s="6"/>
      <c r="AF26" s="6"/>
      <c r="AG26" s="6"/>
      <c r="AH26" s="6"/>
      <c r="AI26" s="6"/>
      <c r="AJ26" s="6"/>
      <c r="AK26" s="6"/>
      <c r="AL26" s="6"/>
      <c r="AM26" s="6"/>
      <c r="AN26" s="6"/>
      <c r="AO26" s="6"/>
      <c r="AP26" s="6"/>
    </row>
    <row r="27" spans="24:42" s="4" customFormat="1" ht="15.75" thickBot="1" x14ac:dyDescent="0.3">
      <c r="X27" s="428"/>
      <c r="Y27" s="429"/>
      <c r="Z27" s="429"/>
      <c r="AA27" s="429"/>
      <c r="AB27" s="430"/>
      <c r="AE27" s="6"/>
      <c r="AF27" s="6"/>
      <c r="AG27" s="6"/>
      <c r="AH27" s="6"/>
      <c r="AI27" s="6"/>
      <c r="AJ27" s="6"/>
      <c r="AK27" s="6"/>
      <c r="AL27" s="6"/>
      <c r="AM27" s="6"/>
      <c r="AN27" s="6"/>
      <c r="AO27" s="6"/>
      <c r="AP27" s="6"/>
    </row>
    <row r="28" spans="24:42" s="4" customFormat="1" ht="15.75" thickTop="1" x14ac:dyDescent="0.25">
      <c r="AE28" s="6"/>
      <c r="AF28" s="6"/>
      <c r="AG28" s="6"/>
      <c r="AH28" s="6"/>
      <c r="AI28" s="6"/>
      <c r="AJ28" s="6"/>
      <c r="AK28" s="6"/>
      <c r="AL28" s="6"/>
      <c r="AM28" s="6"/>
      <c r="AN28" s="6"/>
      <c r="AO28" s="6"/>
      <c r="AP28" s="6"/>
    </row>
    <row r="29" spans="24:42" s="4" customFormat="1" ht="15" x14ac:dyDescent="0.25">
      <c r="AE29" s="6"/>
      <c r="AF29" s="6"/>
      <c r="AG29" s="6"/>
      <c r="AH29" s="6"/>
      <c r="AI29" s="6"/>
      <c r="AJ29" s="6"/>
      <c r="AK29" s="6"/>
      <c r="AL29" s="6"/>
      <c r="AM29" s="6"/>
      <c r="AN29" s="6"/>
      <c r="AO29" s="6"/>
      <c r="AP29" s="6"/>
    </row>
    <row r="30" spans="24:42" s="4" customFormat="1" ht="15" x14ac:dyDescent="0.25">
      <c r="AE30" s="6"/>
      <c r="AF30" s="6"/>
      <c r="AG30" s="6"/>
      <c r="AH30" s="6"/>
      <c r="AI30" s="6"/>
      <c r="AJ30" s="6"/>
      <c r="AK30" s="6"/>
      <c r="AL30" s="6"/>
      <c r="AM30" s="6"/>
      <c r="AN30" s="6"/>
      <c r="AO30" s="6"/>
      <c r="AP30" s="6"/>
    </row>
    <row r="31" spans="24:42" s="4" customFormat="1" ht="15" x14ac:dyDescent="0.25">
      <c r="AE31" s="6"/>
      <c r="AF31" s="6"/>
      <c r="AG31" s="6"/>
      <c r="AH31" s="6"/>
      <c r="AI31" s="6"/>
      <c r="AJ31" s="6"/>
      <c r="AK31" s="6"/>
      <c r="AL31" s="6"/>
      <c r="AM31" s="6"/>
      <c r="AN31" s="6"/>
      <c r="AO31" s="6"/>
      <c r="AP31" s="6"/>
    </row>
    <row r="32" spans="24:42" s="4" customFormat="1" ht="15" x14ac:dyDescent="0.25">
      <c r="AE32" s="6"/>
      <c r="AF32" s="6"/>
      <c r="AG32" s="6"/>
      <c r="AH32" s="6"/>
      <c r="AI32" s="6"/>
      <c r="AJ32" s="6"/>
      <c r="AK32" s="6"/>
      <c r="AL32" s="6"/>
      <c r="AM32" s="6"/>
      <c r="AN32" s="6"/>
      <c r="AO32" s="6"/>
      <c r="AP32" s="6"/>
    </row>
    <row r="33" spans="2:42" s="4" customFormat="1" ht="15" x14ac:dyDescent="0.25">
      <c r="B33" s="412" t="s">
        <v>5</v>
      </c>
      <c r="C33" s="412"/>
      <c r="D33" s="412"/>
      <c r="E33" s="412"/>
      <c r="F33" s="412"/>
      <c r="G33" s="412"/>
      <c r="H33" s="412"/>
      <c r="I33" s="412"/>
      <c r="J33" s="412"/>
      <c r="K33" s="412"/>
      <c r="L33" s="412"/>
      <c r="M33" s="412"/>
      <c r="N33" s="412"/>
      <c r="O33" s="412"/>
      <c r="P33" s="412"/>
      <c r="Q33" s="412"/>
      <c r="R33" s="412"/>
      <c r="S33" s="412"/>
      <c r="T33" s="412"/>
      <c r="AE33" s="6"/>
      <c r="AF33" s="6"/>
      <c r="AG33" s="6"/>
      <c r="AH33" s="6"/>
      <c r="AI33" s="6"/>
      <c r="AJ33" s="6"/>
      <c r="AK33" s="6"/>
      <c r="AL33" s="6"/>
      <c r="AM33" s="6"/>
      <c r="AN33" s="6"/>
      <c r="AO33" s="6"/>
      <c r="AP33" s="6"/>
    </row>
    <row r="34" spans="2:42" s="4" customFormat="1" ht="24.75" customHeight="1" x14ac:dyDescent="0.25">
      <c r="AE34" s="6"/>
      <c r="AF34" s="6"/>
      <c r="AG34" s="6"/>
      <c r="AH34" s="6"/>
      <c r="AI34" s="6"/>
      <c r="AJ34" s="6"/>
      <c r="AK34" s="6"/>
      <c r="AL34" s="6"/>
      <c r="AM34" s="6"/>
      <c r="AN34" s="6"/>
      <c r="AO34" s="6"/>
      <c r="AP34" s="6"/>
    </row>
    <row r="35" spans="2:42" s="4" customFormat="1" ht="15.75" thickBot="1" x14ac:dyDescent="0.3">
      <c r="AE35" s="6"/>
      <c r="AF35" s="6"/>
      <c r="AG35" s="6"/>
      <c r="AH35" s="6"/>
      <c r="AI35" s="6"/>
      <c r="AJ35" s="6"/>
      <c r="AK35" s="6"/>
      <c r="AL35" s="6"/>
      <c r="AM35" s="6"/>
      <c r="AN35" s="6"/>
      <c r="AO35" s="6"/>
      <c r="AP35" s="6"/>
    </row>
    <row r="36" spans="2:42" s="4" customFormat="1" ht="15" customHeight="1" thickTop="1" x14ac:dyDescent="0.25">
      <c r="X36" s="431" t="s">
        <v>6</v>
      </c>
      <c r="Y36" s="423"/>
      <c r="Z36" s="423"/>
      <c r="AA36" s="423"/>
      <c r="AB36" s="424"/>
      <c r="AE36" s="6"/>
      <c r="AF36" s="6"/>
      <c r="AG36" s="6"/>
      <c r="AH36" s="6"/>
      <c r="AI36" s="6"/>
      <c r="AJ36" s="6"/>
      <c r="AK36" s="6"/>
      <c r="AL36" s="6"/>
      <c r="AM36" s="6"/>
      <c r="AN36" s="6"/>
      <c r="AO36" s="6"/>
      <c r="AP36" s="6"/>
    </row>
    <row r="37" spans="2:42" s="4" customFormat="1" ht="15" customHeight="1" x14ac:dyDescent="0.25">
      <c r="X37" s="425"/>
      <c r="Y37" s="426"/>
      <c r="Z37" s="426"/>
      <c r="AA37" s="426"/>
      <c r="AB37" s="427"/>
      <c r="AE37" s="6"/>
      <c r="AF37" s="6"/>
      <c r="AG37" s="6"/>
      <c r="AH37" s="6"/>
      <c r="AI37" s="6"/>
      <c r="AJ37" s="6"/>
      <c r="AK37" s="6"/>
      <c r="AL37" s="6"/>
      <c r="AM37" s="6"/>
      <c r="AN37" s="6"/>
      <c r="AO37" s="6"/>
      <c r="AP37" s="6"/>
    </row>
    <row r="38" spans="2:42" s="4" customFormat="1" ht="15" customHeight="1" x14ac:dyDescent="0.25">
      <c r="X38" s="425"/>
      <c r="Y38" s="426"/>
      <c r="Z38" s="426"/>
      <c r="AA38" s="426"/>
      <c r="AB38" s="427"/>
      <c r="AE38" s="6"/>
      <c r="AF38" s="6"/>
      <c r="AG38" s="6"/>
      <c r="AH38" s="6"/>
      <c r="AI38" s="6"/>
      <c r="AJ38" s="6"/>
      <c r="AK38" s="6"/>
      <c r="AL38" s="6"/>
      <c r="AM38" s="6"/>
      <c r="AN38" s="6"/>
      <c r="AO38" s="6"/>
      <c r="AP38" s="6"/>
    </row>
    <row r="39" spans="2:42" s="4" customFormat="1" ht="15" customHeight="1" x14ac:dyDescent="0.25">
      <c r="X39" s="425"/>
      <c r="Y39" s="426"/>
      <c r="Z39" s="426"/>
      <c r="AA39" s="426"/>
      <c r="AB39" s="427"/>
      <c r="AE39" s="6"/>
      <c r="AF39" s="6"/>
      <c r="AG39" s="6"/>
      <c r="AH39" s="6"/>
      <c r="AI39" s="6"/>
      <c r="AJ39" s="6"/>
      <c r="AK39" s="6"/>
      <c r="AL39" s="6"/>
      <c r="AM39" s="6"/>
      <c r="AN39" s="6"/>
      <c r="AO39" s="6"/>
      <c r="AP39" s="6"/>
    </row>
    <row r="40" spans="2:42" s="4" customFormat="1" ht="15" customHeight="1" x14ac:dyDescent="0.25">
      <c r="X40" s="425"/>
      <c r="Y40" s="426"/>
      <c r="Z40" s="426"/>
      <c r="AA40" s="426"/>
      <c r="AB40" s="427"/>
      <c r="AE40" s="6"/>
      <c r="AF40" s="6"/>
      <c r="AG40" s="6"/>
      <c r="AH40" s="6"/>
      <c r="AI40" s="6"/>
      <c r="AJ40" s="6"/>
      <c r="AK40" s="6"/>
      <c r="AL40" s="6"/>
      <c r="AM40" s="6"/>
      <c r="AN40" s="6"/>
      <c r="AO40" s="6"/>
      <c r="AP40" s="6"/>
    </row>
    <row r="41" spans="2:42" s="4" customFormat="1" ht="15" customHeight="1" x14ac:dyDescent="0.25">
      <c r="X41" s="425"/>
      <c r="Y41" s="426"/>
      <c r="Z41" s="426"/>
      <c r="AA41" s="426"/>
      <c r="AB41" s="427"/>
      <c r="AE41" s="6"/>
      <c r="AF41" s="6"/>
      <c r="AG41" s="6"/>
      <c r="AH41" s="6"/>
      <c r="AI41" s="6"/>
      <c r="AJ41" s="6"/>
      <c r="AK41" s="6"/>
      <c r="AL41" s="6"/>
      <c r="AM41" s="6"/>
      <c r="AN41" s="6"/>
      <c r="AO41" s="6"/>
      <c r="AP41" s="6"/>
    </row>
    <row r="42" spans="2:42" s="4" customFormat="1" ht="15" customHeight="1" x14ac:dyDescent="0.25">
      <c r="X42" s="425"/>
      <c r="Y42" s="426"/>
      <c r="Z42" s="426"/>
      <c r="AA42" s="426"/>
      <c r="AB42" s="427"/>
      <c r="AE42" s="6"/>
      <c r="AF42" s="6"/>
      <c r="AG42" s="6"/>
      <c r="AH42" s="6"/>
      <c r="AI42" s="6"/>
      <c r="AJ42" s="6"/>
      <c r="AK42" s="6"/>
      <c r="AL42" s="6"/>
      <c r="AM42" s="6"/>
      <c r="AN42" s="6"/>
      <c r="AO42" s="6"/>
      <c r="AP42" s="6"/>
    </row>
    <row r="43" spans="2:42" s="4" customFormat="1" ht="15" customHeight="1" x14ac:dyDescent="0.25">
      <c r="X43" s="425"/>
      <c r="Y43" s="426"/>
      <c r="Z43" s="426"/>
      <c r="AA43" s="426"/>
      <c r="AB43" s="427"/>
      <c r="AE43" s="6"/>
      <c r="AF43" s="6"/>
      <c r="AG43" s="6"/>
      <c r="AH43" s="6"/>
      <c r="AI43" s="6"/>
      <c r="AJ43" s="6"/>
      <c r="AK43" s="6"/>
      <c r="AL43" s="6"/>
      <c r="AM43" s="6"/>
      <c r="AN43" s="6"/>
      <c r="AO43" s="6"/>
      <c r="AP43" s="6"/>
    </row>
    <row r="44" spans="2:42" s="4" customFormat="1" ht="15" customHeight="1" x14ac:dyDescent="0.25">
      <c r="X44" s="425"/>
      <c r="Y44" s="426"/>
      <c r="Z44" s="426"/>
      <c r="AA44" s="426"/>
      <c r="AB44" s="427"/>
      <c r="AE44" s="6"/>
      <c r="AF44" s="6"/>
      <c r="AG44" s="6"/>
      <c r="AH44" s="6"/>
      <c r="AI44" s="6"/>
      <c r="AJ44" s="6"/>
      <c r="AK44" s="6"/>
      <c r="AL44" s="6"/>
      <c r="AM44" s="6"/>
      <c r="AN44" s="6"/>
      <c r="AO44" s="6"/>
      <c r="AP44" s="6"/>
    </row>
    <row r="45" spans="2:42" s="4" customFormat="1" ht="15" customHeight="1" x14ac:dyDescent="0.25">
      <c r="X45" s="425"/>
      <c r="Y45" s="426"/>
      <c r="Z45" s="426"/>
      <c r="AA45" s="426"/>
      <c r="AB45" s="427"/>
      <c r="AE45" s="6"/>
      <c r="AF45" s="6"/>
      <c r="AG45" s="6"/>
      <c r="AH45" s="6"/>
      <c r="AI45" s="6"/>
      <c r="AJ45" s="6"/>
      <c r="AK45" s="6"/>
      <c r="AL45" s="6"/>
      <c r="AM45" s="6"/>
      <c r="AN45" s="6"/>
      <c r="AO45" s="6"/>
      <c r="AP45" s="6"/>
    </row>
    <row r="46" spans="2:42" s="4" customFormat="1" ht="15" customHeight="1" x14ac:dyDescent="0.25">
      <c r="X46" s="425"/>
      <c r="Y46" s="426"/>
      <c r="Z46" s="426"/>
      <c r="AA46" s="426"/>
      <c r="AB46" s="427"/>
      <c r="AE46" s="6"/>
      <c r="AF46" s="6"/>
      <c r="AG46" s="6"/>
      <c r="AH46" s="6"/>
      <c r="AI46" s="6"/>
      <c r="AJ46" s="6"/>
      <c r="AK46" s="6"/>
      <c r="AL46" s="6"/>
      <c r="AM46" s="6"/>
      <c r="AN46" s="6"/>
      <c r="AO46" s="6"/>
      <c r="AP46" s="6"/>
    </row>
    <row r="47" spans="2:42" s="4" customFormat="1" ht="15" customHeight="1" x14ac:dyDescent="0.25">
      <c r="X47" s="425"/>
      <c r="Y47" s="426"/>
      <c r="Z47" s="426"/>
      <c r="AA47" s="426"/>
      <c r="AB47" s="427"/>
      <c r="AE47" s="6"/>
      <c r="AF47" s="6"/>
      <c r="AG47" s="6"/>
      <c r="AH47" s="6"/>
      <c r="AI47" s="6"/>
      <c r="AJ47" s="6"/>
      <c r="AK47" s="6"/>
      <c r="AL47" s="6"/>
      <c r="AM47" s="6"/>
      <c r="AN47" s="6"/>
      <c r="AO47" s="6"/>
      <c r="AP47" s="6"/>
    </row>
    <row r="48" spans="2:42" s="4" customFormat="1" ht="15" customHeight="1" x14ac:dyDescent="0.25">
      <c r="X48" s="425"/>
      <c r="Y48" s="426"/>
      <c r="Z48" s="426"/>
      <c r="AA48" s="426"/>
      <c r="AB48" s="427"/>
      <c r="AE48" s="6"/>
      <c r="AF48" s="6"/>
      <c r="AG48" s="6"/>
      <c r="AH48" s="6"/>
      <c r="AI48" s="6"/>
      <c r="AJ48" s="6"/>
      <c r="AK48" s="6"/>
      <c r="AL48" s="6"/>
      <c r="AM48" s="6"/>
      <c r="AN48" s="6"/>
      <c r="AO48" s="6"/>
      <c r="AP48" s="6"/>
    </row>
    <row r="49" spans="2:42" s="4" customFormat="1" ht="15" customHeight="1" x14ac:dyDescent="0.25">
      <c r="X49" s="425"/>
      <c r="Y49" s="426"/>
      <c r="Z49" s="426"/>
      <c r="AA49" s="426"/>
      <c r="AB49" s="427"/>
      <c r="AE49" s="6"/>
      <c r="AF49" s="6"/>
      <c r="AG49" s="6"/>
      <c r="AH49" s="6"/>
      <c r="AI49" s="6"/>
      <c r="AJ49" s="6"/>
      <c r="AK49" s="6"/>
      <c r="AL49" s="6"/>
      <c r="AM49" s="6"/>
      <c r="AN49" s="6"/>
      <c r="AO49" s="6"/>
      <c r="AP49" s="6"/>
    </row>
    <row r="50" spans="2:42" s="4" customFormat="1" ht="15" customHeight="1" x14ac:dyDescent="0.25">
      <c r="X50" s="425"/>
      <c r="Y50" s="426"/>
      <c r="Z50" s="426"/>
      <c r="AA50" s="426"/>
      <c r="AB50" s="427"/>
      <c r="AE50" s="6"/>
      <c r="AF50" s="6"/>
      <c r="AG50" s="6"/>
      <c r="AH50" s="6"/>
      <c r="AI50" s="6"/>
      <c r="AJ50" s="6"/>
      <c r="AK50" s="6"/>
      <c r="AL50" s="6"/>
      <c r="AM50" s="6"/>
      <c r="AN50" s="6"/>
      <c r="AO50" s="6"/>
      <c r="AP50" s="6"/>
    </row>
    <row r="51" spans="2:42" s="4" customFormat="1" ht="15" customHeight="1" x14ac:dyDescent="0.25">
      <c r="X51" s="425"/>
      <c r="Y51" s="426"/>
      <c r="Z51" s="426"/>
      <c r="AA51" s="426"/>
      <c r="AB51" s="427"/>
      <c r="AE51" s="6"/>
      <c r="AF51" s="6"/>
      <c r="AG51" s="6"/>
      <c r="AH51" s="6"/>
      <c r="AI51" s="6"/>
      <c r="AJ51" s="6"/>
      <c r="AK51" s="6"/>
      <c r="AL51" s="6"/>
      <c r="AM51" s="6"/>
      <c r="AN51" s="6"/>
      <c r="AO51" s="6"/>
      <c r="AP51" s="6"/>
    </row>
    <row r="52" spans="2:42" s="4" customFormat="1" ht="15" customHeight="1" thickBot="1" x14ac:dyDescent="0.3">
      <c r="X52" s="428"/>
      <c r="Y52" s="429"/>
      <c r="Z52" s="429"/>
      <c r="AA52" s="429"/>
      <c r="AB52" s="430"/>
      <c r="AE52" s="6"/>
      <c r="AF52" s="6"/>
      <c r="AG52" s="6"/>
      <c r="AH52" s="6"/>
      <c r="AI52" s="6"/>
      <c r="AJ52" s="6"/>
      <c r="AK52" s="6"/>
      <c r="AL52" s="6"/>
      <c r="AM52" s="6"/>
      <c r="AN52" s="6"/>
      <c r="AO52" s="6"/>
      <c r="AP52" s="6"/>
    </row>
    <row r="53" spans="2:42" s="4" customFormat="1" ht="15.75" thickTop="1" x14ac:dyDescent="0.25">
      <c r="AE53" s="6"/>
      <c r="AF53" s="6"/>
      <c r="AG53" s="6"/>
      <c r="AH53" s="6"/>
      <c r="AI53" s="6"/>
      <c r="AJ53" s="6"/>
      <c r="AK53" s="6"/>
      <c r="AL53" s="6"/>
      <c r="AM53" s="6"/>
      <c r="AN53" s="6"/>
      <c r="AO53" s="6"/>
      <c r="AP53" s="6"/>
    </row>
    <row r="54" spans="2:42" s="4" customFormat="1" ht="15" x14ac:dyDescent="0.25">
      <c r="AE54" s="6"/>
      <c r="AF54" s="6"/>
      <c r="AG54" s="6"/>
      <c r="AH54" s="6"/>
      <c r="AI54" s="6"/>
      <c r="AJ54" s="6"/>
      <c r="AK54" s="6"/>
      <c r="AL54" s="6"/>
      <c r="AM54" s="6"/>
      <c r="AN54" s="6"/>
      <c r="AO54" s="6"/>
      <c r="AP54" s="6"/>
    </row>
    <row r="55" spans="2:42" s="4" customFormat="1" ht="19.5" customHeight="1" x14ac:dyDescent="0.25">
      <c r="B55" s="412" t="s">
        <v>7</v>
      </c>
      <c r="C55" s="412"/>
      <c r="D55" s="412"/>
      <c r="E55" s="412"/>
      <c r="F55" s="412"/>
      <c r="G55" s="412"/>
      <c r="H55" s="412"/>
      <c r="I55" s="412"/>
      <c r="J55" s="412"/>
      <c r="K55" s="412"/>
      <c r="L55" s="412"/>
      <c r="M55" s="412"/>
      <c r="N55" s="412"/>
      <c r="O55" s="412"/>
      <c r="P55" s="412"/>
      <c r="Q55" s="412"/>
      <c r="R55" s="412"/>
      <c r="S55" s="412"/>
      <c r="T55" s="412"/>
      <c r="AE55" s="6"/>
      <c r="AF55" s="6"/>
      <c r="AG55" s="6"/>
      <c r="AH55" s="6"/>
      <c r="AI55" s="6"/>
      <c r="AJ55" s="6"/>
      <c r="AK55" s="6"/>
      <c r="AL55" s="6"/>
      <c r="AM55" s="6"/>
      <c r="AN55" s="6"/>
      <c r="AO55" s="6"/>
      <c r="AP55" s="6"/>
    </row>
    <row r="56" spans="2:42" s="4" customFormat="1" ht="24.75" customHeight="1" x14ac:dyDescent="0.25">
      <c r="AE56" s="6"/>
      <c r="AF56" s="6"/>
      <c r="AG56" s="6"/>
      <c r="AH56" s="6"/>
      <c r="AI56" s="6"/>
      <c r="AJ56" s="6"/>
      <c r="AK56" s="6"/>
      <c r="AL56" s="6"/>
      <c r="AM56" s="6"/>
      <c r="AN56" s="6"/>
      <c r="AO56" s="6"/>
      <c r="AP56" s="6"/>
    </row>
    <row r="57" spans="2:42" s="4" customFormat="1" ht="15.75" thickBot="1" x14ac:dyDescent="0.3">
      <c r="AE57" s="6"/>
      <c r="AF57" s="6"/>
      <c r="AG57" s="6"/>
      <c r="AH57" s="6"/>
      <c r="AI57" s="6"/>
      <c r="AJ57" s="6"/>
      <c r="AK57" s="6"/>
      <c r="AL57" s="6"/>
      <c r="AM57" s="6"/>
      <c r="AN57" s="6"/>
      <c r="AO57" s="6"/>
      <c r="AP57" s="6"/>
    </row>
    <row r="58" spans="2:42" s="4" customFormat="1" ht="15" customHeight="1" thickTop="1" x14ac:dyDescent="0.25">
      <c r="X58" s="403" t="s">
        <v>8</v>
      </c>
      <c r="Y58" s="404"/>
      <c r="Z58" s="404"/>
      <c r="AA58" s="404"/>
      <c r="AB58" s="405"/>
      <c r="AE58" s="6"/>
      <c r="AF58" s="6"/>
      <c r="AG58" s="6"/>
      <c r="AH58" s="6"/>
      <c r="AI58" s="6"/>
      <c r="AJ58" s="6"/>
      <c r="AK58" s="6"/>
      <c r="AL58" s="6"/>
      <c r="AM58" s="6"/>
      <c r="AN58" s="6"/>
      <c r="AO58" s="6"/>
      <c r="AP58" s="6"/>
    </row>
    <row r="59" spans="2:42" s="4" customFormat="1" ht="15" customHeight="1" x14ac:dyDescent="0.25">
      <c r="X59" s="406"/>
      <c r="Y59" s="407"/>
      <c r="Z59" s="407"/>
      <c r="AA59" s="407"/>
      <c r="AB59" s="408"/>
      <c r="AE59" s="6"/>
      <c r="AF59" s="6"/>
      <c r="AG59" s="6"/>
      <c r="AH59" s="6"/>
      <c r="AI59" s="6"/>
      <c r="AJ59" s="6"/>
      <c r="AK59" s="6"/>
      <c r="AL59" s="6"/>
      <c r="AM59" s="6"/>
      <c r="AN59" s="6"/>
      <c r="AO59" s="6"/>
      <c r="AP59" s="6"/>
    </row>
    <row r="60" spans="2:42" s="4" customFormat="1" ht="15" customHeight="1" x14ac:dyDescent="0.25">
      <c r="X60" s="406"/>
      <c r="Y60" s="407"/>
      <c r="Z60" s="407"/>
      <c r="AA60" s="407"/>
      <c r="AB60" s="408"/>
      <c r="AE60" s="6"/>
      <c r="AF60" s="6"/>
      <c r="AG60" s="6"/>
      <c r="AH60" s="6"/>
      <c r="AI60" s="6"/>
      <c r="AJ60" s="6"/>
      <c r="AK60" s="6"/>
      <c r="AL60" s="6"/>
      <c r="AM60" s="6"/>
      <c r="AN60" s="6"/>
      <c r="AO60" s="6"/>
      <c r="AP60" s="6"/>
    </row>
    <row r="61" spans="2:42" s="4" customFormat="1" ht="15" customHeight="1" x14ac:dyDescent="0.25">
      <c r="X61" s="406"/>
      <c r="Y61" s="407"/>
      <c r="Z61" s="407"/>
      <c r="AA61" s="407"/>
      <c r="AB61" s="408"/>
      <c r="AE61" s="6"/>
      <c r="AF61" s="6"/>
      <c r="AG61" s="6"/>
      <c r="AH61" s="6"/>
      <c r="AI61" s="6"/>
      <c r="AJ61" s="6"/>
      <c r="AK61" s="6"/>
      <c r="AL61" s="6"/>
      <c r="AM61" s="6"/>
      <c r="AN61" s="6"/>
      <c r="AO61" s="6"/>
      <c r="AP61" s="6"/>
    </row>
    <row r="62" spans="2:42" s="4" customFormat="1" ht="15" customHeight="1" x14ac:dyDescent="0.25">
      <c r="X62" s="406"/>
      <c r="Y62" s="407"/>
      <c r="Z62" s="407"/>
      <c r="AA62" s="407"/>
      <c r="AB62" s="408"/>
      <c r="AE62" s="6"/>
      <c r="AF62" s="6"/>
      <c r="AG62" s="6"/>
      <c r="AH62" s="6"/>
      <c r="AI62" s="6"/>
      <c r="AJ62" s="6"/>
      <c r="AK62" s="6"/>
      <c r="AL62" s="6"/>
      <c r="AM62" s="6"/>
      <c r="AN62" s="6"/>
      <c r="AO62" s="6"/>
      <c r="AP62" s="6"/>
    </row>
    <row r="63" spans="2:42" s="4" customFormat="1" ht="15" customHeight="1" x14ac:dyDescent="0.25">
      <c r="X63" s="406"/>
      <c r="Y63" s="407"/>
      <c r="Z63" s="407"/>
      <c r="AA63" s="407"/>
      <c r="AB63" s="408"/>
      <c r="AE63" s="6"/>
      <c r="AF63" s="6"/>
      <c r="AG63" s="6"/>
      <c r="AH63" s="6"/>
      <c r="AI63" s="6"/>
      <c r="AJ63" s="6"/>
      <c r="AK63" s="6"/>
      <c r="AL63" s="6"/>
      <c r="AM63" s="6"/>
      <c r="AN63" s="6"/>
      <c r="AO63" s="6"/>
      <c r="AP63" s="6"/>
    </row>
    <row r="64" spans="2:42" s="4" customFormat="1" ht="15" customHeight="1" x14ac:dyDescent="0.25">
      <c r="X64" s="406"/>
      <c r="Y64" s="407"/>
      <c r="Z64" s="407"/>
      <c r="AA64" s="407"/>
      <c r="AB64" s="408"/>
      <c r="AE64" s="6"/>
      <c r="AF64" s="6"/>
      <c r="AG64" s="6"/>
      <c r="AH64" s="6"/>
      <c r="AI64" s="6"/>
      <c r="AJ64" s="6"/>
      <c r="AK64" s="6"/>
      <c r="AL64" s="6"/>
      <c r="AM64" s="6"/>
      <c r="AN64" s="6"/>
      <c r="AO64" s="6"/>
      <c r="AP64" s="6"/>
    </row>
    <row r="65" spans="2:42" s="4" customFormat="1" ht="15" customHeight="1" x14ac:dyDescent="0.25">
      <c r="X65" s="406"/>
      <c r="Y65" s="407"/>
      <c r="Z65" s="407"/>
      <c r="AA65" s="407"/>
      <c r="AB65" s="408"/>
      <c r="AE65" s="6"/>
      <c r="AF65" s="6"/>
      <c r="AG65" s="6"/>
      <c r="AH65" s="6"/>
      <c r="AI65" s="6"/>
      <c r="AJ65" s="6"/>
      <c r="AK65" s="6"/>
      <c r="AL65" s="6"/>
      <c r="AM65" s="6"/>
      <c r="AN65" s="6"/>
      <c r="AO65" s="6"/>
      <c r="AP65" s="6"/>
    </row>
    <row r="66" spans="2:42" s="4" customFormat="1" ht="15" customHeight="1" x14ac:dyDescent="0.25">
      <c r="X66" s="406"/>
      <c r="Y66" s="407"/>
      <c r="Z66" s="407"/>
      <c r="AA66" s="407"/>
      <c r="AB66" s="408"/>
      <c r="AE66" s="6"/>
      <c r="AF66" s="6"/>
      <c r="AG66" s="6"/>
      <c r="AH66" s="6"/>
      <c r="AI66" s="6"/>
      <c r="AJ66" s="6"/>
      <c r="AK66" s="6"/>
      <c r="AL66" s="6"/>
      <c r="AM66" s="6"/>
      <c r="AN66" s="6"/>
      <c r="AO66" s="6"/>
      <c r="AP66" s="6"/>
    </row>
    <row r="67" spans="2:42" s="4" customFormat="1" ht="15" customHeight="1" x14ac:dyDescent="0.25">
      <c r="X67" s="406"/>
      <c r="Y67" s="407"/>
      <c r="Z67" s="407"/>
      <c r="AA67" s="407"/>
      <c r="AB67" s="408"/>
      <c r="AE67" s="6"/>
      <c r="AF67" s="6"/>
      <c r="AG67" s="6"/>
      <c r="AH67" s="6"/>
      <c r="AI67" s="6"/>
      <c r="AJ67" s="6"/>
      <c r="AK67" s="6"/>
      <c r="AL67" s="6"/>
      <c r="AM67" s="6"/>
      <c r="AN67" s="6"/>
      <c r="AO67" s="6"/>
      <c r="AP67" s="6"/>
    </row>
    <row r="68" spans="2:42" s="4" customFormat="1" ht="15" customHeight="1" x14ac:dyDescent="0.25">
      <c r="X68" s="406"/>
      <c r="Y68" s="407"/>
      <c r="Z68" s="407"/>
      <c r="AA68" s="407"/>
      <c r="AB68" s="408"/>
      <c r="AE68" s="6"/>
      <c r="AF68" s="6"/>
      <c r="AG68" s="6"/>
      <c r="AH68" s="6"/>
      <c r="AI68" s="6"/>
      <c r="AJ68" s="6"/>
      <c r="AK68" s="6"/>
      <c r="AL68" s="6"/>
      <c r="AM68" s="6"/>
      <c r="AN68" s="6"/>
      <c r="AO68" s="6"/>
      <c r="AP68" s="6"/>
    </row>
    <row r="69" spans="2:42" s="4" customFormat="1" ht="15" customHeight="1" x14ac:dyDescent="0.25">
      <c r="X69" s="406"/>
      <c r="Y69" s="407"/>
      <c r="Z69" s="407"/>
      <c r="AA69" s="407"/>
      <c r="AB69" s="408"/>
      <c r="AE69" s="6"/>
      <c r="AF69" s="6"/>
      <c r="AG69" s="6"/>
      <c r="AH69" s="6"/>
      <c r="AI69" s="6"/>
      <c r="AJ69" s="6"/>
      <c r="AK69" s="6"/>
      <c r="AL69" s="6"/>
      <c r="AM69" s="6"/>
      <c r="AN69" s="6"/>
      <c r="AO69" s="6"/>
      <c r="AP69" s="6"/>
    </row>
    <row r="70" spans="2:42" s="4" customFormat="1" ht="15" customHeight="1" x14ac:dyDescent="0.25">
      <c r="X70" s="406"/>
      <c r="Y70" s="407"/>
      <c r="Z70" s="407"/>
      <c r="AA70" s="407"/>
      <c r="AB70" s="408"/>
      <c r="AE70" s="6"/>
      <c r="AF70" s="6"/>
      <c r="AG70" s="6"/>
      <c r="AH70" s="6"/>
      <c r="AI70" s="6"/>
      <c r="AJ70" s="6"/>
      <c r="AK70" s="6"/>
      <c r="AL70" s="6"/>
      <c r="AM70" s="6"/>
      <c r="AN70" s="6"/>
      <c r="AO70" s="6"/>
      <c r="AP70" s="6"/>
    </row>
    <row r="71" spans="2:42" s="4" customFormat="1" ht="15" customHeight="1" x14ac:dyDescent="0.25">
      <c r="X71" s="406"/>
      <c r="Y71" s="407"/>
      <c r="Z71" s="407"/>
      <c r="AA71" s="407"/>
      <c r="AB71" s="408"/>
      <c r="AE71" s="6"/>
      <c r="AF71" s="6"/>
      <c r="AG71" s="6"/>
      <c r="AH71" s="6"/>
      <c r="AI71" s="6"/>
      <c r="AJ71" s="6"/>
      <c r="AK71" s="6"/>
      <c r="AL71" s="6"/>
      <c r="AM71" s="6"/>
      <c r="AN71" s="6"/>
      <c r="AO71" s="6"/>
      <c r="AP71" s="6"/>
    </row>
    <row r="72" spans="2:42" s="4" customFormat="1" ht="15" customHeight="1" x14ac:dyDescent="0.25">
      <c r="X72" s="406"/>
      <c r="Y72" s="407"/>
      <c r="Z72" s="407"/>
      <c r="AA72" s="407"/>
      <c r="AB72" s="408"/>
      <c r="AE72" s="6"/>
      <c r="AF72" s="6"/>
      <c r="AG72" s="6"/>
      <c r="AH72" s="6"/>
      <c r="AI72" s="6"/>
      <c r="AJ72" s="6"/>
      <c r="AK72" s="6"/>
      <c r="AL72" s="6"/>
      <c r="AM72" s="6"/>
      <c r="AN72" s="6"/>
      <c r="AO72" s="6"/>
      <c r="AP72" s="6"/>
    </row>
    <row r="73" spans="2:42" s="4" customFormat="1" ht="15" customHeight="1" x14ac:dyDescent="0.25">
      <c r="X73" s="406"/>
      <c r="Y73" s="407"/>
      <c r="Z73" s="407"/>
      <c r="AA73" s="407"/>
      <c r="AB73" s="408"/>
      <c r="AE73" s="6"/>
      <c r="AF73" s="6"/>
      <c r="AG73" s="6"/>
      <c r="AH73" s="6"/>
      <c r="AI73" s="6"/>
      <c r="AJ73" s="6"/>
      <c r="AK73" s="6"/>
      <c r="AL73" s="6"/>
      <c r="AM73" s="6"/>
      <c r="AN73" s="6"/>
      <c r="AO73" s="6"/>
      <c r="AP73" s="6"/>
    </row>
    <row r="74" spans="2:42" s="4" customFormat="1" ht="15" customHeight="1" thickBot="1" x14ac:dyDescent="0.3">
      <c r="X74" s="409"/>
      <c r="Y74" s="410"/>
      <c r="Z74" s="410"/>
      <c r="AA74" s="410"/>
      <c r="AB74" s="411"/>
      <c r="AE74" s="6"/>
      <c r="AF74" s="6"/>
      <c r="AG74" s="6"/>
      <c r="AH74" s="6"/>
      <c r="AI74" s="6"/>
      <c r="AJ74" s="6"/>
      <c r="AK74" s="6"/>
      <c r="AL74" s="6"/>
      <c r="AM74" s="6"/>
      <c r="AN74" s="6"/>
      <c r="AO74" s="6"/>
      <c r="AP74" s="6"/>
    </row>
    <row r="75" spans="2:42" s="4" customFormat="1" ht="15.75" thickTop="1" x14ac:dyDescent="0.25">
      <c r="AE75" s="6"/>
      <c r="AF75" s="6"/>
      <c r="AG75" s="6"/>
      <c r="AH75" s="6"/>
      <c r="AI75" s="6"/>
      <c r="AJ75" s="6"/>
      <c r="AK75" s="6"/>
      <c r="AL75" s="6"/>
      <c r="AM75" s="6"/>
      <c r="AN75" s="6"/>
      <c r="AO75" s="6"/>
      <c r="AP75" s="6"/>
    </row>
    <row r="76" spans="2:42" s="4" customFormat="1" ht="15" x14ac:dyDescent="0.25">
      <c r="AE76" s="6"/>
      <c r="AF76" s="6"/>
      <c r="AG76" s="6"/>
      <c r="AH76" s="6"/>
      <c r="AI76" s="6"/>
      <c r="AJ76" s="6"/>
      <c r="AK76" s="6"/>
      <c r="AL76" s="6"/>
      <c r="AM76" s="6"/>
      <c r="AN76" s="6"/>
      <c r="AO76" s="6"/>
      <c r="AP76" s="6"/>
    </row>
    <row r="77" spans="2:42" s="4" customFormat="1" ht="19.5" customHeight="1" x14ac:dyDescent="0.25">
      <c r="B77" s="412" t="s">
        <v>9</v>
      </c>
      <c r="C77" s="412"/>
      <c r="D77" s="412"/>
      <c r="E77" s="412"/>
      <c r="F77" s="412"/>
      <c r="G77" s="412"/>
      <c r="H77" s="412"/>
      <c r="I77" s="412"/>
      <c r="J77" s="412"/>
      <c r="K77" s="412"/>
      <c r="L77" s="412"/>
      <c r="M77" s="412"/>
      <c r="N77" s="412"/>
      <c r="O77" s="412"/>
      <c r="P77" s="412"/>
      <c r="Q77" s="412"/>
      <c r="R77" s="412"/>
      <c r="S77" s="412"/>
      <c r="AE77" s="6"/>
      <c r="AF77" s="6"/>
      <c r="AG77" s="6"/>
      <c r="AH77" s="6"/>
      <c r="AI77" s="6"/>
      <c r="AJ77" s="6"/>
      <c r="AK77" s="6"/>
      <c r="AL77" s="6"/>
      <c r="AM77" s="6"/>
      <c r="AN77" s="6"/>
      <c r="AO77" s="6"/>
      <c r="AP77" s="6"/>
    </row>
    <row r="78" spans="2:42" s="4" customFormat="1" ht="24.75" customHeight="1" x14ac:dyDescent="0.25">
      <c r="AE78" s="6"/>
      <c r="AF78" s="6"/>
      <c r="AG78" s="6"/>
      <c r="AH78" s="6"/>
      <c r="AI78" s="6"/>
      <c r="AJ78" s="6"/>
      <c r="AK78" s="6"/>
      <c r="AL78" s="6"/>
      <c r="AM78" s="6"/>
      <c r="AN78" s="6"/>
      <c r="AO78" s="6"/>
      <c r="AP78" s="6"/>
    </row>
    <row r="79" spans="2:42" s="4" customFormat="1" ht="15.75" thickBot="1" x14ac:dyDescent="0.3">
      <c r="AE79" s="6"/>
      <c r="AF79" s="6"/>
      <c r="AG79" s="6"/>
      <c r="AH79" s="6"/>
      <c r="AI79" s="6"/>
      <c r="AJ79" s="6"/>
      <c r="AK79" s="6"/>
      <c r="AL79" s="6"/>
      <c r="AM79" s="6"/>
      <c r="AN79" s="6"/>
      <c r="AO79" s="6"/>
      <c r="AP79" s="6"/>
    </row>
    <row r="80" spans="2:42" s="4" customFormat="1" ht="15" customHeight="1" thickTop="1" x14ac:dyDescent="0.25">
      <c r="X80" s="403" t="s">
        <v>10</v>
      </c>
      <c r="Y80" s="404"/>
      <c r="Z80" s="404"/>
      <c r="AA80" s="404"/>
      <c r="AB80" s="405"/>
      <c r="AE80" s="6"/>
      <c r="AF80" s="6"/>
      <c r="AG80" s="6"/>
      <c r="AH80" s="6"/>
      <c r="AI80" s="6"/>
      <c r="AJ80" s="6"/>
      <c r="AK80" s="6"/>
      <c r="AL80" s="6"/>
      <c r="AM80" s="6"/>
      <c r="AN80" s="6"/>
      <c r="AO80" s="6"/>
      <c r="AP80" s="6"/>
    </row>
    <row r="81" spans="24:42" s="4" customFormat="1" ht="15" customHeight="1" x14ac:dyDescent="0.25">
      <c r="X81" s="406"/>
      <c r="Y81" s="407"/>
      <c r="Z81" s="407"/>
      <c r="AA81" s="407"/>
      <c r="AB81" s="408"/>
      <c r="AE81" s="6"/>
      <c r="AF81" s="6"/>
      <c r="AG81" s="6"/>
      <c r="AH81" s="6"/>
      <c r="AI81" s="6"/>
      <c r="AJ81" s="6"/>
      <c r="AK81" s="6"/>
      <c r="AL81" s="6"/>
      <c r="AM81" s="6"/>
      <c r="AN81" s="6"/>
      <c r="AO81" s="6"/>
      <c r="AP81" s="6"/>
    </row>
    <row r="82" spans="24:42" s="4" customFormat="1" ht="15" customHeight="1" x14ac:dyDescent="0.25">
      <c r="X82" s="406"/>
      <c r="Y82" s="407"/>
      <c r="Z82" s="407"/>
      <c r="AA82" s="407"/>
      <c r="AB82" s="408"/>
      <c r="AE82" s="6"/>
      <c r="AF82" s="6"/>
      <c r="AG82" s="6"/>
      <c r="AH82" s="6"/>
      <c r="AI82" s="6"/>
      <c r="AJ82" s="6"/>
      <c r="AK82" s="6"/>
      <c r="AL82" s="6"/>
      <c r="AM82" s="6"/>
      <c r="AN82" s="6"/>
      <c r="AO82" s="6"/>
      <c r="AP82" s="6"/>
    </row>
    <row r="83" spans="24:42" s="4" customFormat="1" ht="15" customHeight="1" x14ac:dyDescent="0.25">
      <c r="X83" s="406"/>
      <c r="Y83" s="407"/>
      <c r="Z83" s="407"/>
      <c r="AA83" s="407"/>
      <c r="AB83" s="408"/>
      <c r="AE83" s="6"/>
      <c r="AF83" s="6"/>
      <c r="AG83" s="6"/>
      <c r="AH83" s="6"/>
      <c r="AI83" s="6"/>
      <c r="AJ83" s="6"/>
      <c r="AK83" s="6"/>
      <c r="AL83" s="6"/>
      <c r="AM83" s="6"/>
      <c r="AN83" s="6"/>
      <c r="AO83" s="6"/>
      <c r="AP83" s="6"/>
    </row>
    <row r="84" spans="24:42" s="4" customFormat="1" ht="15" customHeight="1" x14ac:dyDescent="0.25">
      <c r="X84" s="406"/>
      <c r="Y84" s="407"/>
      <c r="Z84" s="407"/>
      <c r="AA84" s="407"/>
      <c r="AB84" s="408"/>
      <c r="AE84" s="6"/>
      <c r="AF84" s="6"/>
      <c r="AG84" s="6"/>
      <c r="AH84" s="6"/>
      <c r="AI84" s="6"/>
      <c r="AJ84" s="6"/>
      <c r="AK84" s="6"/>
      <c r="AL84" s="6"/>
      <c r="AM84" s="6"/>
      <c r="AN84" s="6"/>
      <c r="AO84" s="6"/>
      <c r="AP84" s="6"/>
    </row>
    <row r="85" spans="24:42" s="4" customFormat="1" ht="15" customHeight="1" x14ac:dyDescent="0.25">
      <c r="X85" s="406"/>
      <c r="Y85" s="407"/>
      <c r="Z85" s="407"/>
      <c r="AA85" s="407"/>
      <c r="AB85" s="408"/>
      <c r="AE85" s="6"/>
      <c r="AF85" s="6"/>
      <c r="AG85" s="6"/>
      <c r="AH85" s="6"/>
      <c r="AI85" s="6"/>
      <c r="AJ85" s="6"/>
      <c r="AK85" s="6"/>
      <c r="AL85" s="6"/>
      <c r="AM85" s="6"/>
      <c r="AN85" s="6"/>
      <c r="AO85" s="6"/>
      <c r="AP85" s="6"/>
    </row>
    <row r="86" spans="24:42" s="4" customFormat="1" ht="15" customHeight="1" x14ac:dyDescent="0.25">
      <c r="X86" s="406"/>
      <c r="Y86" s="407"/>
      <c r="Z86" s="407"/>
      <c r="AA86" s="407"/>
      <c r="AB86" s="408"/>
      <c r="AE86" s="6"/>
      <c r="AF86" s="6"/>
      <c r="AG86" s="6"/>
      <c r="AH86" s="6"/>
      <c r="AI86" s="6"/>
      <c r="AJ86" s="6"/>
      <c r="AK86" s="6"/>
      <c r="AL86" s="6"/>
      <c r="AM86" s="6"/>
      <c r="AN86" s="6"/>
      <c r="AO86" s="6"/>
      <c r="AP86" s="6"/>
    </row>
    <row r="87" spans="24:42" s="4" customFormat="1" ht="15" customHeight="1" x14ac:dyDescent="0.25">
      <c r="X87" s="406"/>
      <c r="Y87" s="407"/>
      <c r="Z87" s="407"/>
      <c r="AA87" s="407"/>
      <c r="AB87" s="408"/>
      <c r="AE87" s="6"/>
      <c r="AF87" s="6"/>
      <c r="AG87" s="6"/>
      <c r="AH87" s="6"/>
      <c r="AI87" s="6"/>
      <c r="AJ87" s="6"/>
      <c r="AK87" s="6"/>
      <c r="AL87" s="6"/>
      <c r="AM87" s="6"/>
      <c r="AN87" s="6"/>
      <c r="AO87" s="6"/>
      <c r="AP87" s="6"/>
    </row>
    <row r="88" spans="24:42" s="4" customFormat="1" ht="15" customHeight="1" x14ac:dyDescent="0.25">
      <c r="X88" s="406"/>
      <c r="Y88" s="407"/>
      <c r="Z88" s="407"/>
      <c r="AA88" s="407"/>
      <c r="AB88" s="408"/>
      <c r="AE88" s="6"/>
      <c r="AF88" s="6"/>
      <c r="AG88" s="6"/>
      <c r="AH88" s="6"/>
      <c r="AI88" s="6"/>
      <c r="AJ88" s="6"/>
      <c r="AK88" s="6"/>
      <c r="AL88" s="6"/>
      <c r="AM88" s="6"/>
      <c r="AN88" s="6"/>
      <c r="AO88" s="6"/>
      <c r="AP88" s="6"/>
    </row>
    <row r="89" spans="24:42" s="4" customFormat="1" ht="15" customHeight="1" x14ac:dyDescent="0.25">
      <c r="X89" s="406"/>
      <c r="Y89" s="407"/>
      <c r="Z89" s="407"/>
      <c r="AA89" s="407"/>
      <c r="AB89" s="408"/>
      <c r="AE89" s="6"/>
      <c r="AF89" s="6"/>
      <c r="AG89" s="6"/>
      <c r="AH89" s="6"/>
      <c r="AI89" s="6"/>
      <c r="AJ89" s="6"/>
      <c r="AK89" s="6"/>
      <c r="AL89" s="6"/>
      <c r="AM89" s="6"/>
      <c r="AN89" s="6"/>
      <c r="AO89" s="6"/>
      <c r="AP89" s="6"/>
    </row>
    <row r="90" spans="24:42" s="4" customFormat="1" ht="15" customHeight="1" x14ac:dyDescent="0.25">
      <c r="X90" s="406"/>
      <c r="Y90" s="407"/>
      <c r="Z90" s="407"/>
      <c r="AA90" s="407"/>
      <c r="AB90" s="408"/>
      <c r="AE90" s="6"/>
      <c r="AF90" s="6"/>
      <c r="AG90" s="6"/>
      <c r="AH90" s="6"/>
      <c r="AI90" s="6"/>
      <c r="AJ90" s="6"/>
      <c r="AK90" s="6"/>
      <c r="AL90" s="6"/>
      <c r="AM90" s="6"/>
      <c r="AN90" s="6"/>
      <c r="AO90" s="6"/>
      <c r="AP90" s="6"/>
    </row>
    <row r="91" spans="24:42" s="4" customFormat="1" ht="15" customHeight="1" x14ac:dyDescent="0.25">
      <c r="X91" s="406"/>
      <c r="Y91" s="407"/>
      <c r="Z91" s="407"/>
      <c r="AA91" s="407"/>
      <c r="AB91" s="408"/>
      <c r="AE91" s="6"/>
      <c r="AF91" s="6"/>
      <c r="AG91" s="6"/>
      <c r="AH91" s="6"/>
      <c r="AI91" s="6"/>
      <c r="AJ91" s="6"/>
      <c r="AK91" s="6"/>
      <c r="AL91" s="6"/>
      <c r="AM91" s="6"/>
      <c r="AN91" s="6"/>
      <c r="AO91" s="6"/>
      <c r="AP91" s="6"/>
    </row>
    <row r="92" spans="24:42" s="4" customFormat="1" ht="15" customHeight="1" x14ac:dyDescent="0.25">
      <c r="X92" s="406"/>
      <c r="Y92" s="407"/>
      <c r="Z92" s="407"/>
      <c r="AA92" s="407"/>
      <c r="AB92" s="408"/>
      <c r="AE92" s="6"/>
      <c r="AF92" s="6"/>
      <c r="AG92" s="6"/>
      <c r="AH92" s="6"/>
      <c r="AI92" s="6"/>
      <c r="AJ92" s="6"/>
      <c r="AK92" s="6"/>
      <c r="AL92" s="6"/>
      <c r="AM92" s="6"/>
      <c r="AN92" s="6"/>
      <c r="AO92" s="6"/>
      <c r="AP92" s="6"/>
    </row>
    <row r="93" spans="24:42" s="4" customFormat="1" ht="15" customHeight="1" x14ac:dyDescent="0.25">
      <c r="X93" s="406"/>
      <c r="Y93" s="407"/>
      <c r="Z93" s="407"/>
      <c r="AA93" s="407"/>
      <c r="AB93" s="408"/>
      <c r="AE93" s="6"/>
      <c r="AF93" s="6"/>
      <c r="AG93" s="6"/>
      <c r="AH93" s="6"/>
      <c r="AI93" s="6"/>
      <c r="AJ93" s="6"/>
      <c r="AK93" s="6"/>
      <c r="AL93" s="6"/>
      <c r="AM93" s="6"/>
      <c r="AN93" s="6"/>
      <c r="AO93" s="6"/>
      <c r="AP93" s="6"/>
    </row>
    <row r="94" spans="24:42" s="4" customFormat="1" ht="15" customHeight="1" x14ac:dyDescent="0.25">
      <c r="X94" s="406"/>
      <c r="Y94" s="407"/>
      <c r="Z94" s="407"/>
      <c r="AA94" s="407"/>
      <c r="AB94" s="408"/>
      <c r="AE94" s="6"/>
      <c r="AF94" s="6"/>
      <c r="AG94" s="6"/>
      <c r="AH94" s="6"/>
      <c r="AI94" s="6"/>
      <c r="AJ94" s="6"/>
      <c r="AK94" s="6"/>
      <c r="AL94" s="6"/>
      <c r="AM94" s="6"/>
      <c r="AN94" s="6"/>
      <c r="AO94" s="6"/>
      <c r="AP94" s="6"/>
    </row>
    <row r="95" spans="24:42" s="4" customFormat="1" ht="15" customHeight="1" x14ac:dyDescent="0.25">
      <c r="X95" s="406"/>
      <c r="Y95" s="407"/>
      <c r="Z95" s="407"/>
      <c r="AA95" s="407"/>
      <c r="AB95" s="408"/>
      <c r="AE95" s="6"/>
      <c r="AF95" s="6"/>
      <c r="AG95" s="6"/>
      <c r="AH95" s="6"/>
      <c r="AI95" s="6"/>
      <c r="AJ95" s="6"/>
      <c r="AK95" s="6"/>
      <c r="AL95" s="6"/>
      <c r="AM95" s="6"/>
      <c r="AN95" s="6"/>
      <c r="AO95" s="6"/>
      <c r="AP95" s="6"/>
    </row>
    <row r="96" spans="24:42" s="4" customFormat="1" ht="15" customHeight="1" x14ac:dyDescent="0.25">
      <c r="X96" s="406"/>
      <c r="Y96" s="407"/>
      <c r="Z96" s="407"/>
      <c r="AA96" s="407"/>
      <c r="AB96" s="408"/>
      <c r="AE96" s="6"/>
      <c r="AF96" s="6"/>
      <c r="AG96" s="6"/>
      <c r="AH96" s="6"/>
      <c r="AI96" s="6"/>
      <c r="AJ96" s="6"/>
      <c r="AK96" s="6"/>
      <c r="AL96" s="6"/>
      <c r="AM96" s="6"/>
      <c r="AN96" s="6"/>
      <c r="AO96" s="6"/>
      <c r="AP96" s="6"/>
    </row>
    <row r="97" spans="2:42" s="4" customFormat="1" ht="15" customHeight="1" thickBot="1" x14ac:dyDescent="0.3">
      <c r="X97" s="409"/>
      <c r="Y97" s="410"/>
      <c r="Z97" s="410"/>
      <c r="AA97" s="410"/>
      <c r="AB97" s="411"/>
      <c r="AE97" s="6"/>
      <c r="AF97" s="6"/>
      <c r="AG97" s="6"/>
      <c r="AH97" s="6"/>
      <c r="AI97" s="6"/>
      <c r="AJ97" s="6"/>
      <c r="AK97" s="6"/>
      <c r="AL97" s="6"/>
      <c r="AM97" s="6"/>
      <c r="AN97" s="6"/>
      <c r="AO97" s="6"/>
      <c r="AP97" s="6"/>
    </row>
    <row r="98" spans="2:42" s="4" customFormat="1" ht="15.75" thickTop="1" x14ac:dyDescent="0.25">
      <c r="AE98" s="6"/>
      <c r="AF98" s="6"/>
      <c r="AG98" s="6"/>
      <c r="AH98" s="6"/>
      <c r="AI98" s="6"/>
      <c r="AJ98" s="6"/>
      <c r="AK98" s="6"/>
      <c r="AL98" s="6"/>
      <c r="AM98" s="6"/>
      <c r="AN98" s="6"/>
      <c r="AO98" s="6"/>
      <c r="AP98" s="6"/>
    </row>
    <row r="99" spans="2:42" s="4" customFormat="1" ht="20.25" customHeight="1" x14ac:dyDescent="0.25">
      <c r="B99" s="412" t="s">
        <v>11</v>
      </c>
      <c r="C99" s="412"/>
      <c r="D99" s="412"/>
      <c r="E99" s="412"/>
      <c r="F99" s="412"/>
      <c r="G99" s="412"/>
      <c r="H99" s="412"/>
      <c r="I99" s="412"/>
      <c r="J99" s="412"/>
      <c r="K99" s="412"/>
      <c r="L99" s="412"/>
      <c r="M99" s="412"/>
      <c r="N99" s="412"/>
      <c r="O99" s="412"/>
      <c r="P99" s="412"/>
      <c r="Q99" s="412"/>
      <c r="R99" s="412"/>
      <c r="S99" s="412"/>
      <c r="AE99" s="6"/>
      <c r="AF99" s="6"/>
      <c r="AG99" s="6"/>
      <c r="AH99" s="6"/>
      <c r="AI99" s="6"/>
      <c r="AJ99" s="6"/>
      <c r="AK99" s="6"/>
      <c r="AL99" s="6"/>
      <c r="AM99" s="6"/>
      <c r="AN99" s="6"/>
      <c r="AO99" s="6"/>
      <c r="AP99" s="6"/>
    </row>
    <row r="100" spans="2:42" s="4" customFormat="1" ht="24.75" customHeight="1" thickBot="1" x14ac:dyDescent="0.3">
      <c r="AE100" s="6"/>
      <c r="AF100" s="6"/>
      <c r="AG100" s="6"/>
      <c r="AH100" s="6"/>
      <c r="AI100" s="6"/>
      <c r="AJ100" s="6"/>
      <c r="AK100" s="6"/>
      <c r="AL100" s="6"/>
      <c r="AM100" s="6"/>
      <c r="AN100" s="6"/>
      <c r="AO100" s="6"/>
      <c r="AP100" s="6"/>
    </row>
    <row r="101" spans="2:42" s="4" customFormat="1" ht="15" customHeight="1" thickTop="1" x14ac:dyDescent="0.25">
      <c r="X101" s="413" t="s">
        <v>12</v>
      </c>
      <c r="Y101" s="414"/>
      <c r="Z101" s="414"/>
      <c r="AA101" s="414"/>
      <c r="AB101" s="415"/>
      <c r="AE101" s="6"/>
      <c r="AF101" s="6"/>
      <c r="AG101" s="6"/>
      <c r="AH101" s="6"/>
      <c r="AI101" s="6"/>
      <c r="AJ101" s="6"/>
      <c r="AK101" s="6"/>
      <c r="AL101" s="6"/>
      <c r="AM101" s="6"/>
      <c r="AN101" s="6"/>
      <c r="AO101" s="6"/>
      <c r="AP101" s="6"/>
    </row>
    <row r="102" spans="2:42" s="4" customFormat="1" ht="15" customHeight="1" x14ac:dyDescent="0.25">
      <c r="X102" s="416"/>
      <c r="Y102" s="417"/>
      <c r="Z102" s="417"/>
      <c r="AA102" s="417"/>
      <c r="AB102" s="418"/>
      <c r="AE102" s="6"/>
      <c r="AF102" s="6"/>
      <c r="AG102" s="6"/>
      <c r="AH102" s="6"/>
      <c r="AI102" s="6"/>
      <c r="AJ102" s="6"/>
      <c r="AK102" s="6"/>
      <c r="AL102" s="6"/>
      <c r="AM102" s="6"/>
      <c r="AN102" s="6"/>
      <c r="AO102" s="6"/>
      <c r="AP102" s="6"/>
    </row>
    <row r="103" spans="2:42" s="4" customFormat="1" ht="15" customHeight="1" x14ac:dyDescent="0.25">
      <c r="X103" s="416"/>
      <c r="Y103" s="417"/>
      <c r="Z103" s="417"/>
      <c r="AA103" s="417"/>
      <c r="AB103" s="418"/>
      <c r="AE103" s="6"/>
      <c r="AF103" s="6"/>
      <c r="AG103" s="6"/>
      <c r="AH103" s="6"/>
      <c r="AI103" s="6"/>
      <c r="AJ103" s="6"/>
      <c r="AK103" s="6"/>
      <c r="AL103" s="6"/>
      <c r="AM103" s="6"/>
      <c r="AN103" s="6"/>
      <c r="AO103" s="6"/>
      <c r="AP103" s="6"/>
    </row>
    <row r="104" spans="2:42" s="4" customFormat="1" ht="15" customHeight="1" x14ac:dyDescent="0.25">
      <c r="X104" s="416"/>
      <c r="Y104" s="417"/>
      <c r="Z104" s="417"/>
      <c r="AA104" s="417"/>
      <c r="AB104" s="418"/>
      <c r="AE104" s="6"/>
      <c r="AF104" s="6"/>
      <c r="AG104" s="6"/>
      <c r="AH104" s="6"/>
      <c r="AI104" s="6"/>
      <c r="AJ104" s="6"/>
      <c r="AK104" s="6"/>
      <c r="AL104" s="6"/>
      <c r="AM104" s="6"/>
      <c r="AN104" s="6"/>
      <c r="AO104" s="6"/>
      <c r="AP104" s="6"/>
    </row>
    <row r="105" spans="2:42" s="4" customFormat="1" ht="15" customHeight="1" x14ac:dyDescent="0.25">
      <c r="X105" s="416"/>
      <c r="Y105" s="417"/>
      <c r="Z105" s="417"/>
      <c r="AA105" s="417"/>
      <c r="AB105" s="418"/>
      <c r="AE105" s="6"/>
      <c r="AF105" s="6"/>
      <c r="AG105" s="6"/>
      <c r="AH105" s="6"/>
      <c r="AI105" s="6"/>
      <c r="AJ105" s="6"/>
      <c r="AK105" s="6"/>
      <c r="AL105" s="6"/>
      <c r="AM105" s="6"/>
      <c r="AN105" s="6"/>
      <c r="AO105" s="6"/>
      <c r="AP105" s="6"/>
    </row>
    <row r="106" spans="2:42" s="4" customFormat="1" ht="15" customHeight="1" x14ac:dyDescent="0.25">
      <c r="X106" s="416"/>
      <c r="Y106" s="417"/>
      <c r="Z106" s="417"/>
      <c r="AA106" s="417"/>
      <c r="AB106" s="418"/>
      <c r="AE106" s="6"/>
      <c r="AF106" s="6"/>
      <c r="AG106" s="6"/>
      <c r="AH106" s="6"/>
      <c r="AI106" s="6"/>
      <c r="AJ106" s="6"/>
      <c r="AK106" s="6"/>
      <c r="AL106" s="6"/>
      <c r="AM106" s="6"/>
      <c r="AN106" s="6"/>
      <c r="AO106" s="6"/>
      <c r="AP106" s="6"/>
    </row>
    <row r="107" spans="2:42" s="4" customFormat="1" ht="15" customHeight="1" x14ac:dyDescent="0.25">
      <c r="X107" s="416"/>
      <c r="Y107" s="417"/>
      <c r="Z107" s="417"/>
      <c r="AA107" s="417"/>
      <c r="AB107" s="418"/>
      <c r="AE107" s="6"/>
      <c r="AF107" s="6"/>
      <c r="AG107" s="6"/>
      <c r="AH107" s="6"/>
      <c r="AI107" s="6"/>
      <c r="AJ107" s="6"/>
      <c r="AK107" s="6"/>
      <c r="AL107" s="6"/>
      <c r="AM107" s="6"/>
      <c r="AN107" s="6"/>
      <c r="AO107" s="6"/>
      <c r="AP107" s="6"/>
    </row>
    <row r="108" spans="2:42" s="4" customFormat="1" ht="15" customHeight="1" x14ac:dyDescent="0.25">
      <c r="X108" s="416"/>
      <c r="Y108" s="417"/>
      <c r="Z108" s="417"/>
      <c r="AA108" s="417"/>
      <c r="AB108" s="418"/>
      <c r="AE108" s="6"/>
      <c r="AF108" s="6"/>
      <c r="AG108" s="6"/>
      <c r="AH108" s="6"/>
      <c r="AI108" s="6"/>
      <c r="AJ108" s="6"/>
      <c r="AK108" s="6"/>
      <c r="AL108" s="6"/>
      <c r="AM108" s="6"/>
      <c r="AN108" s="6"/>
      <c r="AO108" s="6"/>
      <c r="AP108" s="6"/>
    </row>
    <row r="109" spans="2:42" s="4" customFormat="1" ht="15" customHeight="1" x14ac:dyDescent="0.25">
      <c r="X109" s="416"/>
      <c r="Y109" s="417"/>
      <c r="Z109" s="417"/>
      <c r="AA109" s="417"/>
      <c r="AB109" s="418"/>
      <c r="AE109" s="6"/>
      <c r="AF109" s="6"/>
      <c r="AG109" s="6"/>
      <c r="AH109" s="6"/>
      <c r="AI109" s="6"/>
      <c r="AJ109" s="6"/>
      <c r="AK109" s="6"/>
      <c r="AL109" s="6"/>
      <c r="AM109" s="6"/>
      <c r="AN109" s="6"/>
      <c r="AO109" s="6"/>
      <c r="AP109" s="6"/>
    </row>
    <row r="110" spans="2:42" s="4" customFormat="1" ht="15" customHeight="1" x14ac:dyDescent="0.25">
      <c r="X110" s="416"/>
      <c r="Y110" s="417"/>
      <c r="Z110" s="417"/>
      <c r="AA110" s="417"/>
      <c r="AB110" s="418"/>
      <c r="AE110" s="6"/>
      <c r="AF110" s="6"/>
      <c r="AG110" s="6"/>
      <c r="AH110" s="6"/>
      <c r="AI110" s="6"/>
      <c r="AJ110" s="6"/>
      <c r="AK110" s="6"/>
      <c r="AL110" s="6"/>
      <c r="AM110" s="6"/>
      <c r="AN110" s="6"/>
      <c r="AO110" s="6"/>
      <c r="AP110" s="6"/>
    </row>
    <row r="111" spans="2:42" s="4" customFormat="1" ht="15" customHeight="1" x14ac:dyDescent="0.25">
      <c r="X111" s="416"/>
      <c r="Y111" s="417"/>
      <c r="Z111" s="417"/>
      <c r="AA111" s="417"/>
      <c r="AB111" s="418"/>
      <c r="AE111" s="6"/>
      <c r="AF111" s="6"/>
      <c r="AG111" s="6"/>
      <c r="AH111" s="6"/>
      <c r="AI111" s="6"/>
      <c r="AJ111" s="6"/>
      <c r="AK111" s="6"/>
      <c r="AL111" s="6"/>
      <c r="AM111" s="6"/>
      <c r="AN111" s="6"/>
      <c r="AO111" s="6"/>
      <c r="AP111" s="6"/>
    </row>
    <row r="112" spans="2:42" s="4" customFormat="1" ht="15" customHeight="1" x14ac:dyDescent="0.25">
      <c r="X112" s="416"/>
      <c r="Y112" s="417"/>
      <c r="Z112" s="417"/>
      <c r="AA112" s="417"/>
      <c r="AB112" s="418"/>
      <c r="AE112" s="6"/>
      <c r="AF112" s="6"/>
      <c r="AG112" s="6"/>
      <c r="AH112" s="6"/>
      <c r="AI112" s="6"/>
      <c r="AJ112" s="6"/>
      <c r="AK112" s="6"/>
      <c r="AL112" s="6"/>
      <c r="AM112" s="6"/>
      <c r="AN112" s="6"/>
      <c r="AO112" s="6"/>
      <c r="AP112" s="6"/>
    </row>
    <row r="113" spans="24:42" s="4" customFormat="1" ht="15" customHeight="1" x14ac:dyDescent="0.25">
      <c r="X113" s="416"/>
      <c r="Y113" s="417"/>
      <c r="Z113" s="417"/>
      <c r="AA113" s="417"/>
      <c r="AB113" s="418"/>
      <c r="AE113" s="6"/>
      <c r="AF113" s="6"/>
      <c r="AG113" s="6"/>
      <c r="AH113" s="6"/>
      <c r="AI113" s="6"/>
      <c r="AJ113" s="6"/>
      <c r="AK113" s="6"/>
      <c r="AL113" s="6"/>
      <c r="AM113" s="6"/>
      <c r="AN113" s="6"/>
      <c r="AO113" s="6"/>
      <c r="AP113" s="6"/>
    </row>
    <row r="114" spans="24:42" s="4" customFormat="1" ht="15" customHeight="1" x14ac:dyDescent="0.25">
      <c r="X114" s="416"/>
      <c r="Y114" s="417"/>
      <c r="Z114" s="417"/>
      <c r="AA114" s="417"/>
      <c r="AB114" s="418"/>
      <c r="AE114" s="6"/>
      <c r="AF114" s="6"/>
      <c r="AG114" s="6"/>
      <c r="AH114" s="6"/>
      <c r="AI114" s="6"/>
      <c r="AJ114" s="6"/>
      <c r="AK114" s="6"/>
      <c r="AL114" s="6"/>
      <c r="AM114" s="6"/>
      <c r="AN114" s="6"/>
      <c r="AO114" s="6"/>
      <c r="AP114" s="6"/>
    </row>
    <row r="115" spans="24:42" s="4" customFormat="1" ht="15" customHeight="1" x14ac:dyDescent="0.25">
      <c r="X115" s="416"/>
      <c r="Y115" s="417"/>
      <c r="Z115" s="417"/>
      <c r="AA115" s="417"/>
      <c r="AB115" s="418"/>
      <c r="AE115" s="6"/>
      <c r="AF115" s="6"/>
      <c r="AG115" s="6"/>
      <c r="AH115" s="6"/>
      <c r="AI115" s="6"/>
      <c r="AJ115" s="6"/>
      <c r="AK115" s="6"/>
      <c r="AL115" s="6"/>
      <c r="AM115" s="6"/>
      <c r="AN115" s="6"/>
      <c r="AO115" s="6"/>
      <c r="AP115" s="6"/>
    </row>
    <row r="116" spans="24:42" s="4" customFormat="1" ht="15" customHeight="1" x14ac:dyDescent="0.25">
      <c r="X116" s="416"/>
      <c r="Y116" s="417"/>
      <c r="Z116" s="417"/>
      <c r="AA116" s="417"/>
      <c r="AB116" s="418"/>
      <c r="AE116" s="6"/>
      <c r="AF116" s="6"/>
      <c r="AG116" s="6"/>
      <c r="AH116" s="6"/>
      <c r="AI116" s="6"/>
      <c r="AJ116" s="6"/>
      <c r="AK116" s="6"/>
      <c r="AL116" s="6"/>
      <c r="AM116" s="6"/>
      <c r="AN116" s="6"/>
      <c r="AO116" s="6"/>
      <c r="AP116" s="6"/>
    </row>
    <row r="117" spans="24:42" s="4" customFormat="1" ht="15" customHeight="1" thickBot="1" x14ac:dyDescent="0.3">
      <c r="X117" s="419"/>
      <c r="Y117" s="420"/>
      <c r="Z117" s="420"/>
      <c r="AA117" s="420"/>
      <c r="AB117" s="421"/>
      <c r="AE117" s="6"/>
      <c r="AF117" s="6"/>
      <c r="AG117" s="6"/>
      <c r="AH117" s="6"/>
      <c r="AI117" s="6"/>
      <c r="AJ117" s="6"/>
      <c r="AK117" s="6"/>
      <c r="AL117" s="6"/>
      <c r="AM117" s="6"/>
      <c r="AN117" s="6"/>
      <c r="AO117" s="6"/>
      <c r="AP117" s="6"/>
    </row>
    <row r="118" spans="24:42" s="4" customFormat="1" ht="15" customHeight="1" thickTop="1" x14ac:dyDescent="0.25">
      <c r="AE118" s="6"/>
      <c r="AF118" s="6"/>
      <c r="AG118" s="6"/>
      <c r="AH118" s="6"/>
      <c r="AI118" s="6"/>
      <c r="AJ118" s="6"/>
      <c r="AK118" s="6"/>
      <c r="AL118" s="6"/>
      <c r="AM118" s="6"/>
      <c r="AN118" s="6"/>
      <c r="AO118" s="6"/>
      <c r="AP118" s="6"/>
    </row>
    <row r="119" spans="24:42" s="4" customFormat="1" ht="15" x14ac:dyDescent="0.25">
      <c r="AE119" s="6"/>
      <c r="AF119" s="6"/>
      <c r="AG119" s="6"/>
      <c r="AH119" s="6"/>
      <c r="AI119" s="6"/>
      <c r="AJ119" s="6"/>
      <c r="AK119" s="6"/>
      <c r="AL119" s="6"/>
      <c r="AM119" s="6"/>
      <c r="AN119" s="6"/>
      <c r="AO119" s="6"/>
      <c r="AP119" s="6"/>
    </row>
    <row r="120" spans="24:42" s="4" customFormat="1" ht="15" x14ac:dyDescent="0.25">
      <c r="AE120" s="6"/>
      <c r="AF120" s="6"/>
      <c r="AG120" s="6"/>
      <c r="AH120" s="6"/>
      <c r="AI120" s="6"/>
      <c r="AJ120" s="6"/>
      <c r="AK120" s="6"/>
      <c r="AL120" s="6"/>
      <c r="AM120" s="6"/>
      <c r="AN120" s="6"/>
      <c r="AO120" s="6"/>
      <c r="AP120" s="6"/>
    </row>
    <row r="121" spans="24:42" s="4" customFormat="1" ht="15" x14ac:dyDescent="0.25">
      <c r="AE121" s="6"/>
      <c r="AF121" s="6"/>
      <c r="AG121" s="6"/>
      <c r="AH121" s="6"/>
      <c r="AI121" s="6"/>
      <c r="AJ121" s="6"/>
      <c r="AK121" s="6"/>
      <c r="AL121" s="6"/>
      <c r="AM121" s="6"/>
      <c r="AN121" s="6"/>
      <c r="AO121" s="6"/>
      <c r="AP121" s="6"/>
    </row>
    <row r="122" spans="24:42" s="4" customFormat="1" ht="15" x14ac:dyDescent="0.25">
      <c r="AE122" s="6"/>
      <c r="AF122" s="6"/>
      <c r="AG122" s="6"/>
      <c r="AH122" s="6"/>
      <c r="AI122" s="6"/>
      <c r="AJ122" s="6"/>
      <c r="AK122" s="6"/>
      <c r="AL122" s="6"/>
      <c r="AM122" s="6"/>
      <c r="AN122" s="6"/>
      <c r="AO122" s="6"/>
      <c r="AP122" s="6"/>
    </row>
    <row r="123" spans="24:42" s="4" customFormat="1" ht="15" x14ac:dyDescent="0.25">
      <c r="AE123" s="6"/>
      <c r="AF123" s="6"/>
      <c r="AG123" s="6"/>
      <c r="AH123" s="6"/>
      <c r="AI123" s="6"/>
      <c r="AJ123" s="6"/>
      <c r="AK123" s="6"/>
      <c r="AL123" s="6"/>
      <c r="AM123" s="6"/>
      <c r="AN123" s="6"/>
      <c r="AO123" s="6"/>
      <c r="AP123" s="6"/>
    </row>
    <row r="124" spans="24:42" s="4" customFormat="1" ht="15" x14ac:dyDescent="0.25">
      <c r="AE124" s="6"/>
      <c r="AF124" s="6"/>
      <c r="AG124" s="6"/>
      <c r="AH124" s="6"/>
      <c r="AI124" s="6"/>
      <c r="AJ124" s="6"/>
      <c r="AK124" s="6"/>
      <c r="AL124" s="6"/>
      <c r="AM124" s="6"/>
      <c r="AN124" s="6"/>
      <c r="AO124" s="6"/>
      <c r="AP124" s="6"/>
    </row>
    <row r="125" spans="24:42" s="4" customFormat="1" ht="15" x14ac:dyDescent="0.25">
      <c r="AE125" s="6"/>
      <c r="AF125" s="6"/>
      <c r="AG125" s="6"/>
      <c r="AH125" s="6"/>
      <c r="AI125" s="6"/>
      <c r="AJ125" s="6"/>
      <c r="AK125" s="6"/>
      <c r="AL125" s="6"/>
      <c r="AM125" s="6"/>
      <c r="AN125" s="6"/>
      <c r="AO125" s="6"/>
      <c r="AP125" s="6"/>
    </row>
    <row r="126" spans="24:42" s="4" customFormat="1" ht="15" x14ac:dyDescent="0.25">
      <c r="AE126" s="6"/>
      <c r="AF126" s="6"/>
      <c r="AG126" s="6"/>
      <c r="AH126" s="6"/>
      <c r="AI126" s="6"/>
      <c r="AJ126" s="6"/>
      <c r="AK126" s="6"/>
      <c r="AL126" s="6"/>
      <c r="AM126" s="6"/>
      <c r="AN126" s="6"/>
      <c r="AO126" s="6"/>
      <c r="AP126" s="6"/>
    </row>
    <row r="127" spans="24:42" s="4" customFormat="1" ht="15" x14ac:dyDescent="0.25">
      <c r="AE127" s="6"/>
      <c r="AF127" s="6"/>
      <c r="AG127" s="6"/>
      <c r="AH127" s="6"/>
      <c r="AI127" s="6"/>
      <c r="AJ127" s="6"/>
      <c r="AK127" s="6"/>
      <c r="AL127" s="6"/>
      <c r="AM127" s="6"/>
      <c r="AN127" s="6"/>
      <c r="AO127" s="6"/>
      <c r="AP127" s="6"/>
    </row>
    <row r="128" spans="24:42" s="20" customFormat="1" x14ac:dyDescent="0.2">
      <c r="X128" s="363"/>
      <c r="Y128" s="363"/>
      <c r="Z128" s="363"/>
      <c r="AA128" s="363"/>
      <c r="AB128" s="363"/>
      <c r="AC128" s="363"/>
      <c r="AD128" s="363"/>
      <c r="AE128" s="363"/>
      <c r="AF128" s="363"/>
      <c r="AG128" s="363"/>
      <c r="AH128" s="363"/>
      <c r="AI128" s="363"/>
      <c r="AJ128" s="363"/>
      <c r="AK128" s="363"/>
      <c r="AL128" s="363"/>
      <c r="AM128" s="363"/>
      <c r="AN128" s="363"/>
      <c r="AO128" s="363"/>
      <c r="AP128" s="363"/>
    </row>
    <row r="129" s="20" customFormat="1" x14ac:dyDescent="0.2"/>
    <row r="130" s="20" customFormat="1" x14ac:dyDescent="0.2"/>
    <row r="131" s="20" customFormat="1" x14ac:dyDescent="0.2"/>
    <row r="132" s="20" customFormat="1" x14ac:dyDescent="0.2"/>
    <row r="133" s="20" customFormat="1" x14ac:dyDescent="0.2"/>
    <row r="134" s="20" customFormat="1" x14ac:dyDescent="0.2"/>
    <row r="135" s="20" customFormat="1" x14ac:dyDescent="0.2"/>
    <row r="136" s="20" customFormat="1" x14ac:dyDescent="0.2"/>
    <row r="137" s="20" customFormat="1" x14ac:dyDescent="0.2"/>
    <row r="138" s="20" customFormat="1" x14ac:dyDescent="0.2"/>
    <row r="139" s="20" customFormat="1" x14ac:dyDescent="0.2"/>
    <row r="140" s="20" customFormat="1" x14ac:dyDescent="0.2"/>
    <row r="141" s="20" customFormat="1" x14ac:dyDescent="0.2"/>
    <row r="142" s="20" customFormat="1" x14ac:dyDescent="0.2"/>
    <row r="143" s="20" customFormat="1" x14ac:dyDescent="0.2"/>
    <row r="144" s="20" customFormat="1" x14ac:dyDescent="0.2"/>
    <row r="145" s="20" customFormat="1" x14ac:dyDescent="0.2"/>
    <row r="146" s="20" customFormat="1" x14ac:dyDescent="0.2"/>
    <row r="147" s="20" customFormat="1" x14ac:dyDescent="0.2"/>
    <row r="148" s="20" customFormat="1" x14ac:dyDescent="0.2"/>
    <row r="149" s="20" customFormat="1" x14ac:dyDescent="0.2"/>
    <row r="150" s="20" customFormat="1" x14ac:dyDescent="0.2"/>
    <row r="151" s="20" customFormat="1" x14ac:dyDescent="0.2"/>
    <row r="152" s="20" customFormat="1" x14ac:dyDescent="0.2"/>
    <row r="153" s="20" customFormat="1" x14ac:dyDescent="0.2"/>
    <row r="154" s="20" customFormat="1" x14ac:dyDescent="0.2"/>
    <row r="155" s="20" customFormat="1" x14ac:dyDescent="0.2"/>
    <row r="156" s="20" customFormat="1" x14ac:dyDescent="0.2"/>
    <row r="157" s="20" customFormat="1" x14ac:dyDescent="0.2"/>
    <row r="158" s="20" customFormat="1" x14ac:dyDescent="0.2"/>
    <row r="159" s="20" customFormat="1" x14ac:dyDescent="0.2"/>
    <row r="160" s="20" customFormat="1" x14ac:dyDescent="0.2"/>
    <row r="161" spans="5:5" s="20" customFormat="1" x14ac:dyDescent="0.2">
      <c r="E161" s="363"/>
    </row>
    <row r="162" spans="5:5" s="20" customFormat="1" x14ac:dyDescent="0.2">
      <c r="E162" s="363"/>
    </row>
    <row r="163" spans="5:5" s="20" customFormat="1" x14ac:dyDescent="0.2">
      <c r="E163" s="363"/>
    </row>
    <row r="164" spans="5:5" s="20" customFormat="1" x14ac:dyDescent="0.2">
      <c r="E164" s="363"/>
    </row>
    <row r="165" spans="5:5" s="20" customFormat="1" x14ac:dyDescent="0.2">
      <c r="E165" s="363"/>
    </row>
    <row r="166" spans="5:5" s="20" customFormat="1" x14ac:dyDescent="0.2">
      <c r="E166" s="363"/>
    </row>
    <row r="167" spans="5:5" s="20" customFormat="1" x14ac:dyDescent="0.2">
      <c r="E167" s="363"/>
    </row>
    <row r="168" spans="5:5" s="20" customFormat="1" x14ac:dyDescent="0.2">
      <c r="E168" s="363"/>
    </row>
    <row r="169" spans="5:5" s="20" customFormat="1" ht="15" x14ac:dyDescent="0.25">
      <c r="E169" s="40"/>
    </row>
    <row r="170" spans="5:5" s="20" customFormat="1" x14ac:dyDescent="0.2">
      <c r="E170" s="363"/>
    </row>
    <row r="171" spans="5:5" s="20" customFormat="1" x14ac:dyDescent="0.2">
      <c r="E171" s="363"/>
    </row>
    <row r="172" spans="5:5" s="20" customFormat="1" x14ac:dyDescent="0.2">
      <c r="E172" s="363"/>
    </row>
    <row r="173" spans="5:5" s="20" customFormat="1" x14ac:dyDescent="0.2">
      <c r="E173" s="363"/>
    </row>
    <row r="174" spans="5:5" s="20" customFormat="1" x14ac:dyDescent="0.2">
      <c r="E174" s="363"/>
    </row>
    <row r="175" spans="5:5" s="20" customFormat="1" x14ac:dyDescent="0.2">
      <c r="E175" s="363"/>
    </row>
    <row r="176" spans="5:5" s="20" customFormat="1" x14ac:dyDescent="0.2">
      <c r="E176" s="363"/>
    </row>
    <row r="177" s="20" customFormat="1" x14ac:dyDescent="0.2"/>
    <row r="178" s="20" customFormat="1" x14ac:dyDescent="0.2"/>
    <row r="179" s="20" customFormat="1" x14ac:dyDescent="0.2"/>
    <row r="180" s="20" customFormat="1" x14ac:dyDescent="0.2"/>
    <row r="181" s="20" customFormat="1" x14ac:dyDescent="0.2"/>
    <row r="182" s="20" customFormat="1" x14ac:dyDescent="0.2"/>
    <row r="183" s="20" customFormat="1" x14ac:dyDescent="0.2"/>
    <row r="184" s="20" customFormat="1" x14ac:dyDescent="0.2"/>
    <row r="185" s="20" customFormat="1" x14ac:dyDescent="0.2"/>
    <row r="186" s="20" customFormat="1" x14ac:dyDescent="0.2"/>
    <row r="187" s="20" customFormat="1" x14ac:dyDescent="0.2"/>
    <row r="188" s="20" customFormat="1" x14ac:dyDescent="0.2"/>
    <row r="189" s="20" customFormat="1" x14ac:dyDescent="0.2"/>
    <row r="190" s="20" customFormat="1" x14ac:dyDescent="0.2"/>
    <row r="191" s="20" customFormat="1" x14ac:dyDescent="0.2"/>
    <row r="192" s="20" customFormat="1" x14ac:dyDescent="0.2"/>
    <row r="193" s="20" customFormat="1" x14ac:dyDescent="0.2"/>
    <row r="194" s="20" customFormat="1" x14ac:dyDescent="0.2"/>
    <row r="195" s="20" customFormat="1" x14ac:dyDescent="0.2"/>
    <row r="196" s="20" customFormat="1" x14ac:dyDescent="0.2"/>
    <row r="197" s="20" customFormat="1" x14ac:dyDescent="0.2"/>
    <row r="198" s="20" customFormat="1" x14ac:dyDescent="0.2"/>
    <row r="199" s="20" customFormat="1" x14ac:dyDescent="0.2"/>
    <row r="200" s="20" customFormat="1" x14ac:dyDescent="0.2"/>
    <row r="201" s="20" customFormat="1" x14ac:dyDescent="0.2"/>
    <row r="202" s="20" customFormat="1" x14ac:dyDescent="0.2"/>
    <row r="203" s="20" customFormat="1" x14ac:dyDescent="0.2"/>
    <row r="204" s="20" customFormat="1" x14ac:dyDescent="0.2"/>
    <row r="205" s="20" customFormat="1" x14ac:dyDescent="0.2"/>
    <row r="206" s="20" customFormat="1" x14ac:dyDescent="0.2"/>
    <row r="207" s="20" customFormat="1" x14ac:dyDescent="0.2"/>
    <row r="208" s="20" customFormat="1" x14ac:dyDescent="0.2"/>
    <row r="209" s="20" customFormat="1" x14ac:dyDescent="0.2"/>
    <row r="210" s="20" customFormat="1" x14ac:dyDescent="0.2"/>
    <row r="211" s="20" customFormat="1" x14ac:dyDescent="0.2"/>
    <row r="212" s="20" customFormat="1" x14ac:dyDescent="0.2"/>
    <row r="213" s="20" customFormat="1" x14ac:dyDescent="0.2"/>
    <row r="214" s="20" customFormat="1" x14ac:dyDescent="0.2"/>
    <row r="215" s="20" customFormat="1" x14ac:dyDescent="0.2"/>
    <row r="216" s="20" customFormat="1" x14ac:dyDescent="0.2"/>
    <row r="217" s="20" customFormat="1" x14ac:dyDescent="0.2"/>
    <row r="218" s="20" customFormat="1" x14ac:dyDescent="0.2"/>
    <row r="219" s="20" customFormat="1" x14ac:dyDescent="0.2"/>
    <row r="220" s="20" customFormat="1" x14ac:dyDescent="0.2"/>
    <row r="221" s="20" customFormat="1" x14ac:dyDescent="0.2"/>
    <row r="222" s="20" customFormat="1" x14ac:dyDescent="0.2"/>
    <row r="223" s="20" customFormat="1" x14ac:dyDescent="0.2"/>
    <row r="224" s="20" customFormat="1" x14ac:dyDescent="0.2"/>
    <row r="225" s="20" customFormat="1" x14ac:dyDescent="0.2"/>
    <row r="226" s="20" customFormat="1" x14ac:dyDescent="0.2"/>
    <row r="227" s="20" customFormat="1" x14ac:dyDescent="0.2"/>
    <row r="228" s="20" customFormat="1" x14ac:dyDescent="0.2"/>
    <row r="229" s="20" customFormat="1" x14ac:dyDescent="0.2"/>
    <row r="230" s="20" customFormat="1" x14ac:dyDescent="0.2"/>
    <row r="231" s="20" customFormat="1" x14ac:dyDescent="0.2"/>
    <row r="232" s="20" customFormat="1" x14ac:dyDescent="0.2"/>
    <row r="233" s="20" customFormat="1" x14ac:dyDescent="0.2"/>
    <row r="234" s="20" customFormat="1" x14ac:dyDescent="0.2"/>
    <row r="235" s="20" customFormat="1" x14ac:dyDescent="0.2"/>
    <row r="236" s="20" customFormat="1" x14ac:dyDescent="0.2"/>
    <row r="237" s="20" customFormat="1" x14ac:dyDescent="0.2"/>
    <row r="238" s="20" customFormat="1" x14ac:dyDescent="0.2"/>
    <row r="239" s="20" customFormat="1" x14ac:dyDescent="0.2"/>
    <row r="240" s="20" customFormat="1" x14ac:dyDescent="0.2"/>
    <row r="241" s="20" customFormat="1" x14ac:dyDescent="0.2"/>
    <row r="242" s="20" customFormat="1" x14ac:dyDescent="0.2"/>
    <row r="243" s="20" customFormat="1" x14ac:dyDescent="0.2"/>
    <row r="244" s="20" customFormat="1" x14ac:dyDescent="0.2"/>
    <row r="245" s="20" customFormat="1" x14ac:dyDescent="0.2"/>
  </sheetData>
  <sheetProtection algorithmName="SHA-512" hashValue="cB12g4l5HteqEsMHv8Ira6vrZShX/aLnE0Ro9xfTQQURCToLZbjvMypJH/wTGbl7rlvVu7ZUgTq8xkWWp+tv1g==" saltValue="Pxhontn2ML7FhMkNYwWedA==" spinCount="100000" sheet="1" objects="1" scenarios="1"/>
  <mergeCells count="17">
    <mergeCell ref="X58:AB74"/>
    <mergeCell ref="B77:S77"/>
    <mergeCell ref="X80:AB97"/>
    <mergeCell ref="B99:S99"/>
    <mergeCell ref="X101:AB117"/>
    <mergeCell ref="B55:T55"/>
    <mergeCell ref="B8:U8"/>
    <mergeCell ref="B1:U1"/>
    <mergeCell ref="B11:T11"/>
    <mergeCell ref="X14:AB27"/>
    <mergeCell ref="B33:T33"/>
    <mergeCell ref="X36:AB52"/>
    <mergeCell ref="B3:U3"/>
    <mergeCell ref="B4:U4"/>
    <mergeCell ref="B5:U5"/>
    <mergeCell ref="B6:U6"/>
    <mergeCell ref="B7:U7"/>
  </mergeCells>
  <pageMargins left="0.7" right="0.7" top="0.75" bottom="0.75" header="0.3" footer="0.3"/>
  <pageSetup paperSize="9" scale="48" fitToHeight="0" orientation="landscape" r:id="rId1"/>
  <headerFooter>
    <oddFooter>&amp;L&amp;1#&amp;"Calibri"&amp;10&amp;K000000Classified: RMG – Internal</oddFooter>
  </headerFooter>
  <rowBreaks count="4" manualBreakCount="4">
    <brk id="10" min="1" max="27" man="1"/>
    <brk id="54" min="1" max="27" man="1"/>
    <brk id="97" min="1" max="27" man="1"/>
    <brk id="119" min="1" max="27"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dimension ref="A2:N1304"/>
  <sheetViews>
    <sheetView topLeftCell="E1" workbookViewId="0">
      <selection activeCell="O2" sqref="O2"/>
    </sheetView>
  </sheetViews>
  <sheetFormatPr defaultRowHeight="15" x14ac:dyDescent="0.25"/>
  <cols>
    <col min="2" max="2" width="43.85546875" customWidth="1"/>
    <col min="3" max="3" width="9.140625" bestFit="1" customWidth="1"/>
    <col min="4" max="4" width="78.85546875" bestFit="1" customWidth="1"/>
    <col min="5" max="5" width="10.85546875" style="7" bestFit="1" customWidth="1"/>
    <col min="10" max="10" width="14" style="7" bestFit="1" customWidth="1"/>
  </cols>
  <sheetData>
    <row r="2" spans="1:14" x14ac:dyDescent="0.25">
      <c r="A2" t="s">
        <v>116</v>
      </c>
      <c r="B2" t="s">
        <v>117</v>
      </c>
      <c r="E2" s="7">
        <v>43991.482615740744</v>
      </c>
      <c r="N2" t="s">
        <v>118</v>
      </c>
    </row>
    <row r="3" spans="1:14" x14ac:dyDescent="0.25">
      <c r="A3" t="s">
        <v>119</v>
      </c>
      <c r="B3">
        <v>2.1</v>
      </c>
      <c r="N3" t="s">
        <v>120</v>
      </c>
    </row>
    <row r="4" spans="1:14" x14ac:dyDescent="0.25">
      <c r="B4" s="157" t="s">
        <v>121</v>
      </c>
      <c r="E4" s="7">
        <v>42346</v>
      </c>
      <c r="F4">
        <v>36</v>
      </c>
      <c r="G4" t="s">
        <v>122</v>
      </c>
      <c r="J4" s="7">
        <v>42346</v>
      </c>
      <c r="K4">
        <v>36</v>
      </c>
      <c r="L4" t="s">
        <v>122</v>
      </c>
      <c r="N4" t="s">
        <v>123</v>
      </c>
    </row>
    <row r="5" spans="1:14" x14ac:dyDescent="0.25">
      <c r="B5" s="158" t="s">
        <v>124</v>
      </c>
      <c r="C5" s="159">
        <v>1111556</v>
      </c>
      <c r="D5" t="s">
        <v>125</v>
      </c>
      <c r="E5" s="7">
        <v>42353</v>
      </c>
      <c r="F5">
        <v>37</v>
      </c>
      <c r="G5" t="s">
        <v>126</v>
      </c>
      <c r="J5" s="7">
        <v>42353</v>
      </c>
      <c r="K5">
        <v>37</v>
      </c>
      <c r="L5" t="s">
        <v>126</v>
      </c>
      <c r="N5" t="s">
        <v>127</v>
      </c>
    </row>
    <row r="6" spans="1:14" x14ac:dyDescent="0.25">
      <c r="B6" s="158" t="s">
        <v>128</v>
      </c>
      <c r="C6" s="159">
        <v>1110656</v>
      </c>
      <c r="D6" t="s">
        <v>129</v>
      </c>
      <c r="E6" s="7">
        <v>42360</v>
      </c>
      <c r="F6">
        <v>38</v>
      </c>
      <c r="G6" t="s">
        <v>130</v>
      </c>
      <c r="J6" s="7">
        <v>42360</v>
      </c>
      <c r="K6">
        <v>38</v>
      </c>
      <c r="L6" t="s">
        <v>130</v>
      </c>
    </row>
    <row r="7" spans="1:14" x14ac:dyDescent="0.25">
      <c r="B7" s="158" t="s">
        <v>131</v>
      </c>
      <c r="C7" s="159">
        <v>1110634</v>
      </c>
      <c r="D7" t="s">
        <v>132</v>
      </c>
      <c r="E7" s="7">
        <v>42367</v>
      </c>
      <c r="F7">
        <v>39</v>
      </c>
      <c r="G7" t="s">
        <v>133</v>
      </c>
      <c r="J7" s="7">
        <v>42367</v>
      </c>
      <c r="K7">
        <v>39</v>
      </c>
      <c r="L7" t="s">
        <v>133</v>
      </c>
    </row>
    <row r="8" spans="1:14" x14ac:dyDescent="0.25">
      <c r="B8" s="158" t="s">
        <v>134</v>
      </c>
      <c r="C8" s="159">
        <v>1110657</v>
      </c>
      <c r="D8" t="s">
        <v>135</v>
      </c>
      <c r="E8" s="7">
        <v>42374</v>
      </c>
      <c r="F8">
        <v>40</v>
      </c>
      <c r="G8" t="s">
        <v>136</v>
      </c>
      <c r="J8" s="7">
        <v>42374</v>
      </c>
      <c r="K8">
        <v>40</v>
      </c>
      <c r="L8" t="s">
        <v>136</v>
      </c>
    </row>
    <row r="9" spans="1:14" x14ac:dyDescent="0.25">
      <c r="B9" s="158" t="s">
        <v>137</v>
      </c>
      <c r="C9" s="159">
        <v>1110645</v>
      </c>
      <c r="E9" s="7">
        <v>42381</v>
      </c>
      <c r="F9">
        <v>41</v>
      </c>
      <c r="G9" t="s">
        <v>138</v>
      </c>
      <c r="J9" s="7">
        <v>42381</v>
      </c>
      <c r="K9">
        <v>41</v>
      </c>
      <c r="L9" t="s">
        <v>138</v>
      </c>
    </row>
    <row r="10" spans="1:14" x14ac:dyDescent="0.25">
      <c r="B10" s="158" t="s">
        <v>139</v>
      </c>
      <c r="C10" s="159">
        <v>1110488</v>
      </c>
      <c r="E10" s="7">
        <v>42388</v>
      </c>
      <c r="F10">
        <v>42</v>
      </c>
      <c r="G10" t="s">
        <v>140</v>
      </c>
      <c r="J10" s="7">
        <v>42388</v>
      </c>
      <c r="K10">
        <v>42</v>
      </c>
      <c r="L10" t="s">
        <v>140</v>
      </c>
    </row>
    <row r="11" spans="1:14" x14ac:dyDescent="0.25">
      <c r="B11" s="158" t="s">
        <v>141</v>
      </c>
      <c r="C11" s="159">
        <v>1110311</v>
      </c>
      <c r="E11" s="7">
        <v>42395</v>
      </c>
      <c r="F11">
        <v>43</v>
      </c>
      <c r="G11" t="s">
        <v>142</v>
      </c>
      <c r="J11" s="7">
        <v>42395</v>
      </c>
      <c r="K11">
        <v>43</v>
      </c>
      <c r="L11" t="s">
        <v>142</v>
      </c>
    </row>
    <row r="12" spans="1:14" x14ac:dyDescent="0.25">
      <c r="B12" s="158" t="s">
        <v>143</v>
      </c>
      <c r="C12" s="159">
        <v>1112857</v>
      </c>
      <c r="E12" s="7">
        <v>42402</v>
      </c>
      <c r="F12">
        <v>44</v>
      </c>
      <c r="G12" t="s">
        <v>144</v>
      </c>
      <c r="J12" s="7" t="s">
        <v>145</v>
      </c>
      <c r="K12">
        <v>44</v>
      </c>
      <c r="L12" t="s">
        <v>144</v>
      </c>
    </row>
    <row r="13" spans="1:14" x14ac:dyDescent="0.25">
      <c r="B13" s="158" t="s">
        <v>146</v>
      </c>
      <c r="C13" s="159">
        <v>1111640</v>
      </c>
      <c r="E13" s="7">
        <v>42409</v>
      </c>
      <c r="F13">
        <v>45</v>
      </c>
      <c r="G13" t="s">
        <v>147</v>
      </c>
      <c r="J13" s="7">
        <v>42409</v>
      </c>
      <c r="K13">
        <v>45</v>
      </c>
      <c r="L13" t="s">
        <v>147</v>
      </c>
    </row>
    <row r="14" spans="1:14" x14ac:dyDescent="0.25">
      <c r="B14" s="158" t="s">
        <v>148</v>
      </c>
      <c r="C14" s="159">
        <v>1111843</v>
      </c>
      <c r="E14" s="7">
        <v>42416</v>
      </c>
      <c r="F14">
        <v>46</v>
      </c>
      <c r="G14" t="s">
        <v>149</v>
      </c>
      <c r="J14" s="7">
        <v>42416</v>
      </c>
      <c r="K14">
        <v>46</v>
      </c>
      <c r="L14" t="s">
        <v>149</v>
      </c>
    </row>
    <row r="15" spans="1:14" x14ac:dyDescent="0.25">
      <c r="B15" s="158" t="s">
        <v>150</v>
      </c>
      <c r="C15" s="159">
        <v>1112370</v>
      </c>
      <c r="E15" s="7">
        <v>42423</v>
      </c>
      <c r="F15">
        <v>47</v>
      </c>
      <c r="G15" t="s">
        <v>151</v>
      </c>
      <c r="J15" s="7">
        <v>42423</v>
      </c>
      <c r="K15">
        <v>47</v>
      </c>
      <c r="L15" t="s">
        <v>151</v>
      </c>
    </row>
    <row r="16" spans="1:14" x14ac:dyDescent="0.25">
      <c r="B16" s="158" t="s">
        <v>152</v>
      </c>
      <c r="C16" s="159">
        <v>1112702</v>
      </c>
      <c r="E16" s="7">
        <v>42430</v>
      </c>
      <c r="F16">
        <v>48</v>
      </c>
      <c r="G16" t="s">
        <v>153</v>
      </c>
      <c r="J16" s="7">
        <v>42430</v>
      </c>
      <c r="K16">
        <v>48</v>
      </c>
      <c r="L16" t="s">
        <v>153</v>
      </c>
    </row>
    <row r="17" spans="2:12" x14ac:dyDescent="0.25">
      <c r="B17" s="158" t="s">
        <v>154</v>
      </c>
      <c r="C17" s="159">
        <v>1110034</v>
      </c>
      <c r="E17" s="7">
        <v>42437</v>
      </c>
      <c r="F17">
        <v>49</v>
      </c>
      <c r="G17" t="s">
        <v>155</v>
      </c>
      <c r="J17" s="7">
        <v>42437</v>
      </c>
      <c r="K17">
        <v>49</v>
      </c>
      <c r="L17" t="s">
        <v>155</v>
      </c>
    </row>
    <row r="18" spans="2:12" x14ac:dyDescent="0.25">
      <c r="B18" s="158" t="s">
        <v>156</v>
      </c>
      <c r="C18" s="159">
        <v>1110779</v>
      </c>
      <c r="E18" s="7">
        <v>42444</v>
      </c>
      <c r="F18">
        <v>50</v>
      </c>
      <c r="G18" t="s">
        <v>157</v>
      </c>
      <c r="J18" s="7">
        <v>42444</v>
      </c>
      <c r="K18">
        <v>50</v>
      </c>
      <c r="L18" t="s">
        <v>157</v>
      </c>
    </row>
    <row r="19" spans="2:12" x14ac:dyDescent="0.25">
      <c r="B19" s="158" t="s">
        <v>158</v>
      </c>
      <c r="C19" s="159">
        <v>1110270</v>
      </c>
      <c r="E19" s="7">
        <v>42451</v>
      </c>
      <c r="F19">
        <v>51</v>
      </c>
      <c r="G19" t="s">
        <v>159</v>
      </c>
      <c r="J19" s="7">
        <v>42451</v>
      </c>
      <c r="K19">
        <v>51</v>
      </c>
      <c r="L19" t="s">
        <v>159</v>
      </c>
    </row>
    <row r="20" spans="2:12" x14ac:dyDescent="0.25">
      <c r="B20" s="158" t="s">
        <v>160</v>
      </c>
      <c r="C20" s="159">
        <v>1112282</v>
      </c>
      <c r="E20" s="7">
        <v>42458</v>
      </c>
      <c r="F20">
        <v>52</v>
      </c>
      <c r="G20" t="s">
        <v>161</v>
      </c>
      <c r="J20" s="7">
        <v>42458</v>
      </c>
      <c r="K20">
        <v>52</v>
      </c>
      <c r="L20" t="s">
        <v>161</v>
      </c>
    </row>
    <row r="21" spans="2:12" x14ac:dyDescent="0.25">
      <c r="B21" s="158" t="s">
        <v>162</v>
      </c>
      <c r="C21" s="159">
        <v>1112587</v>
      </c>
      <c r="E21" s="7">
        <v>42465</v>
      </c>
      <c r="F21">
        <v>1</v>
      </c>
      <c r="G21" t="s">
        <v>163</v>
      </c>
      <c r="J21" s="7">
        <v>42465</v>
      </c>
      <c r="K21">
        <v>1</v>
      </c>
      <c r="L21" t="s">
        <v>163</v>
      </c>
    </row>
    <row r="22" spans="2:12" x14ac:dyDescent="0.25">
      <c r="B22" s="158" t="s">
        <v>164</v>
      </c>
      <c r="C22" s="159">
        <v>1111142</v>
      </c>
      <c r="E22" s="7">
        <v>42472</v>
      </c>
      <c r="F22">
        <v>2</v>
      </c>
      <c r="G22" t="s">
        <v>165</v>
      </c>
      <c r="J22" s="7">
        <v>42472</v>
      </c>
      <c r="K22">
        <v>2</v>
      </c>
      <c r="L22" t="s">
        <v>165</v>
      </c>
    </row>
    <row r="23" spans="2:12" x14ac:dyDescent="0.25">
      <c r="B23" s="158" t="s">
        <v>166</v>
      </c>
      <c r="C23" s="159">
        <v>1112140</v>
      </c>
      <c r="E23" s="7">
        <v>42479</v>
      </c>
      <c r="F23">
        <v>3</v>
      </c>
      <c r="G23" t="s">
        <v>167</v>
      </c>
      <c r="J23" s="7">
        <v>42479</v>
      </c>
      <c r="K23">
        <v>3</v>
      </c>
      <c r="L23" t="s">
        <v>167</v>
      </c>
    </row>
    <row r="24" spans="2:12" x14ac:dyDescent="0.25">
      <c r="B24" s="158" t="s">
        <v>168</v>
      </c>
      <c r="C24" s="159">
        <v>1112420</v>
      </c>
      <c r="E24" s="7">
        <v>42486</v>
      </c>
      <c r="F24">
        <v>4</v>
      </c>
      <c r="G24" t="s">
        <v>169</v>
      </c>
      <c r="J24" s="7">
        <v>42486</v>
      </c>
      <c r="K24">
        <v>4</v>
      </c>
      <c r="L24" t="s">
        <v>169</v>
      </c>
    </row>
    <row r="25" spans="2:12" x14ac:dyDescent="0.25">
      <c r="B25" s="158" t="s">
        <v>170</v>
      </c>
      <c r="C25" s="159">
        <v>1110958</v>
      </c>
      <c r="E25" s="7">
        <v>42493</v>
      </c>
      <c r="F25">
        <v>5</v>
      </c>
      <c r="G25" t="s">
        <v>171</v>
      </c>
      <c r="J25" s="7">
        <v>42493</v>
      </c>
      <c r="K25">
        <v>5</v>
      </c>
      <c r="L25" t="s">
        <v>171</v>
      </c>
    </row>
    <row r="26" spans="2:12" x14ac:dyDescent="0.25">
      <c r="B26" s="158" t="s">
        <v>172</v>
      </c>
      <c r="C26" s="159">
        <v>1111967</v>
      </c>
      <c r="E26" s="7">
        <v>42500</v>
      </c>
      <c r="F26">
        <v>6</v>
      </c>
      <c r="G26" t="s">
        <v>173</v>
      </c>
      <c r="J26" s="7">
        <v>42500</v>
      </c>
      <c r="K26">
        <v>6</v>
      </c>
      <c r="L26" t="s">
        <v>173</v>
      </c>
    </row>
    <row r="27" spans="2:12" x14ac:dyDescent="0.25">
      <c r="B27" s="158" t="s">
        <v>174</v>
      </c>
      <c r="C27" s="159">
        <v>1110807</v>
      </c>
      <c r="E27" s="7">
        <v>42507</v>
      </c>
      <c r="F27">
        <v>7</v>
      </c>
      <c r="G27" t="s">
        <v>175</v>
      </c>
      <c r="J27" s="7">
        <v>42507</v>
      </c>
      <c r="K27">
        <v>7</v>
      </c>
      <c r="L27" t="s">
        <v>175</v>
      </c>
    </row>
    <row r="28" spans="2:12" x14ac:dyDescent="0.25">
      <c r="B28" s="158" t="s">
        <v>176</v>
      </c>
      <c r="C28" s="159">
        <v>1112555</v>
      </c>
      <c r="E28" s="7">
        <v>42514</v>
      </c>
      <c r="F28">
        <v>8</v>
      </c>
      <c r="G28" t="s">
        <v>177</v>
      </c>
      <c r="J28" s="7">
        <v>42514</v>
      </c>
      <c r="K28">
        <v>8</v>
      </c>
      <c r="L28" t="s">
        <v>177</v>
      </c>
    </row>
    <row r="29" spans="2:12" x14ac:dyDescent="0.25">
      <c r="B29" s="158" t="s">
        <v>178</v>
      </c>
      <c r="C29" s="159">
        <v>1110339</v>
      </c>
      <c r="E29" s="7">
        <v>42521</v>
      </c>
      <c r="F29">
        <v>9</v>
      </c>
      <c r="G29" t="s">
        <v>179</v>
      </c>
      <c r="J29" s="7">
        <v>42521</v>
      </c>
      <c r="K29">
        <v>9</v>
      </c>
      <c r="L29" t="s">
        <v>179</v>
      </c>
    </row>
    <row r="30" spans="2:12" x14ac:dyDescent="0.25">
      <c r="B30" s="158" t="s">
        <v>180</v>
      </c>
      <c r="C30" s="159">
        <v>1110939</v>
      </c>
      <c r="E30" s="7">
        <v>42528</v>
      </c>
      <c r="F30">
        <v>10</v>
      </c>
      <c r="G30" t="s">
        <v>181</v>
      </c>
      <c r="J30" s="7">
        <v>42528</v>
      </c>
      <c r="K30">
        <v>10</v>
      </c>
      <c r="L30" t="s">
        <v>181</v>
      </c>
    </row>
    <row r="31" spans="2:12" x14ac:dyDescent="0.25">
      <c r="B31" s="158" t="s">
        <v>182</v>
      </c>
      <c r="C31" s="159">
        <v>1111032</v>
      </c>
      <c r="E31" s="7">
        <v>42535</v>
      </c>
      <c r="F31">
        <v>11</v>
      </c>
      <c r="G31" t="s">
        <v>183</v>
      </c>
      <c r="J31" s="7">
        <v>42535</v>
      </c>
      <c r="K31">
        <v>11</v>
      </c>
      <c r="L31" t="s">
        <v>183</v>
      </c>
    </row>
    <row r="32" spans="2:12" x14ac:dyDescent="0.25">
      <c r="B32" s="158" t="s">
        <v>184</v>
      </c>
      <c r="C32" s="159">
        <v>1111221</v>
      </c>
      <c r="E32" s="7">
        <v>42542</v>
      </c>
      <c r="F32">
        <v>12</v>
      </c>
      <c r="G32" t="s">
        <v>185</v>
      </c>
      <c r="J32" s="7">
        <v>42542</v>
      </c>
      <c r="K32">
        <v>12</v>
      </c>
      <c r="L32" t="s">
        <v>185</v>
      </c>
    </row>
    <row r="33" spans="2:12" x14ac:dyDescent="0.25">
      <c r="B33" s="158" t="s">
        <v>186</v>
      </c>
      <c r="C33" s="159">
        <v>1110940</v>
      </c>
      <c r="E33" s="7">
        <v>42549</v>
      </c>
      <c r="F33">
        <v>13</v>
      </c>
      <c r="G33" t="s">
        <v>187</v>
      </c>
      <c r="J33" s="7">
        <v>42549</v>
      </c>
      <c r="K33">
        <v>13</v>
      </c>
      <c r="L33" t="s">
        <v>187</v>
      </c>
    </row>
    <row r="34" spans="2:12" x14ac:dyDescent="0.25">
      <c r="B34" s="158" t="s">
        <v>188</v>
      </c>
      <c r="C34" s="159">
        <v>1111569</v>
      </c>
      <c r="E34" s="7">
        <v>42556</v>
      </c>
      <c r="F34">
        <v>14</v>
      </c>
      <c r="G34" t="s">
        <v>189</v>
      </c>
      <c r="J34" s="7">
        <v>42556</v>
      </c>
      <c r="K34">
        <v>14</v>
      </c>
      <c r="L34" t="s">
        <v>189</v>
      </c>
    </row>
    <row r="35" spans="2:12" x14ac:dyDescent="0.25">
      <c r="B35" s="158" t="s">
        <v>190</v>
      </c>
      <c r="C35" s="159">
        <v>1112357</v>
      </c>
      <c r="E35" s="7">
        <v>42563</v>
      </c>
      <c r="F35">
        <v>15</v>
      </c>
      <c r="G35" t="s">
        <v>191</v>
      </c>
      <c r="J35" s="7">
        <v>42563</v>
      </c>
      <c r="K35">
        <v>15</v>
      </c>
      <c r="L35" t="s">
        <v>191</v>
      </c>
    </row>
    <row r="36" spans="2:12" x14ac:dyDescent="0.25">
      <c r="B36" s="158" t="s">
        <v>192</v>
      </c>
      <c r="C36" s="159">
        <v>1112157</v>
      </c>
      <c r="E36" s="7">
        <v>42570</v>
      </c>
      <c r="F36">
        <v>16</v>
      </c>
      <c r="G36" t="s">
        <v>193</v>
      </c>
      <c r="J36" s="7">
        <v>42570</v>
      </c>
      <c r="K36">
        <v>16</v>
      </c>
      <c r="L36" t="s">
        <v>193</v>
      </c>
    </row>
    <row r="37" spans="2:12" x14ac:dyDescent="0.25">
      <c r="B37" s="158" t="s">
        <v>194</v>
      </c>
      <c r="C37" s="159">
        <v>1112022</v>
      </c>
      <c r="E37" s="7">
        <v>42577</v>
      </c>
      <c r="F37">
        <v>17</v>
      </c>
      <c r="G37" t="s">
        <v>195</v>
      </c>
      <c r="J37" s="7">
        <v>42577</v>
      </c>
      <c r="K37">
        <v>17</v>
      </c>
      <c r="L37" t="s">
        <v>195</v>
      </c>
    </row>
    <row r="38" spans="2:12" x14ac:dyDescent="0.25">
      <c r="B38" s="158" t="s">
        <v>196</v>
      </c>
      <c r="C38" s="159">
        <v>1112160</v>
      </c>
      <c r="E38" s="7">
        <v>42584</v>
      </c>
      <c r="F38">
        <v>18</v>
      </c>
      <c r="G38" t="s">
        <v>197</v>
      </c>
      <c r="J38" s="7">
        <v>42584</v>
      </c>
      <c r="K38">
        <v>18</v>
      </c>
      <c r="L38" t="s">
        <v>197</v>
      </c>
    </row>
    <row r="39" spans="2:12" x14ac:dyDescent="0.25">
      <c r="B39" s="158" t="s">
        <v>198</v>
      </c>
      <c r="C39" s="159">
        <v>1112035</v>
      </c>
      <c r="E39" s="7">
        <v>42591</v>
      </c>
      <c r="F39">
        <v>19</v>
      </c>
      <c r="G39" t="s">
        <v>199</v>
      </c>
      <c r="J39" s="7">
        <v>42591</v>
      </c>
      <c r="K39">
        <v>19</v>
      </c>
      <c r="L39" t="s">
        <v>199</v>
      </c>
    </row>
    <row r="40" spans="2:12" x14ac:dyDescent="0.25">
      <c r="B40" s="158" t="s">
        <v>200</v>
      </c>
      <c r="C40" s="159">
        <v>1111807</v>
      </c>
      <c r="E40" s="7">
        <v>42598</v>
      </c>
      <c r="F40">
        <v>20</v>
      </c>
      <c r="G40" t="s">
        <v>201</v>
      </c>
      <c r="J40" s="7">
        <v>42598</v>
      </c>
      <c r="K40">
        <v>20</v>
      </c>
      <c r="L40" t="s">
        <v>201</v>
      </c>
    </row>
    <row r="41" spans="2:12" x14ac:dyDescent="0.25">
      <c r="B41" s="158" t="s">
        <v>202</v>
      </c>
      <c r="C41" s="159">
        <v>1110828</v>
      </c>
      <c r="E41" s="7">
        <v>42605</v>
      </c>
      <c r="F41">
        <v>21</v>
      </c>
      <c r="G41" t="s">
        <v>203</v>
      </c>
      <c r="J41" s="7">
        <v>42605</v>
      </c>
      <c r="K41">
        <v>21</v>
      </c>
      <c r="L41" t="s">
        <v>203</v>
      </c>
    </row>
    <row r="42" spans="2:12" x14ac:dyDescent="0.25">
      <c r="B42" s="158" t="s">
        <v>204</v>
      </c>
      <c r="C42" s="159">
        <v>1111143</v>
      </c>
      <c r="E42" s="7">
        <v>42612</v>
      </c>
      <c r="F42">
        <v>22</v>
      </c>
      <c r="G42" t="s">
        <v>205</v>
      </c>
      <c r="J42" s="7">
        <v>42612</v>
      </c>
      <c r="K42">
        <v>22</v>
      </c>
      <c r="L42" t="s">
        <v>205</v>
      </c>
    </row>
    <row r="43" spans="2:12" x14ac:dyDescent="0.25">
      <c r="B43" s="158" t="s">
        <v>206</v>
      </c>
      <c r="C43" s="159">
        <v>1111192</v>
      </c>
      <c r="E43" s="7">
        <v>42619</v>
      </c>
      <c r="F43">
        <v>23</v>
      </c>
      <c r="G43" t="s">
        <v>207</v>
      </c>
      <c r="J43" s="7">
        <v>42619</v>
      </c>
      <c r="K43">
        <v>23</v>
      </c>
      <c r="L43" t="s">
        <v>207</v>
      </c>
    </row>
    <row r="44" spans="2:12" x14ac:dyDescent="0.25">
      <c r="B44" s="158" t="s">
        <v>208</v>
      </c>
      <c r="C44" s="159">
        <v>1111924</v>
      </c>
      <c r="E44" s="7">
        <v>42626</v>
      </c>
      <c r="F44">
        <v>24</v>
      </c>
      <c r="G44" t="s">
        <v>209</v>
      </c>
      <c r="J44" s="7">
        <v>42626</v>
      </c>
      <c r="K44">
        <v>24</v>
      </c>
      <c r="L44" t="s">
        <v>209</v>
      </c>
    </row>
    <row r="45" spans="2:12" x14ac:dyDescent="0.25">
      <c r="B45" s="158" t="s">
        <v>210</v>
      </c>
      <c r="C45" s="159">
        <v>1111822</v>
      </c>
      <c r="E45" s="7">
        <v>42633</v>
      </c>
      <c r="F45">
        <v>25</v>
      </c>
      <c r="G45" t="s">
        <v>211</v>
      </c>
      <c r="J45" s="7">
        <v>42633</v>
      </c>
      <c r="K45">
        <v>25</v>
      </c>
      <c r="L45" t="s">
        <v>211</v>
      </c>
    </row>
    <row r="46" spans="2:12" x14ac:dyDescent="0.25">
      <c r="B46" s="158" t="s">
        <v>212</v>
      </c>
      <c r="C46" s="159">
        <v>1112419</v>
      </c>
      <c r="E46" s="7">
        <v>42640</v>
      </c>
      <c r="F46">
        <v>26</v>
      </c>
      <c r="G46" t="s">
        <v>213</v>
      </c>
      <c r="J46" s="7">
        <v>42640</v>
      </c>
      <c r="K46">
        <v>26</v>
      </c>
      <c r="L46" t="s">
        <v>213</v>
      </c>
    </row>
    <row r="47" spans="2:12" x14ac:dyDescent="0.25">
      <c r="B47" s="158" t="s">
        <v>214</v>
      </c>
      <c r="C47" s="159">
        <v>1112818</v>
      </c>
      <c r="E47" s="7">
        <v>42647</v>
      </c>
      <c r="F47">
        <v>27</v>
      </c>
      <c r="G47" t="s">
        <v>215</v>
      </c>
      <c r="J47" s="7">
        <v>42647</v>
      </c>
      <c r="K47">
        <v>27</v>
      </c>
      <c r="L47" t="s">
        <v>215</v>
      </c>
    </row>
    <row r="48" spans="2:12" x14ac:dyDescent="0.25">
      <c r="B48" s="158" t="s">
        <v>216</v>
      </c>
      <c r="C48" s="159">
        <v>1110127</v>
      </c>
      <c r="E48" s="7">
        <v>42654</v>
      </c>
      <c r="F48">
        <v>28</v>
      </c>
      <c r="G48" t="s">
        <v>217</v>
      </c>
      <c r="J48" s="7">
        <v>42654</v>
      </c>
      <c r="K48">
        <v>28</v>
      </c>
      <c r="L48" t="s">
        <v>217</v>
      </c>
    </row>
    <row r="49" spans="2:12" x14ac:dyDescent="0.25">
      <c r="B49" s="158" t="s">
        <v>218</v>
      </c>
      <c r="C49" s="159">
        <v>1112786</v>
      </c>
      <c r="E49" s="7">
        <v>42661</v>
      </c>
      <c r="F49">
        <v>29</v>
      </c>
      <c r="G49" t="s">
        <v>219</v>
      </c>
      <c r="J49" s="7">
        <v>42661</v>
      </c>
      <c r="K49">
        <v>29</v>
      </c>
      <c r="L49" t="s">
        <v>219</v>
      </c>
    </row>
    <row r="50" spans="2:12" x14ac:dyDescent="0.25">
      <c r="B50" s="158" t="s">
        <v>220</v>
      </c>
      <c r="C50" s="159">
        <v>1110612</v>
      </c>
      <c r="E50" s="7">
        <v>42668</v>
      </c>
      <c r="F50">
        <v>30</v>
      </c>
      <c r="G50" t="s">
        <v>221</v>
      </c>
      <c r="J50" s="7">
        <v>42668</v>
      </c>
      <c r="K50">
        <v>30</v>
      </c>
      <c r="L50" t="s">
        <v>221</v>
      </c>
    </row>
    <row r="51" spans="2:12" x14ac:dyDescent="0.25">
      <c r="B51" s="158" t="s">
        <v>222</v>
      </c>
      <c r="C51" s="159">
        <v>1110694</v>
      </c>
      <c r="E51" s="7">
        <v>42675</v>
      </c>
      <c r="F51">
        <v>31</v>
      </c>
      <c r="G51" t="s">
        <v>223</v>
      </c>
      <c r="J51" s="7">
        <v>42675</v>
      </c>
      <c r="K51">
        <v>31</v>
      </c>
      <c r="L51" t="s">
        <v>223</v>
      </c>
    </row>
    <row r="52" spans="2:12" x14ac:dyDescent="0.25">
      <c r="B52" s="158" t="s">
        <v>224</v>
      </c>
      <c r="C52" s="159">
        <v>1110328</v>
      </c>
      <c r="E52" s="7">
        <v>42682</v>
      </c>
      <c r="F52">
        <v>32</v>
      </c>
      <c r="G52" t="s">
        <v>225</v>
      </c>
      <c r="J52" s="7">
        <v>42682</v>
      </c>
      <c r="K52">
        <v>32</v>
      </c>
      <c r="L52" t="s">
        <v>225</v>
      </c>
    </row>
    <row r="53" spans="2:12" x14ac:dyDescent="0.25">
      <c r="B53" s="158" t="s">
        <v>226</v>
      </c>
      <c r="C53" s="159">
        <v>1110336</v>
      </c>
      <c r="E53" s="7">
        <v>42689</v>
      </c>
      <c r="F53">
        <v>33</v>
      </c>
      <c r="G53" t="s">
        <v>227</v>
      </c>
      <c r="J53" s="7">
        <v>42689</v>
      </c>
      <c r="K53">
        <v>33</v>
      </c>
      <c r="L53" t="s">
        <v>227</v>
      </c>
    </row>
    <row r="54" spans="2:12" x14ac:dyDescent="0.25">
      <c r="B54" s="158" t="s">
        <v>228</v>
      </c>
      <c r="C54" s="159">
        <v>1112340</v>
      </c>
      <c r="E54" s="7">
        <v>42696</v>
      </c>
      <c r="F54">
        <v>34</v>
      </c>
      <c r="G54" t="s">
        <v>229</v>
      </c>
      <c r="J54" s="7">
        <v>42696</v>
      </c>
      <c r="K54">
        <v>34</v>
      </c>
      <c r="L54" t="s">
        <v>229</v>
      </c>
    </row>
    <row r="55" spans="2:12" x14ac:dyDescent="0.25">
      <c r="B55" s="158" t="s">
        <v>230</v>
      </c>
      <c r="C55" s="159">
        <v>1111144</v>
      </c>
      <c r="E55" s="7">
        <v>42703</v>
      </c>
      <c r="F55">
        <v>35</v>
      </c>
      <c r="G55" t="s">
        <v>231</v>
      </c>
      <c r="J55" s="7">
        <v>42703</v>
      </c>
      <c r="K55">
        <v>35</v>
      </c>
      <c r="L55" t="s">
        <v>231</v>
      </c>
    </row>
    <row r="56" spans="2:12" x14ac:dyDescent="0.25">
      <c r="B56" s="158" t="s">
        <v>232</v>
      </c>
      <c r="C56" s="159">
        <v>1110081</v>
      </c>
      <c r="E56" s="7">
        <v>42710</v>
      </c>
      <c r="F56">
        <v>36</v>
      </c>
      <c r="G56" t="s">
        <v>233</v>
      </c>
      <c r="J56" s="7">
        <v>42710</v>
      </c>
      <c r="K56">
        <v>36</v>
      </c>
      <c r="L56" t="s">
        <v>233</v>
      </c>
    </row>
    <row r="57" spans="2:12" x14ac:dyDescent="0.25">
      <c r="B57" s="158" t="s">
        <v>234</v>
      </c>
      <c r="C57" s="159">
        <v>1111590</v>
      </c>
      <c r="E57" s="7">
        <v>42717</v>
      </c>
      <c r="F57">
        <v>37</v>
      </c>
      <c r="G57" t="s">
        <v>235</v>
      </c>
      <c r="J57" s="7">
        <v>42717</v>
      </c>
      <c r="K57">
        <v>37</v>
      </c>
      <c r="L57" t="s">
        <v>235</v>
      </c>
    </row>
    <row r="58" spans="2:12" x14ac:dyDescent="0.25">
      <c r="B58" s="158" t="s">
        <v>236</v>
      </c>
      <c r="C58" s="159">
        <v>1112023</v>
      </c>
      <c r="E58" s="7">
        <v>42724</v>
      </c>
      <c r="F58">
        <v>38</v>
      </c>
      <c r="G58" t="s">
        <v>237</v>
      </c>
      <c r="J58" s="7">
        <v>42724</v>
      </c>
      <c r="K58">
        <v>38</v>
      </c>
      <c r="L58" t="s">
        <v>237</v>
      </c>
    </row>
    <row r="59" spans="2:12" x14ac:dyDescent="0.25">
      <c r="B59" s="158" t="s">
        <v>238</v>
      </c>
      <c r="C59" s="159">
        <v>1112024</v>
      </c>
      <c r="E59" s="7">
        <v>42731</v>
      </c>
      <c r="F59">
        <v>39</v>
      </c>
      <c r="G59" t="s">
        <v>239</v>
      </c>
      <c r="J59" s="7">
        <v>42731</v>
      </c>
      <c r="K59">
        <v>39</v>
      </c>
      <c r="L59" t="s">
        <v>239</v>
      </c>
    </row>
    <row r="60" spans="2:12" x14ac:dyDescent="0.25">
      <c r="B60" s="158" t="s">
        <v>240</v>
      </c>
      <c r="C60" s="159">
        <v>1112044</v>
      </c>
      <c r="E60" s="7">
        <v>42738</v>
      </c>
      <c r="F60">
        <v>40</v>
      </c>
      <c r="G60" t="s">
        <v>241</v>
      </c>
      <c r="J60" s="7" t="s">
        <v>145</v>
      </c>
      <c r="K60">
        <v>40</v>
      </c>
      <c r="L60" t="s">
        <v>241</v>
      </c>
    </row>
    <row r="61" spans="2:12" x14ac:dyDescent="0.25">
      <c r="B61" s="158" t="s">
        <v>242</v>
      </c>
      <c r="C61" s="159">
        <v>1110297</v>
      </c>
      <c r="E61" s="7">
        <v>42745</v>
      </c>
      <c r="F61">
        <v>41</v>
      </c>
      <c r="G61" t="s">
        <v>243</v>
      </c>
      <c r="J61" s="7">
        <v>42745</v>
      </c>
      <c r="K61">
        <v>41</v>
      </c>
      <c r="L61" t="s">
        <v>243</v>
      </c>
    </row>
    <row r="62" spans="2:12" x14ac:dyDescent="0.25">
      <c r="B62" s="158" t="s">
        <v>244</v>
      </c>
      <c r="C62" s="159">
        <v>1111983</v>
      </c>
      <c r="E62" s="7">
        <v>42752</v>
      </c>
      <c r="F62">
        <v>42</v>
      </c>
      <c r="G62" t="s">
        <v>245</v>
      </c>
      <c r="J62" s="7">
        <v>42752</v>
      </c>
      <c r="K62">
        <v>42</v>
      </c>
      <c r="L62" t="s">
        <v>245</v>
      </c>
    </row>
    <row r="63" spans="2:12" x14ac:dyDescent="0.25">
      <c r="B63" s="158" t="s">
        <v>246</v>
      </c>
      <c r="C63" s="159">
        <v>1111975</v>
      </c>
      <c r="E63" s="7">
        <v>42759</v>
      </c>
      <c r="F63">
        <v>43</v>
      </c>
      <c r="G63" t="s">
        <v>247</v>
      </c>
      <c r="J63" s="7">
        <v>42759</v>
      </c>
      <c r="K63">
        <v>43</v>
      </c>
      <c r="L63" t="s">
        <v>247</v>
      </c>
    </row>
    <row r="64" spans="2:12" x14ac:dyDescent="0.25">
      <c r="B64" s="158" t="s">
        <v>248</v>
      </c>
      <c r="C64" s="159">
        <v>1110090</v>
      </c>
      <c r="E64" s="7">
        <v>42766</v>
      </c>
      <c r="F64">
        <v>44</v>
      </c>
      <c r="G64" t="s">
        <v>249</v>
      </c>
      <c r="J64" s="7">
        <v>42766</v>
      </c>
      <c r="K64">
        <v>44</v>
      </c>
      <c r="L64" t="s">
        <v>249</v>
      </c>
    </row>
    <row r="65" spans="2:12" x14ac:dyDescent="0.25">
      <c r="B65" s="158" t="s">
        <v>250</v>
      </c>
      <c r="C65" s="159">
        <v>1111739</v>
      </c>
      <c r="E65" s="7">
        <v>42773</v>
      </c>
      <c r="F65">
        <v>45</v>
      </c>
      <c r="G65" t="s">
        <v>251</v>
      </c>
      <c r="J65" s="7">
        <v>42773</v>
      </c>
      <c r="K65">
        <v>45</v>
      </c>
      <c r="L65" t="s">
        <v>251</v>
      </c>
    </row>
    <row r="66" spans="2:12" x14ac:dyDescent="0.25">
      <c r="B66" s="158" t="s">
        <v>252</v>
      </c>
      <c r="C66" s="159">
        <v>1111663</v>
      </c>
      <c r="E66" s="7">
        <v>42780</v>
      </c>
      <c r="F66">
        <v>46</v>
      </c>
      <c r="G66" t="s">
        <v>253</v>
      </c>
      <c r="J66" s="7">
        <v>42780</v>
      </c>
      <c r="K66">
        <v>46</v>
      </c>
      <c r="L66" t="s">
        <v>253</v>
      </c>
    </row>
    <row r="67" spans="2:12" x14ac:dyDescent="0.25">
      <c r="B67" s="158" t="s">
        <v>254</v>
      </c>
      <c r="C67" s="159">
        <v>1112112</v>
      </c>
      <c r="E67" s="7">
        <v>42787</v>
      </c>
      <c r="F67">
        <v>47</v>
      </c>
      <c r="G67" t="s">
        <v>255</v>
      </c>
      <c r="J67" s="7">
        <v>42787</v>
      </c>
      <c r="K67">
        <v>47</v>
      </c>
      <c r="L67" t="s">
        <v>255</v>
      </c>
    </row>
    <row r="68" spans="2:12" x14ac:dyDescent="0.25">
      <c r="B68" s="158" t="s">
        <v>256</v>
      </c>
      <c r="C68" s="159">
        <v>1111591</v>
      </c>
      <c r="E68" s="7">
        <v>42794</v>
      </c>
      <c r="F68">
        <v>48</v>
      </c>
      <c r="G68" t="s">
        <v>257</v>
      </c>
      <c r="J68" s="7">
        <v>42794</v>
      </c>
      <c r="K68">
        <v>48</v>
      </c>
      <c r="L68" t="s">
        <v>257</v>
      </c>
    </row>
    <row r="69" spans="2:12" x14ac:dyDescent="0.25">
      <c r="B69" s="158" t="s">
        <v>258</v>
      </c>
      <c r="C69" s="159">
        <v>1111697</v>
      </c>
      <c r="E69" s="7">
        <v>42801</v>
      </c>
      <c r="F69">
        <v>49</v>
      </c>
      <c r="G69" t="s">
        <v>259</v>
      </c>
      <c r="J69" s="7">
        <v>42801</v>
      </c>
      <c r="K69">
        <v>49</v>
      </c>
      <c r="L69" t="s">
        <v>259</v>
      </c>
    </row>
    <row r="70" spans="2:12" x14ac:dyDescent="0.25">
      <c r="B70" s="158" t="s">
        <v>260</v>
      </c>
      <c r="C70" s="159">
        <v>1112858</v>
      </c>
      <c r="E70" s="7">
        <v>42808</v>
      </c>
      <c r="F70">
        <v>50</v>
      </c>
      <c r="G70" t="s">
        <v>261</v>
      </c>
      <c r="J70" s="7">
        <v>42808</v>
      </c>
      <c r="K70">
        <v>50</v>
      </c>
      <c r="L70" t="s">
        <v>261</v>
      </c>
    </row>
    <row r="71" spans="2:12" x14ac:dyDescent="0.25">
      <c r="B71" s="158" t="s">
        <v>262</v>
      </c>
      <c r="C71" s="159">
        <v>1112934</v>
      </c>
      <c r="E71" s="7">
        <v>42815</v>
      </c>
      <c r="F71">
        <v>51</v>
      </c>
      <c r="G71" t="s">
        <v>263</v>
      </c>
      <c r="J71" s="7">
        <v>42815</v>
      </c>
      <c r="K71">
        <v>51</v>
      </c>
      <c r="L71" t="s">
        <v>263</v>
      </c>
    </row>
    <row r="72" spans="2:12" x14ac:dyDescent="0.25">
      <c r="B72" s="158" t="s">
        <v>264</v>
      </c>
      <c r="C72" s="159">
        <v>1110722</v>
      </c>
      <c r="E72" s="7">
        <v>42822</v>
      </c>
      <c r="F72">
        <v>52</v>
      </c>
      <c r="G72" t="s">
        <v>265</v>
      </c>
      <c r="J72" s="7">
        <v>42822</v>
      </c>
      <c r="K72">
        <v>52</v>
      </c>
      <c r="L72" t="s">
        <v>265</v>
      </c>
    </row>
    <row r="73" spans="2:12" x14ac:dyDescent="0.25">
      <c r="B73" s="158" t="s">
        <v>266</v>
      </c>
      <c r="C73" s="159">
        <v>1112283</v>
      </c>
      <c r="E73" s="7">
        <v>42829</v>
      </c>
      <c r="F73">
        <v>1</v>
      </c>
      <c r="G73" t="s">
        <v>267</v>
      </c>
      <c r="J73" s="7">
        <v>42829</v>
      </c>
      <c r="K73">
        <v>1</v>
      </c>
      <c r="L73" t="s">
        <v>267</v>
      </c>
    </row>
    <row r="74" spans="2:12" x14ac:dyDescent="0.25">
      <c r="B74" s="158" t="s">
        <v>268</v>
      </c>
      <c r="C74" s="159">
        <v>1112875</v>
      </c>
      <c r="E74" s="7">
        <v>42836</v>
      </c>
      <c r="F74">
        <v>2</v>
      </c>
      <c r="G74" t="s">
        <v>269</v>
      </c>
      <c r="J74" s="7">
        <v>42836</v>
      </c>
      <c r="K74">
        <v>2</v>
      </c>
      <c r="L74" t="s">
        <v>269</v>
      </c>
    </row>
    <row r="75" spans="2:12" x14ac:dyDescent="0.25">
      <c r="B75" s="158" t="s">
        <v>270</v>
      </c>
      <c r="C75" s="159">
        <v>1110669</v>
      </c>
      <c r="E75" s="7">
        <v>42843</v>
      </c>
      <c r="F75">
        <v>3</v>
      </c>
      <c r="G75" t="s">
        <v>271</v>
      </c>
      <c r="J75" s="7">
        <v>42843</v>
      </c>
      <c r="K75">
        <v>3</v>
      </c>
      <c r="L75" t="s">
        <v>271</v>
      </c>
    </row>
    <row r="76" spans="2:12" x14ac:dyDescent="0.25">
      <c r="B76" s="158" t="s">
        <v>272</v>
      </c>
      <c r="C76" s="159">
        <v>1112604</v>
      </c>
      <c r="E76" s="7">
        <v>42850</v>
      </c>
      <c r="F76">
        <v>4</v>
      </c>
      <c r="G76" t="s">
        <v>273</v>
      </c>
      <c r="J76" s="7">
        <v>42850</v>
      </c>
      <c r="K76">
        <v>4</v>
      </c>
      <c r="L76" t="s">
        <v>273</v>
      </c>
    </row>
    <row r="77" spans="2:12" x14ac:dyDescent="0.25">
      <c r="B77" s="158" t="s">
        <v>274</v>
      </c>
      <c r="C77" s="159">
        <v>1111674</v>
      </c>
      <c r="E77" s="7">
        <v>42857</v>
      </c>
      <c r="F77">
        <v>5</v>
      </c>
      <c r="G77" t="s">
        <v>275</v>
      </c>
      <c r="J77" s="7">
        <v>42857</v>
      </c>
      <c r="K77">
        <v>5</v>
      </c>
      <c r="L77" t="s">
        <v>275</v>
      </c>
    </row>
    <row r="78" spans="2:12" x14ac:dyDescent="0.25">
      <c r="B78" s="158" t="s">
        <v>276</v>
      </c>
      <c r="C78" s="159">
        <v>1110358</v>
      </c>
      <c r="E78" s="7">
        <v>42864</v>
      </c>
      <c r="F78">
        <v>6</v>
      </c>
      <c r="G78" t="s">
        <v>277</v>
      </c>
      <c r="J78" s="7">
        <v>42864</v>
      </c>
      <c r="K78">
        <v>6</v>
      </c>
      <c r="L78" t="s">
        <v>277</v>
      </c>
    </row>
    <row r="79" spans="2:12" x14ac:dyDescent="0.25">
      <c r="B79" s="158" t="s">
        <v>278</v>
      </c>
      <c r="C79" s="159">
        <v>1110545</v>
      </c>
      <c r="E79" s="7">
        <v>42871</v>
      </c>
      <c r="F79">
        <v>7</v>
      </c>
      <c r="G79" t="s">
        <v>279</v>
      </c>
      <c r="J79" s="7">
        <v>42871</v>
      </c>
      <c r="K79">
        <v>7</v>
      </c>
      <c r="L79" t="s">
        <v>279</v>
      </c>
    </row>
    <row r="80" spans="2:12" x14ac:dyDescent="0.25">
      <c r="B80" s="158" t="s">
        <v>280</v>
      </c>
      <c r="C80" s="159">
        <v>1112243</v>
      </c>
      <c r="E80" s="7">
        <v>42878</v>
      </c>
      <c r="F80">
        <v>8</v>
      </c>
      <c r="G80" t="s">
        <v>281</v>
      </c>
      <c r="J80" s="7">
        <v>42878</v>
      </c>
      <c r="K80">
        <v>8</v>
      </c>
      <c r="L80" t="s">
        <v>281</v>
      </c>
    </row>
    <row r="81" spans="2:12" x14ac:dyDescent="0.25">
      <c r="B81" s="158" t="s">
        <v>282</v>
      </c>
      <c r="C81" s="159">
        <v>1112710</v>
      </c>
      <c r="E81" s="7">
        <v>42885</v>
      </c>
      <c r="F81">
        <v>9</v>
      </c>
      <c r="G81" t="s">
        <v>283</v>
      </c>
      <c r="J81" s="7">
        <v>42885</v>
      </c>
      <c r="K81">
        <v>9</v>
      </c>
      <c r="L81" t="s">
        <v>283</v>
      </c>
    </row>
    <row r="82" spans="2:12" x14ac:dyDescent="0.25">
      <c r="B82" s="158" t="s">
        <v>284</v>
      </c>
      <c r="C82" s="159">
        <v>1111589</v>
      </c>
      <c r="E82" s="7">
        <v>42892</v>
      </c>
      <c r="F82">
        <v>10</v>
      </c>
      <c r="G82" t="s">
        <v>285</v>
      </c>
      <c r="J82" s="7">
        <v>42892</v>
      </c>
      <c r="K82">
        <v>10</v>
      </c>
      <c r="L82" t="s">
        <v>285</v>
      </c>
    </row>
    <row r="83" spans="2:12" x14ac:dyDescent="0.25">
      <c r="B83" s="158" t="s">
        <v>286</v>
      </c>
      <c r="C83" s="159">
        <v>1111930</v>
      </c>
      <c r="E83" s="7">
        <v>42899</v>
      </c>
      <c r="F83">
        <v>11</v>
      </c>
      <c r="G83" t="s">
        <v>287</v>
      </c>
      <c r="J83" s="7">
        <v>42899</v>
      </c>
      <c r="K83">
        <v>11</v>
      </c>
      <c r="L83" t="s">
        <v>287</v>
      </c>
    </row>
    <row r="84" spans="2:12" x14ac:dyDescent="0.25">
      <c r="B84" s="158" t="s">
        <v>288</v>
      </c>
      <c r="C84" s="159">
        <v>1110340</v>
      </c>
      <c r="E84" s="7">
        <v>42906</v>
      </c>
      <c r="F84">
        <v>12</v>
      </c>
      <c r="G84" t="s">
        <v>289</v>
      </c>
      <c r="J84" s="7">
        <v>42906</v>
      </c>
      <c r="K84">
        <v>12</v>
      </c>
      <c r="L84" t="s">
        <v>289</v>
      </c>
    </row>
    <row r="85" spans="2:12" x14ac:dyDescent="0.25">
      <c r="B85" s="158" t="s">
        <v>290</v>
      </c>
      <c r="C85" s="159">
        <v>1112267</v>
      </c>
      <c r="E85" s="7">
        <v>42913</v>
      </c>
      <c r="F85">
        <v>13</v>
      </c>
      <c r="G85" t="s">
        <v>291</v>
      </c>
      <c r="J85" s="7">
        <v>42913</v>
      </c>
      <c r="K85">
        <v>13</v>
      </c>
      <c r="L85" t="s">
        <v>291</v>
      </c>
    </row>
    <row r="86" spans="2:12" x14ac:dyDescent="0.25">
      <c r="B86" s="158" t="s">
        <v>292</v>
      </c>
      <c r="C86" s="159">
        <v>1111296</v>
      </c>
      <c r="E86" s="7">
        <v>42920</v>
      </c>
      <c r="F86">
        <v>14</v>
      </c>
      <c r="G86" t="s">
        <v>293</v>
      </c>
      <c r="J86" s="7">
        <v>42920</v>
      </c>
      <c r="K86">
        <v>14</v>
      </c>
      <c r="L86" t="s">
        <v>293</v>
      </c>
    </row>
    <row r="87" spans="2:12" x14ac:dyDescent="0.25">
      <c r="B87" s="158" t="s">
        <v>294</v>
      </c>
      <c r="C87" s="159">
        <v>1111724</v>
      </c>
      <c r="E87" s="7">
        <v>42927</v>
      </c>
      <c r="F87">
        <v>15</v>
      </c>
      <c r="G87" t="s">
        <v>295</v>
      </c>
      <c r="J87" s="7">
        <v>42927</v>
      </c>
      <c r="K87">
        <v>15</v>
      </c>
      <c r="L87" t="s">
        <v>295</v>
      </c>
    </row>
    <row r="88" spans="2:12" x14ac:dyDescent="0.25">
      <c r="B88" s="158" t="s">
        <v>296</v>
      </c>
      <c r="C88" s="159">
        <v>1113568</v>
      </c>
      <c r="E88" s="7">
        <v>42934</v>
      </c>
      <c r="F88">
        <v>16</v>
      </c>
      <c r="G88" t="s">
        <v>297</v>
      </c>
      <c r="J88" s="7">
        <v>42934</v>
      </c>
      <c r="K88">
        <v>16</v>
      </c>
      <c r="L88" t="s">
        <v>297</v>
      </c>
    </row>
    <row r="89" spans="2:12" x14ac:dyDescent="0.25">
      <c r="B89" s="158" t="s">
        <v>298</v>
      </c>
      <c r="C89" s="159">
        <v>1111223</v>
      </c>
      <c r="E89" s="7">
        <v>42941</v>
      </c>
      <c r="F89">
        <v>17</v>
      </c>
      <c r="G89" t="s">
        <v>299</v>
      </c>
      <c r="J89" s="7">
        <v>42941</v>
      </c>
      <c r="K89">
        <v>17</v>
      </c>
      <c r="L89" t="s">
        <v>299</v>
      </c>
    </row>
    <row r="90" spans="2:12" x14ac:dyDescent="0.25">
      <c r="B90" s="158" t="s">
        <v>300</v>
      </c>
      <c r="C90" s="159">
        <v>1110128</v>
      </c>
      <c r="E90" s="7">
        <v>42948</v>
      </c>
      <c r="F90">
        <v>18</v>
      </c>
      <c r="G90" t="s">
        <v>301</v>
      </c>
      <c r="J90" s="7">
        <v>42948</v>
      </c>
      <c r="K90">
        <v>18</v>
      </c>
      <c r="L90" t="s">
        <v>301</v>
      </c>
    </row>
    <row r="91" spans="2:12" x14ac:dyDescent="0.25">
      <c r="B91" s="158" t="s">
        <v>302</v>
      </c>
      <c r="C91" s="159">
        <v>1111344</v>
      </c>
      <c r="E91" s="7">
        <v>42955</v>
      </c>
      <c r="F91">
        <v>19</v>
      </c>
      <c r="G91" t="s">
        <v>303</v>
      </c>
      <c r="J91" s="7">
        <v>42955</v>
      </c>
      <c r="K91">
        <v>19</v>
      </c>
      <c r="L91" t="s">
        <v>303</v>
      </c>
    </row>
    <row r="92" spans="2:12" x14ac:dyDescent="0.25">
      <c r="B92" s="158" t="s">
        <v>304</v>
      </c>
      <c r="C92" s="159">
        <v>1112015</v>
      </c>
      <c r="E92" s="7">
        <v>42962</v>
      </c>
      <c r="F92">
        <v>20</v>
      </c>
      <c r="G92" t="s">
        <v>305</v>
      </c>
      <c r="J92" s="7">
        <v>42962</v>
      </c>
      <c r="K92">
        <v>20</v>
      </c>
      <c r="L92" t="s">
        <v>305</v>
      </c>
    </row>
    <row r="93" spans="2:12" x14ac:dyDescent="0.25">
      <c r="B93" s="158" t="s">
        <v>306</v>
      </c>
      <c r="C93" s="159">
        <v>1112000</v>
      </c>
      <c r="E93" s="7">
        <v>42969</v>
      </c>
      <c r="F93">
        <v>21</v>
      </c>
      <c r="G93" t="s">
        <v>307</v>
      </c>
      <c r="J93" s="7">
        <v>42969</v>
      </c>
      <c r="K93">
        <v>21</v>
      </c>
      <c r="L93" t="s">
        <v>307</v>
      </c>
    </row>
    <row r="94" spans="2:12" x14ac:dyDescent="0.25">
      <c r="B94" s="158" t="s">
        <v>308</v>
      </c>
      <c r="C94" s="159">
        <v>1112008</v>
      </c>
      <c r="E94" s="7">
        <v>42976</v>
      </c>
      <c r="F94">
        <v>22</v>
      </c>
      <c r="G94" t="s">
        <v>309</v>
      </c>
      <c r="J94" s="7">
        <v>42976</v>
      </c>
      <c r="K94">
        <v>22</v>
      </c>
      <c r="L94" t="s">
        <v>309</v>
      </c>
    </row>
    <row r="95" spans="2:12" x14ac:dyDescent="0.25">
      <c r="B95" s="158" t="s">
        <v>310</v>
      </c>
      <c r="C95" s="159">
        <v>1112003</v>
      </c>
      <c r="E95" s="7">
        <v>42983</v>
      </c>
      <c r="F95">
        <v>23</v>
      </c>
      <c r="G95" t="s">
        <v>311</v>
      </c>
      <c r="J95" s="7">
        <v>42983</v>
      </c>
      <c r="K95">
        <v>23</v>
      </c>
      <c r="L95" t="s">
        <v>311</v>
      </c>
    </row>
    <row r="96" spans="2:12" x14ac:dyDescent="0.25">
      <c r="B96" s="158" t="s">
        <v>312</v>
      </c>
      <c r="C96" s="159">
        <v>1112011</v>
      </c>
      <c r="E96" s="7">
        <v>42990</v>
      </c>
      <c r="F96">
        <v>24</v>
      </c>
      <c r="G96" t="s">
        <v>313</v>
      </c>
      <c r="J96" s="7">
        <v>42990</v>
      </c>
      <c r="K96">
        <v>24</v>
      </c>
      <c r="L96" t="s">
        <v>313</v>
      </c>
    </row>
    <row r="97" spans="2:12" x14ac:dyDescent="0.25">
      <c r="B97" s="158" t="s">
        <v>314</v>
      </c>
      <c r="C97" s="159">
        <v>1112371</v>
      </c>
      <c r="E97" s="7">
        <v>42997</v>
      </c>
      <c r="F97">
        <v>25</v>
      </c>
      <c r="G97" t="s">
        <v>315</v>
      </c>
      <c r="J97" s="7">
        <v>42997</v>
      </c>
      <c r="K97">
        <v>25</v>
      </c>
      <c r="L97" t="s">
        <v>315</v>
      </c>
    </row>
    <row r="98" spans="2:12" x14ac:dyDescent="0.25">
      <c r="B98" s="158" t="s">
        <v>316</v>
      </c>
      <c r="C98" s="159">
        <v>1111145</v>
      </c>
      <c r="E98" s="7">
        <v>43004</v>
      </c>
      <c r="F98">
        <v>26</v>
      </c>
      <c r="G98" t="s">
        <v>317</v>
      </c>
      <c r="J98" s="7">
        <v>43004</v>
      </c>
      <c r="K98">
        <v>26</v>
      </c>
      <c r="L98" t="s">
        <v>317</v>
      </c>
    </row>
    <row r="99" spans="2:12" x14ac:dyDescent="0.25">
      <c r="B99" s="158" t="s">
        <v>318</v>
      </c>
      <c r="C99" s="159">
        <v>1111675</v>
      </c>
      <c r="E99" s="7">
        <v>43011</v>
      </c>
      <c r="F99">
        <v>27</v>
      </c>
      <c r="G99" t="s">
        <v>319</v>
      </c>
      <c r="J99" s="7">
        <v>43011</v>
      </c>
      <c r="K99">
        <v>27</v>
      </c>
      <c r="L99" t="s">
        <v>319</v>
      </c>
    </row>
    <row r="100" spans="2:12" x14ac:dyDescent="0.25">
      <c r="B100" s="158" t="s">
        <v>320</v>
      </c>
      <c r="C100" s="159">
        <v>1112421</v>
      </c>
      <c r="E100" s="7">
        <v>43018</v>
      </c>
      <c r="F100">
        <v>28</v>
      </c>
      <c r="G100" t="s">
        <v>321</v>
      </c>
      <c r="J100" s="7">
        <v>43018</v>
      </c>
      <c r="K100">
        <v>28</v>
      </c>
      <c r="L100" t="s">
        <v>321</v>
      </c>
    </row>
    <row r="101" spans="2:12" x14ac:dyDescent="0.25">
      <c r="B101" s="158" t="s">
        <v>322</v>
      </c>
      <c r="C101" s="159">
        <v>1111470</v>
      </c>
      <c r="E101" s="7">
        <v>43025</v>
      </c>
      <c r="F101">
        <v>29</v>
      </c>
      <c r="G101" t="s">
        <v>323</v>
      </c>
      <c r="J101" s="7">
        <v>43025</v>
      </c>
      <c r="K101">
        <v>29</v>
      </c>
      <c r="L101" t="s">
        <v>323</v>
      </c>
    </row>
    <row r="102" spans="2:12" x14ac:dyDescent="0.25">
      <c r="B102" s="158" t="s">
        <v>324</v>
      </c>
      <c r="C102" s="159">
        <v>1112591</v>
      </c>
      <c r="E102" s="7">
        <v>43032</v>
      </c>
      <c r="F102">
        <v>30</v>
      </c>
      <c r="G102" t="s">
        <v>325</v>
      </c>
      <c r="J102" s="7">
        <v>43032</v>
      </c>
      <c r="K102">
        <v>30</v>
      </c>
      <c r="L102" t="s">
        <v>325</v>
      </c>
    </row>
    <row r="103" spans="2:12" x14ac:dyDescent="0.25">
      <c r="B103" s="158" t="s">
        <v>326</v>
      </c>
      <c r="C103" s="159">
        <v>1111931</v>
      </c>
      <c r="E103" s="7">
        <v>43039</v>
      </c>
      <c r="F103">
        <v>31</v>
      </c>
      <c r="G103" t="s">
        <v>327</v>
      </c>
      <c r="J103" s="7">
        <v>43039</v>
      </c>
      <c r="K103">
        <v>31</v>
      </c>
      <c r="L103" t="s">
        <v>327</v>
      </c>
    </row>
    <row r="104" spans="2:12" x14ac:dyDescent="0.25">
      <c r="B104" s="158" t="s">
        <v>328</v>
      </c>
      <c r="C104" s="159">
        <v>1111754</v>
      </c>
      <c r="E104" s="7">
        <v>43046</v>
      </c>
      <c r="F104">
        <v>32</v>
      </c>
      <c r="G104" t="s">
        <v>329</v>
      </c>
      <c r="J104" s="7">
        <v>43046</v>
      </c>
      <c r="K104">
        <v>32</v>
      </c>
      <c r="L104" t="s">
        <v>329</v>
      </c>
    </row>
    <row r="105" spans="2:12" x14ac:dyDescent="0.25">
      <c r="B105" s="158" t="s">
        <v>330</v>
      </c>
      <c r="C105" s="159">
        <v>1110298</v>
      </c>
      <c r="E105" s="7">
        <v>43053</v>
      </c>
      <c r="F105">
        <v>33</v>
      </c>
      <c r="G105" t="s">
        <v>331</v>
      </c>
      <c r="J105" s="7">
        <v>43053</v>
      </c>
      <c r="K105">
        <v>33</v>
      </c>
      <c r="L105" t="s">
        <v>331</v>
      </c>
    </row>
    <row r="106" spans="2:12" x14ac:dyDescent="0.25">
      <c r="B106" s="158" t="s">
        <v>332</v>
      </c>
      <c r="C106" s="159">
        <v>1110242</v>
      </c>
      <c r="E106" s="7">
        <v>43060</v>
      </c>
      <c r="F106">
        <v>34</v>
      </c>
      <c r="G106" t="s">
        <v>333</v>
      </c>
      <c r="J106" s="7">
        <v>43060</v>
      </c>
      <c r="K106">
        <v>34</v>
      </c>
      <c r="L106" t="s">
        <v>333</v>
      </c>
    </row>
    <row r="107" spans="2:12" x14ac:dyDescent="0.25">
      <c r="B107" s="158" t="s">
        <v>334</v>
      </c>
      <c r="C107" s="159">
        <v>1110723</v>
      </c>
      <c r="E107" s="7">
        <v>43067</v>
      </c>
      <c r="F107">
        <v>35</v>
      </c>
      <c r="G107" t="s">
        <v>335</v>
      </c>
      <c r="J107" s="7">
        <v>43067</v>
      </c>
      <c r="K107">
        <v>35</v>
      </c>
      <c r="L107" t="s">
        <v>335</v>
      </c>
    </row>
    <row r="108" spans="2:12" x14ac:dyDescent="0.25">
      <c r="B108" s="158" t="s">
        <v>336</v>
      </c>
      <c r="C108" s="159">
        <v>1112375</v>
      </c>
      <c r="E108" s="7">
        <v>43074</v>
      </c>
      <c r="F108">
        <v>36</v>
      </c>
      <c r="G108" t="s">
        <v>337</v>
      </c>
      <c r="J108" s="7">
        <v>43074</v>
      </c>
      <c r="K108">
        <v>36</v>
      </c>
      <c r="L108" t="s">
        <v>337</v>
      </c>
    </row>
    <row r="109" spans="2:12" x14ac:dyDescent="0.25">
      <c r="B109" s="158" t="s">
        <v>338</v>
      </c>
      <c r="C109" s="159">
        <v>1111916</v>
      </c>
      <c r="E109" s="7">
        <v>43081</v>
      </c>
      <c r="F109">
        <v>37</v>
      </c>
      <c r="G109" t="s">
        <v>339</v>
      </c>
      <c r="J109" s="7">
        <v>43081</v>
      </c>
      <c r="K109">
        <v>37</v>
      </c>
      <c r="L109" t="s">
        <v>339</v>
      </c>
    </row>
    <row r="110" spans="2:12" x14ac:dyDescent="0.25">
      <c r="B110" s="158" t="s">
        <v>340</v>
      </c>
      <c r="C110" s="159">
        <v>1111071</v>
      </c>
      <c r="E110" s="7">
        <v>43088</v>
      </c>
      <c r="F110">
        <v>38</v>
      </c>
      <c r="G110" t="s">
        <v>341</v>
      </c>
      <c r="J110" s="7">
        <v>43088</v>
      </c>
      <c r="K110">
        <v>38</v>
      </c>
      <c r="L110" t="s">
        <v>341</v>
      </c>
    </row>
    <row r="111" spans="2:12" x14ac:dyDescent="0.25">
      <c r="B111" s="158" t="s">
        <v>342</v>
      </c>
      <c r="C111" s="159">
        <v>1111117</v>
      </c>
      <c r="E111" s="7">
        <v>43095</v>
      </c>
      <c r="F111">
        <v>39</v>
      </c>
      <c r="G111" t="s">
        <v>343</v>
      </c>
      <c r="J111" s="7">
        <v>43095</v>
      </c>
      <c r="K111">
        <v>39</v>
      </c>
      <c r="L111" t="s">
        <v>343</v>
      </c>
    </row>
    <row r="112" spans="2:12" x14ac:dyDescent="0.25">
      <c r="B112" s="158" t="s">
        <v>344</v>
      </c>
      <c r="C112" s="159">
        <v>1111781</v>
      </c>
      <c r="E112" s="7">
        <v>43102</v>
      </c>
      <c r="F112">
        <v>40</v>
      </c>
      <c r="G112" t="s">
        <v>345</v>
      </c>
      <c r="J112" s="7">
        <v>43102</v>
      </c>
      <c r="K112">
        <v>40</v>
      </c>
      <c r="L112" t="s">
        <v>345</v>
      </c>
    </row>
    <row r="113" spans="2:12" x14ac:dyDescent="0.25">
      <c r="B113" s="158" t="s">
        <v>346</v>
      </c>
      <c r="C113" s="159">
        <v>1110277</v>
      </c>
      <c r="E113" s="7">
        <v>43109</v>
      </c>
      <c r="F113">
        <v>41</v>
      </c>
      <c r="G113" t="s">
        <v>347</v>
      </c>
      <c r="J113" s="7">
        <v>43109</v>
      </c>
      <c r="K113">
        <v>41</v>
      </c>
      <c r="L113" t="s">
        <v>347</v>
      </c>
    </row>
    <row r="114" spans="2:12" x14ac:dyDescent="0.25">
      <c r="B114" s="158" t="s">
        <v>348</v>
      </c>
      <c r="C114" s="159">
        <v>1111359</v>
      </c>
      <c r="E114" s="7">
        <v>43116</v>
      </c>
      <c r="F114">
        <v>42</v>
      </c>
      <c r="G114" t="s">
        <v>349</v>
      </c>
      <c r="J114" s="7">
        <v>43116</v>
      </c>
      <c r="K114">
        <v>42</v>
      </c>
      <c r="L114" t="s">
        <v>349</v>
      </c>
    </row>
    <row r="115" spans="2:12" x14ac:dyDescent="0.25">
      <c r="B115" s="158" t="s">
        <v>350</v>
      </c>
      <c r="C115" s="159">
        <v>1112999</v>
      </c>
      <c r="E115" s="7">
        <v>43123</v>
      </c>
      <c r="F115">
        <v>43</v>
      </c>
      <c r="G115" t="s">
        <v>351</v>
      </c>
      <c r="J115" s="7">
        <v>43123</v>
      </c>
      <c r="K115">
        <v>43</v>
      </c>
      <c r="L115" t="s">
        <v>351</v>
      </c>
    </row>
    <row r="116" spans="2:12" x14ac:dyDescent="0.25">
      <c r="B116" s="158" t="s">
        <v>352</v>
      </c>
      <c r="C116" s="159">
        <v>1112552</v>
      </c>
      <c r="E116" s="7">
        <v>43130</v>
      </c>
      <c r="F116">
        <v>44</v>
      </c>
      <c r="G116" t="s">
        <v>353</v>
      </c>
      <c r="J116" s="7">
        <v>43130</v>
      </c>
      <c r="K116">
        <v>44</v>
      </c>
      <c r="L116" t="s">
        <v>353</v>
      </c>
    </row>
    <row r="117" spans="2:12" x14ac:dyDescent="0.25">
      <c r="B117" s="158" t="s">
        <v>354</v>
      </c>
      <c r="C117" s="159">
        <v>1110107</v>
      </c>
      <c r="E117" s="7">
        <v>43137</v>
      </c>
      <c r="F117">
        <v>45</v>
      </c>
      <c r="G117" t="s">
        <v>355</v>
      </c>
      <c r="J117" s="7">
        <v>43137</v>
      </c>
      <c r="K117">
        <v>45</v>
      </c>
      <c r="L117" t="s">
        <v>355</v>
      </c>
    </row>
    <row r="118" spans="2:12" x14ac:dyDescent="0.25">
      <c r="B118" s="158" t="s">
        <v>356</v>
      </c>
      <c r="C118" s="159">
        <v>1110010</v>
      </c>
      <c r="E118" s="7">
        <v>43144</v>
      </c>
      <c r="F118">
        <v>46</v>
      </c>
      <c r="G118" t="s">
        <v>357</v>
      </c>
      <c r="J118" s="7">
        <v>43144</v>
      </c>
      <c r="K118">
        <v>46</v>
      </c>
      <c r="L118" t="s">
        <v>357</v>
      </c>
    </row>
    <row r="119" spans="2:12" x14ac:dyDescent="0.25">
      <c r="B119" s="158" t="s">
        <v>358</v>
      </c>
      <c r="C119" s="159">
        <v>1110014</v>
      </c>
      <c r="E119" s="7">
        <v>43151</v>
      </c>
      <c r="F119">
        <v>47</v>
      </c>
      <c r="G119" t="s">
        <v>359</v>
      </c>
      <c r="J119" s="7">
        <v>43151</v>
      </c>
      <c r="K119">
        <v>47</v>
      </c>
      <c r="L119" t="s">
        <v>359</v>
      </c>
    </row>
    <row r="120" spans="2:12" x14ac:dyDescent="0.25">
      <c r="B120" s="158" t="s">
        <v>360</v>
      </c>
      <c r="C120" s="159">
        <v>1110052</v>
      </c>
      <c r="E120" s="7">
        <v>43158</v>
      </c>
      <c r="F120">
        <v>48</v>
      </c>
      <c r="G120" t="s">
        <v>361</v>
      </c>
      <c r="J120" s="7">
        <v>43158</v>
      </c>
      <c r="K120">
        <v>48</v>
      </c>
      <c r="L120" t="s">
        <v>361</v>
      </c>
    </row>
    <row r="121" spans="2:12" x14ac:dyDescent="0.25">
      <c r="B121" s="158" t="s">
        <v>362</v>
      </c>
      <c r="C121" s="159">
        <v>1110055</v>
      </c>
      <c r="E121" s="7">
        <v>43165</v>
      </c>
      <c r="F121">
        <v>49</v>
      </c>
      <c r="G121" t="s">
        <v>363</v>
      </c>
      <c r="J121" s="7">
        <v>43165</v>
      </c>
      <c r="K121">
        <v>49</v>
      </c>
      <c r="L121" t="s">
        <v>363</v>
      </c>
    </row>
    <row r="122" spans="2:12" x14ac:dyDescent="0.25">
      <c r="B122" s="158" t="s">
        <v>364</v>
      </c>
      <c r="C122" s="159">
        <v>1112268</v>
      </c>
      <c r="E122" s="7">
        <v>43172</v>
      </c>
      <c r="F122">
        <v>50</v>
      </c>
      <c r="G122" t="s">
        <v>365</v>
      </c>
      <c r="J122" s="7">
        <v>43172</v>
      </c>
      <c r="K122">
        <v>50</v>
      </c>
      <c r="L122" t="s">
        <v>365</v>
      </c>
    </row>
    <row r="123" spans="2:12" x14ac:dyDescent="0.25">
      <c r="B123" s="158" t="s">
        <v>366</v>
      </c>
      <c r="C123" s="159">
        <v>1111118</v>
      </c>
      <c r="E123" s="7">
        <v>43179</v>
      </c>
      <c r="F123">
        <v>51</v>
      </c>
      <c r="G123" t="s">
        <v>367</v>
      </c>
      <c r="J123" s="7">
        <v>43179</v>
      </c>
      <c r="K123">
        <v>51</v>
      </c>
      <c r="L123" t="s">
        <v>367</v>
      </c>
    </row>
    <row r="124" spans="2:12" x14ac:dyDescent="0.25">
      <c r="B124" s="158" t="s">
        <v>368</v>
      </c>
      <c r="C124" s="159">
        <v>1110954</v>
      </c>
      <c r="E124" s="7">
        <v>43186</v>
      </c>
      <c r="F124">
        <v>52</v>
      </c>
      <c r="G124" t="s">
        <v>369</v>
      </c>
      <c r="J124" s="7">
        <v>43186</v>
      </c>
      <c r="K124">
        <v>52</v>
      </c>
      <c r="L124" t="s">
        <v>369</v>
      </c>
    </row>
    <row r="125" spans="2:12" x14ac:dyDescent="0.25">
      <c r="B125" s="158" t="s">
        <v>370</v>
      </c>
      <c r="C125" s="159">
        <v>1112859</v>
      </c>
      <c r="E125" s="7">
        <v>43193</v>
      </c>
      <c r="F125">
        <v>1</v>
      </c>
      <c r="G125" t="s">
        <v>371</v>
      </c>
      <c r="J125" s="7">
        <v>43193</v>
      </c>
      <c r="K125">
        <v>1</v>
      </c>
      <c r="L125" t="s">
        <v>371</v>
      </c>
    </row>
    <row r="126" spans="2:12" x14ac:dyDescent="0.25">
      <c r="B126" s="158" t="s">
        <v>372</v>
      </c>
      <c r="C126" s="159">
        <v>1111557</v>
      </c>
      <c r="E126" s="7">
        <v>43200</v>
      </c>
      <c r="F126">
        <v>2</v>
      </c>
      <c r="G126" t="s">
        <v>373</v>
      </c>
      <c r="J126" s="7">
        <v>43200</v>
      </c>
      <c r="K126">
        <v>2</v>
      </c>
      <c r="L126" t="s">
        <v>373</v>
      </c>
    </row>
    <row r="127" spans="2:12" x14ac:dyDescent="0.25">
      <c r="B127" s="158" t="s">
        <v>374</v>
      </c>
      <c r="C127" s="159">
        <v>1112867</v>
      </c>
      <c r="E127" s="7">
        <v>43207</v>
      </c>
      <c r="F127">
        <v>3</v>
      </c>
      <c r="G127" t="s">
        <v>375</v>
      </c>
      <c r="J127" s="7">
        <v>43207</v>
      </c>
      <c r="K127">
        <v>3</v>
      </c>
      <c r="L127" t="s">
        <v>375</v>
      </c>
    </row>
    <row r="128" spans="2:12" x14ac:dyDescent="0.25">
      <c r="B128" s="158" t="s">
        <v>376</v>
      </c>
      <c r="C128" s="159">
        <v>1110646</v>
      </c>
      <c r="E128" s="7">
        <v>43214</v>
      </c>
      <c r="F128">
        <v>4</v>
      </c>
      <c r="G128" t="s">
        <v>377</v>
      </c>
      <c r="J128" s="7">
        <v>43214</v>
      </c>
      <c r="K128">
        <v>4</v>
      </c>
      <c r="L128" t="s">
        <v>377</v>
      </c>
    </row>
    <row r="129" spans="2:12" x14ac:dyDescent="0.25">
      <c r="B129" s="158" t="s">
        <v>378</v>
      </c>
      <c r="C129" s="159">
        <v>1110098</v>
      </c>
      <c r="E129" s="7">
        <v>43221</v>
      </c>
      <c r="F129">
        <v>5</v>
      </c>
      <c r="G129" t="s">
        <v>379</v>
      </c>
      <c r="J129" s="7">
        <v>43221</v>
      </c>
      <c r="K129">
        <v>5</v>
      </c>
      <c r="L129" t="s">
        <v>379</v>
      </c>
    </row>
    <row r="130" spans="2:12" x14ac:dyDescent="0.25">
      <c r="B130" s="158" t="s">
        <v>380</v>
      </c>
      <c r="C130" s="159">
        <v>1112177</v>
      </c>
      <c r="E130" s="7">
        <v>43228</v>
      </c>
      <c r="F130">
        <v>6</v>
      </c>
      <c r="G130" t="s">
        <v>381</v>
      </c>
      <c r="J130" s="7">
        <v>43228</v>
      </c>
      <c r="K130">
        <v>6</v>
      </c>
      <c r="L130" t="s">
        <v>381</v>
      </c>
    </row>
    <row r="131" spans="2:12" x14ac:dyDescent="0.25">
      <c r="B131" s="158" t="s">
        <v>382</v>
      </c>
      <c r="C131" s="159">
        <v>1110533</v>
      </c>
      <c r="E131" s="7">
        <v>43235</v>
      </c>
      <c r="F131">
        <v>7</v>
      </c>
      <c r="G131" t="s">
        <v>383</v>
      </c>
      <c r="J131" s="7">
        <v>43235</v>
      </c>
      <c r="K131">
        <v>7</v>
      </c>
      <c r="L131" t="s">
        <v>383</v>
      </c>
    </row>
    <row r="132" spans="2:12" x14ac:dyDescent="0.25">
      <c r="B132" s="158" t="s">
        <v>384</v>
      </c>
      <c r="C132" s="159">
        <v>1112431</v>
      </c>
      <c r="E132" s="7">
        <v>43242</v>
      </c>
      <c r="F132">
        <v>8</v>
      </c>
      <c r="G132" t="s">
        <v>385</v>
      </c>
      <c r="J132" s="7">
        <v>43242</v>
      </c>
      <c r="K132">
        <v>8</v>
      </c>
      <c r="L132" t="s">
        <v>385</v>
      </c>
    </row>
    <row r="133" spans="2:12" x14ac:dyDescent="0.25">
      <c r="B133" s="158" t="s">
        <v>386</v>
      </c>
      <c r="C133" s="159">
        <v>1111240</v>
      </c>
      <c r="E133" s="7">
        <v>43249</v>
      </c>
      <c r="F133">
        <v>9</v>
      </c>
      <c r="G133" t="s">
        <v>387</v>
      </c>
      <c r="J133" s="7">
        <v>43249</v>
      </c>
      <c r="K133">
        <v>9</v>
      </c>
      <c r="L133" t="s">
        <v>387</v>
      </c>
    </row>
    <row r="134" spans="2:12" x14ac:dyDescent="0.25">
      <c r="B134" s="158" t="s">
        <v>388</v>
      </c>
      <c r="C134" s="159">
        <v>1112426</v>
      </c>
      <c r="E134" s="7">
        <v>43256</v>
      </c>
      <c r="F134">
        <v>10</v>
      </c>
      <c r="G134" t="s">
        <v>389</v>
      </c>
      <c r="J134" s="7">
        <v>43256</v>
      </c>
      <c r="K134">
        <v>10</v>
      </c>
      <c r="L134" t="s">
        <v>389</v>
      </c>
    </row>
    <row r="135" spans="2:12" x14ac:dyDescent="0.25">
      <c r="B135" s="158" t="s">
        <v>390</v>
      </c>
      <c r="C135" s="159">
        <v>1110884</v>
      </c>
      <c r="E135" s="7">
        <v>43263</v>
      </c>
      <c r="F135">
        <v>11</v>
      </c>
      <c r="G135" t="s">
        <v>391</v>
      </c>
      <c r="J135" s="7">
        <v>43263</v>
      </c>
      <c r="K135">
        <v>11</v>
      </c>
      <c r="L135" t="s">
        <v>391</v>
      </c>
    </row>
    <row r="136" spans="2:12" x14ac:dyDescent="0.25">
      <c r="B136" s="158" t="s">
        <v>392</v>
      </c>
      <c r="C136" s="159">
        <v>1110980</v>
      </c>
      <c r="E136" s="7">
        <v>43270</v>
      </c>
      <c r="F136">
        <v>12</v>
      </c>
      <c r="G136" t="s">
        <v>393</v>
      </c>
      <c r="J136" s="7">
        <v>43270</v>
      </c>
      <c r="K136">
        <v>12</v>
      </c>
      <c r="L136" t="s">
        <v>393</v>
      </c>
    </row>
    <row r="137" spans="2:12" x14ac:dyDescent="0.25">
      <c r="B137" s="158" t="s">
        <v>394</v>
      </c>
      <c r="C137" s="159">
        <v>1112928</v>
      </c>
      <c r="E137" s="7">
        <v>43277</v>
      </c>
      <c r="F137">
        <v>13</v>
      </c>
      <c r="G137" t="s">
        <v>395</v>
      </c>
      <c r="J137" s="7">
        <v>43277</v>
      </c>
      <c r="K137">
        <v>13</v>
      </c>
      <c r="L137" t="s">
        <v>395</v>
      </c>
    </row>
    <row r="138" spans="2:12" x14ac:dyDescent="0.25">
      <c r="B138" s="158" t="s">
        <v>396</v>
      </c>
      <c r="C138" s="159">
        <v>1116167</v>
      </c>
      <c r="E138" s="7">
        <v>43284</v>
      </c>
      <c r="F138">
        <v>14</v>
      </c>
      <c r="G138" t="s">
        <v>397</v>
      </c>
      <c r="J138" s="7">
        <v>43284</v>
      </c>
      <c r="K138">
        <v>14</v>
      </c>
      <c r="L138" t="s">
        <v>397</v>
      </c>
    </row>
    <row r="139" spans="2:12" x14ac:dyDescent="0.25">
      <c r="B139" s="158" t="s">
        <v>398</v>
      </c>
      <c r="C139" s="159">
        <v>1112466</v>
      </c>
      <c r="E139" s="7">
        <v>43291</v>
      </c>
      <c r="F139">
        <v>15</v>
      </c>
      <c r="G139" t="s">
        <v>399</v>
      </c>
      <c r="J139" s="7">
        <v>43291</v>
      </c>
      <c r="K139">
        <v>15</v>
      </c>
      <c r="L139" t="s">
        <v>399</v>
      </c>
    </row>
    <row r="140" spans="2:12" x14ac:dyDescent="0.25">
      <c r="B140" s="158" t="s">
        <v>400</v>
      </c>
      <c r="C140" s="159">
        <v>1112245</v>
      </c>
      <c r="E140" s="7">
        <v>43298</v>
      </c>
      <c r="F140">
        <v>16</v>
      </c>
      <c r="G140" t="s">
        <v>401</v>
      </c>
      <c r="J140" s="7">
        <v>43298</v>
      </c>
      <c r="K140">
        <v>16</v>
      </c>
      <c r="L140" t="s">
        <v>401</v>
      </c>
    </row>
    <row r="141" spans="2:12" x14ac:dyDescent="0.25">
      <c r="B141" s="158" t="s">
        <v>402</v>
      </c>
      <c r="C141" s="159">
        <v>1112217</v>
      </c>
      <c r="E141" s="7">
        <v>43305</v>
      </c>
      <c r="F141">
        <v>17</v>
      </c>
      <c r="G141" t="s">
        <v>403</v>
      </c>
      <c r="J141" s="7">
        <v>43305</v>
      </c>
      <c r="K141">
        <v>17</v>
      </c>
      <c r="L141" t="s">
        <v>403</v>
      </c>
    </row>
    <row r="142" spans="2:12" x14ac:dyDescent="0.25">
      <c r="B142" s="158" t="s">
        <v>404</v>
      </c>
      <c r="C142" s="159">
        <v>1112764</v>
      </c>
      <c r="E142" s="7">
        <v>43312</v>
      </c>
      <c r="F142">
        <v>18</v>
      </c>
      <c r="G142" t="s">
        <v>405</v>
      </c>
      <c r="J142" s="7">
        <v>43312</v>
      </c>
      <c r="K142">
        <v>18</v>
      </c>
      <c r="L142" t="s">
        <v>405</v>
      </c>
    </row>
    <row r="143" spans="2:12" x14ac:dyDescent="0.25">
      <c r="B143" s="158" t="s">
        <v>406</v>
      </c>
      <c r="C143" s="159">
        <v>1110808</v>
      </c>
      <c r="E143" s="7">
        <v>43319</v>
      </c>
      <c r="F143">
        <v>19</v>
      </c>
      <c r="G143" t="s">
        <v>407</v>
      </c>
      <c r="J143" s="7">
        <v>43319</v>
      </c>
      <c r="K143">
        <v>19</v>
      </c>
      <c r="L143" t="s">
        <v>407</v>
      </c>
    </row>
    <row r="144" spans="2:12" x14ac:dyDescent="0.25">
      <c r="B144" s="158" t="s">
        <v>408</v>
      </c>
      <c r="C144" s="159">
        <v>1111710</v>
      </c>
      <c r="E144" s="7">
        <v>43326</v>
      </c>
      <c r="F144">
        <v>20</v>
      </c>
      <c r="G144" t="s">
        <v>409</v>
      </c>
      <c r="J144" s="7">
        <v>43326</v>
      </c>
      <c r="K144">
        <v>20</v>
      </c>
      <c r="L144" t="s">
        <v>409</v>
      </c>
    </row>
    <row r="145" spans="2:12" x14ac:dyDescent="0.25">
      <c r="B145" s="158" t="s">
        <v>410</v>
      </c>
      <c r="C145" s="159">
        <v>1111384</v>
      </c>
      <c r="E145" s="7">
        <v>43333</v>
      </c>
      <c r="F145">
        <v>21</v>
      </c>
      <c r="G145" t="s">
        <v>411</v>
      </c>
      <c r="J145" s="7">
        <v>43333</v>
      </c>
      <c r="K145">
        <v>21</v>
      </c>
      <c r="L145" t="s">
        <v>411</v>
      </c>
    </row>
    <row r="146" spans="2:12" x14ac:dyDescent="0.25">
      <c r="B146" s="158" t="s">
        <v>412</v>
      </c>
      <c r="C146" s="159">
        <v>1111385</v>
      </c>
      <c r="E146" s="7">
        <v>43340</v>
      </c>
      <c r="F146">
        <v>22</v>
      </c>
      <c r="G146" t="s">
        <v>413</v>
      </c>
      <c r="J146" s="7">
        <v>43340</v>
      </c>
      <c r="K146">
        <v>22</v>
      </c>
      <c r="L146" t="s">
        <v>413</v>
      </c>
    </row>
    <row r="147" spans="2:12" x14ac:dyDescent="0.25">
      <c r="B147" s="158" t="s">
        <v>414</v>
      </c>
      <c r="C147" s="159">
        <v>1110512</v>
      </c>
      <c r="E147" s="7">
        <v>43347</v>
      </c>
      <c r="F147">
        <v>23</v>
      </c>
      <c r="G147" t="s">
        <v>415</v>
      </c>
      <c r="J147" s="7">
        <v>43347</v>
      </c>
      <c r="K147">
        <v>23</v>
      </c>
      <c r="L147" t="s">
        <v>415</v>
      </c>
    </row>
    <row r="148" spans="2:12" x14ac:dyDescent="0.25">
      <c r="B148" s="158" t="s">
        <v>416</v>
      </c>
      <c r="C148" s="159">
        <v>1111471</v>
      </c>
      <c r="E148" s="7">
        <v>43354</v>
      </c>
      <c r="F148">
        <v>24</v>
      </c>
      <c r="G148" t="s">
        <v>417</v>
      </c>
      <c r="J148" s="7">
        <v>43354</v>
      </c>
      <c r="K148">
        <v>24</v>
      </c>
      <c r="L148" t="s">
        <v>417</v>
      </c>
    </row>
    <row r="149" spans="2:12" x14ac:dyDescent="0.25">
      <c r="B149" s="158" t="s">
        <v>418</v>
      </c>
      <c r="C149" s="159">
        <v>1111288</v>
      </c>
      <c r="E149" s="7">
        <v>43361</v>
      </c>
      <c r="F149">
        <v>25</v>
      </c>
      <c r="G149" t="s">
        <v>419</v>
      </c>
      <c r="J149" s="7">
        <v>43361</v>
      </c>
      <c r="K149">
        <v>25</v>
      </c>
      <c r="L149" t="s">
        <v>419</v>
      </c>
    </row>
    <row r="150" spans="2:12" x14ac:dyDescent="0.25">
      <c r="B150" s="158" t="s">
        <v>420</v>
      </c>
      <c r="C150" s="159">
        <v>1111261</v>
      </c>
      <c r="E150" s="7">
        <v>43368</v>
      </c>
      <c r="F150">
        <v>26</v>
      </c>
      <c r="G150" t="s">
        <v>421</v>
      </c>
      <c r="J150" s="7">
        <v>43368</v>
      </c>
      <c r="K150">
        <v>26</v>
      </c>
      <c r="L150" t="s">
        <v>421</v>
      </c>
    </row>
    <row r="151" spans="2:12" x14ac:dyDescent="0.25">
      <c r="B151" s="158" t="s">
        <v>422</v>
      </c>
      <c r="C151" s="159">
        <v>1110388</v>
      </c>
      <c r="E151" s="7">
        <v>43375</v>
      </c>
      <c r="F151">
        <v>27</v>
      </c>
      <c r="G151" t="s">
        <v>423</v>
      </c>
      <c r="J151" s="7">
        <v>43375</v>
      </c>
      <c r="K151">
        <v>27</v>
      </c>
      <c r="L151" t="s">
        <v>423</v>
      </c>
    </row>
    <row r="152" spans="2:12" x14ac:dyDescent="0.25">
      <c r="B152" s="158" t="s">
        <v>424</v>
      </c>
      <c r="C152" s="159">
        <v>1112487</v>
      </c>
      <c r="E152" s="7">
        <v>43382</v>
      </c>
      <c r="F152">
        <v>28</v>
      </c>
      <c r="G152" t="s">
        <v>425</v>
      </c>
      <c r="J152" s="7">
        <v>43382</v>
      </c>
      <c r="K152">
        <v>28</v>
      </c>
      <c r="L152" t="s">
        <v>425</v>
      </c>
    </row>
    <row r="153" spans="2:12" x14ac:dyDescent="0.25">
      <c r="B153" s="158" t="s">
        <v>426</v>
      </c>
      <c r="C153" s="159">
        <v>1110551</v>
      </c>
      <c r="E153" s="7">
        <v>43389</v>
      </c>
      <c r="F153">
        <v>29</v>
      </c>
      <c r="G153" t="s">
        <v>427</v>
      </c>
      <c r="J153" s="7">
        <v>43389</v>
      </c>
      <c r="K153">
        <v>29</v>
      </c>
      <c r="L153" t="s">
        <v>427</v>
      </c>
    </row>
    <row r="154" spans="2:12" x14ac:dyDescent="0.25">
      <c r="B154" s="158" t="s">
        <v>428</v>
      </c>
      <c r="C154" s="159">
        <v>1112480</v>
      </c>
      <c r="E154" s="7">
        <v>43396</v>
      </c>
      <c r="F154">
        <v>30</v>
      </c>
      <c r="G154" t="s">
        <v>429</v>
      </c>
      <c r="J154" s="7">
        <v>43396</v>
      </c>
      <c r="K154">
        <v>30</v>
      </c>
      <c r="L154" t="s">
        <v>429</v>
      </c>
    </row>
    <row r="155" spans="2:12" x14ac:dyDescent="0.25">
      <c r="B155" s="158" t="s">
        <v>430</v>
      </c>
      <c r="C155" s="159">
        <v>1112492</v>
      </c>
      <c r="E155" s="7">
        <v>43403</v>
      </c>
      <c r="F155">
        <v>31</v>
      </c>
      <c r="G155" t="s">
        <v>431</v>
      </c>
      <c r="J155" s="7">
        <v>43403</v>
      </c>
      <c r="K155">
        <v>31</v>
      </c>
      <c r="L155" t="s">
        <v>431</v>
      </c>
    </row>
    <row r="156" spans="2:12" x14ac:dyDescent="0.25">
      <c r="B156" s="158" t="s">
        <v>432</v>
      </c>
      <c r="C156" s="159">
        <v>1111097</v>
      </c>
      <c r="E156" s="7">
        <v>43410</v>
      </c>
      <c r="F156">
        <v>32</v>
      </c>
      <c r="G156" t="s">
        <v>433</v>
      </c>
      <c r="J156" s="7">
        <v>43410</v>
      </c>
      <c r="K156">
        <v>32</v>
      </c>
      <c r="L156" t="s">
        <v>433</v>
      </c>
    </row>
    <row r="157" spans="2:12" x14ac:dyDescent="0.25">
      <c r="B157" s="158" t="s">
        <v>434</v>
      </c>
      <c r="C157" s="159">
        <v>1112965</v>
      </c>
      <c r="E157" s="7">
        <v>43417</v>
      </c>
      <c r="F157">
        <v>33</v>
      </c>
      <c r="G157" t="s">
        <v>435</v>
      </c>
      <c r="J157" s="7">
        <v>43417</v>
      </c>
      <c r="K157">
        <v>33</v>
      </c>
      <c r="L157" t="s">
        <v>435</v>
      </c>
    </row>
    <row r="158" spans="2:12" x14ac:dyDescent="0.25">
      <c r="B158" s="158" t="s">
        <v>436</v>
      </c>
      <c r="C158" s="159">
        <v>1112687</v>
      </c>
      <c r="E158" s="7">
        <v>43424</v>
      </c>
      <c r="F158">
        <v>34</v>
      </c>
      <c r="G158" t="s">
        <v>437</v>
      </c>
      <c r="J158" s="7">
        <v>43424</v>
      </c>
      <c r="K158">
        <v>34</v>
      </c>
      <c r="L158" t="s">
        <v>437</v>
      </c>
    </row>
    <row r="159" spans="2:12" x14ac:dyDescent="0.25">
      <c r="B159" s="158" t="s">
        <v>438</v>
      </c>
      <c r="C159" s="159">
        <v>1112062</v>
      </c>
      <c r="E159" s="7">
        <v>43431</v>
      </c>
      <c r="F159">
        <v>35</v>
      </c>
      <c r="G159" t="s">
        <v>439</v>
      </c>
      <c r="J159" s="7">
        <v>43431</v>
      </c>
      <c r="K159">
        <v>35</v>
      </c>
      <c r="L159" t="s">
        <v>439</v>
      </c>
    </row>
    <row r="160" spans="2:12" x14ac:dyDescent="0.25">
      <c r="B160" s="158" t="s">
        <v>440</v>
      </c>
      <c r="C160" s="159">
        <v>1111318</v>
      </c>
      <c r="E160" s="7">
        <v>43438</v>
      </c>
      <c r="F160">
        <v>36</v>
      </c>
      <c r="G160" t="s">
        <v>441</v>
      </c>
      <c r="J160" s="7">
        <v>43438</v>
      </c>
      <c r="K160">
        <v>36</v>
      </c>
      <c r="L160" t="s">
        <v>441</v>
      </c>
    </row>
    <row r="161" spans="2:12" x14ac:dyDescent="0.25">
      <c r="B161" s="158" t="s">
        <v>442</v>
      </c>
      <c r="C161" s="159">
        <v>1112165</v>
      </c>
      <c r="E161" s="7">
        <v>43445</v>
      </c>
      <c r="F161">
        <v>37</v>
      </c>
      <c r="G161" t="s">
        <v>443</v>
      </c>
      <c r="J161" s="7">
        <v>43445</v>
      </c>
      <c r="K161">
        <v>37</v>
      </c>
      <c r="L161" t="s">
        <v>443</v>
      </c>
    </row>
    <row r="162" spans="2:12" x14ac:dyDescent="0.25">
      <c r="B162" s="158" t="s">
        <v>444</v>
      </c>
      <c r="C162" s="159">
        <v>1110635</v>
      </c>
      <c r="E162" s="7">
        <v>43452</v>
      </c>
      <c r="F162">
        <v>38</v>
      </c>
      <c r="G162" t="s">
        <v>445</v>
      </c>
      <c r="J162" s="7">
        <v>43452</v>
      </c>
      <c r="K162">
        <v>38</v>
      </c>
      <c r="L162" t="s">
        <v>445</v>
      </c>
    </row>
    <row r="163" spans="2:12" x14ac:dyDescent="0.25">
      <c r="B163" s="158" t="s">
        <v>446</v>
      </c>
      <c r="C163" s="159">
        <v>1112959</v>
      </c>
      <c r="E163" s="7">
        <v>43459</v>
      </c>
      <c r="F163">
        <v>39</v>
      </c>
      <c r="G163" t="s">
        <v>447</v>
      </c>
      <c r="J163" s="7">
        <v>43459</v>
      </c>
      <c r="K163">
        <v>39</v>
      </c>
      <c r="L163" t="s">
        <v>447</v>
      </c>
    </row>
    <row r="164" spans="2:12" x14ac:dyDescent="0.25">
      <c r="B164" s="158" t="s">
        <v>448</v>
      </c>
      <c r="C164" s="159">
        <v>1111823</v>
      </c>
      <c r="E164" s="7">
        <v>43466</v>
      </c>
      <c r="F164">
        <v>40</v>
      </c>
      <c r="G164" t="s">
        <v>449</v>
      </c>
      <c r="J164" s="7">
        <v>43466</v>
      </c>
      <c r="K164">
        <v>40</v>
      </c>
      <c r="L164" t="s">
        <v>449</v>
      </c>
    </row>
    <row r="165" spans="2:12" x14ac:dyDescent="0.25">
      <c r="B165" s="158" t="s">
        <v>450</v>
      </c>
      <c r="C165" s="159">
        <v>1111119</v>
      </c>
      <c r="E165" s="7">
        <v>43473</v>
      </c>
      <c r="F165">
        <v>41</v>
      </c>
      <c r="G165" t="s">
        <v>451</v>
      </c>
      <c r="J165" s="7">
        <v>43473</v>
      </c>
      <c r="K165">
        <v>41</v>
      </c>
      <c r="L165" t="s">
        <v>451</v>
      </c>
    </row>
    <row r="166" spans="2:12" x14ac:dyDescent="0.25">
      <c r="B166" s="158" t="s">
        <v>452</v>
      </c>
      <c r="C166" s="159">
        <v>1111964</v>
      </c>
      <c r="E166" s="7">
        <v>43480</v>
      </c>
      <c r="F166">
        <v>42</v>
      </c>
      <c r="G166" t="s">
        <v>453</v>
      </c>
      <c r="J166" s="7">
        <v>43480</v>
      </c>
      <c r="K166">
        <v>42</v>
      </c>
      <c r="L166" t="s">
        <v>453</v>
      </c>
    </row>
    <row r="167" spans="2:12" x14ac:dyDescent="0.25">
      <c r="B167" s="158" t="s">
        <v>454</v>
      </c>
      <c r="C167" s="159">
        <v>1112388</v>
      </c>
      <c r="E167" s="7">
        <v>43487</v>
      </c>
      <c r="F167">
        <v>43</v>
      </c>
      <c r="G167" t="s">
        <v>455</v>
      </c>
      <c r="J167" s="7">
        <v>43487</v>
      </c>
      <c r="K167">
        <v>43</v>
      </c>
      <c r="L167" t="s">
        <v>455</v>
      </c>
    </row>
    <row r="168" spans="2:12" x14ac:dyDescent="0.25">
      <c r="B168" s="158" t="s">
        <v>456</v>
      </c>
      <c r="C168" s="159">
        <v>1110636</v>
      </c>
      <c r="E168" s="7">
        <v>43494</v>
      </c>
      <c r="F168">
        <v>44</v>
      </c>
      <c r="G168" t="s">
        <v>457</v>
      </c>
      <c r="J168" s="7">
        <v>43494</v>
      </c>
      <c r="K168">
        <v>44</v>
      </c>
      <c r="L168" t="s">
        <v>457</v>
      </c>
    </row>
    <row r="169" spans="2:12" x14ac:dyDescent="0.25">
      <c r="B169" s="158" t="s">
        <v>458</v>
      </c>
      <c r="C169" s="159">
        <v>1110278</v>
      </c>
      <c r="E169" s="7">
        <v>43501</v>
      </c>
      <c r="F169">
        <v>45</v>
      </c>
      <c r="G169" t="s">
        <v>459</v>
      </c>
      <c r="J169" s="7">
        <v>43501</v>
      </c>
      <c r="K169">
        <v>45</v>
      </c>
      <c r="L169" t="s">
        <v>459</v>
      </c>
    </row>
    <row r="170" spans="2:12" x14ac:dyDescent="0.25">
      <c r="B170" s="158" t="s">
        <v>460</v>
      </c>
      <c r="C170" s="159">
        <v>1110571</v>
      </c>
      <c r="E170" s="7">
        <v>43508</v>
      </c>
      <c r="F170">
        <v>46</v>
      </c>
      <c r="G170" t="s">
        <v>461</v>
      </c>
      <c r="J170" s="7">
        <v>43508</v>
      </c>
      <c r="K170">
        <v>46</v>
      </c>
      <c r="L170" t="s">
        <v>461</v>
      </c>
    </row>
    <row r="171" spans="2:12" x14ac:dyDescent="0.25">
      <c r="B171" s="158" t="s">
        <v>462</v>
      </c>
      <c r="C171" s="159">
        <v>1113008</v>
      </c>
      <c r="E171" s="7">
        <v>43515</v>
      </c>
      <c r="F171">
        <v>47</v>
      </c>
      <c r="G171" t="s">
        <v>463</v>
      </c>
      <c r="J171" s="7">
        <v>43515</v>
      </c>
      <c r="K171">
        <v>47</v>
      </c>
      <c r="L171" t="s">
        <v>463</v>
      </c>
    </row>
    <row r="172" spans="2:12" x14ac:dyDescent="0.25">
      <c r="B172" s="158" t="s">
        <v>464</v>
      </c>
      <c r="C172" s="159">
        <v>1110535</v>
      </c>
      <c r="E172" s="7">
        <v>43522</v>
      </c>
      <c r="F172">
        <v>48</v>
      </c>
      <c r="G172" t="s">
        <v>465</v>
      </c>
      <c r="J172" s="7">
        <v>43522</v>
      </c>
      <c r="K172">
        <v>48</v>
      </c>
      <c r="L172" t="s">
        <v>465</v>
      </c>
    </row>
    <row r="173" spans="2:12" x14ac:dyDescent="0.25">
      <c r="B173" s="158" t="s">
        <v>466</v>
      </c>
      <c r="C173" s="159">
        <v>1110232</v>
      </c>
      <c r="E173" s="7">
        <v>43529</v>
      </c>
      <c r="F173">
        <v>49</v>
      </c>
      <c r="G173" t="s">
        <v>467</v>
      </c>
      <c r="J173" s="7">
        <v>43529</v>
      </c>
      <c r="K173">
        <v>49</v>
      </c>
      <c r="L173" t="s">
        <v>467</v>
      </c>
    </row>
    <row r="174" spans="2:12" x14ac:dyDescent="0.25">
      <c r="B174" s="158" t="s">
        <v>468</v>
      </c>
      <c r="C174" s="159">
        <v>1112603</v>
      </c>
      <c r="E174" s="7">
        <v>43536</v>
      </c>
      <c r="F174">
        <v>50</v>
      </c>
      <c r="G174" t="s">
        <v>469</v>
      </c>
      <c r="J174" s="7">
        <v>43536</v>
      </c>
      <c r="K174">
        <v>50</v>
      </c>
      <c r="L174" t="s">
        <v>469</v>
      </c>
    </row>
    <row r="175" spans="2:12" x14ac:dyDescent="0.25">
      <c r="B175" s="158" t="s">
        <v>470</v>
      </c>
      <c r="C175" s="159">
        <v>1112498</v>
      </c>
      <c r="E175" s="7">
        <v>43543</v>
      </c>
      <c r="F175">
        <v>51</v>
      </c>
      <c r="G175" t="s">
        <v>471</v>
      </c>
      <c r="J175" s="7">
        <v>43543</v>
      </c>
      <c r="K175">
        <v>51</v>
      </c>
      <c r="L175" t="s">
        <v>471</v>
      </c>
    </row>
    <row r="176" spans="2:12" x14ac:dyDescent="0.25">
      <c r="B176" s="158" t="s">
        <v>472</v>
      </c>
      <c r="C176" s="159">
        <v>1111115</v>
      </c>
      <c r="E176" s="7">
        <v>43550</v>
      </c>
      <c r="F176">
        <v>52</v>
      </c>
      <c r="G176" t="s">
        <v>473</v>
      </c>
      <c r="J176" s="7">
        <v>43550</v>
      </c>
      <c r="K176">
        <v>52</v>
      </c>
      <c r="L176" t="s">
        <v>473</v>
      </c>
    </row>
    <row r="177" spans="2:12" x14ac:dyDescent="0.25">
      <c r="B177" s="158" t="s">
        <v>474</v>
      </c>
      <c r="C177" s="159">
        <v>1111770</v>
      </c>
      <c r="E177" s="7">
        <v>43557</v>
      </c>
      <c r="F177">
        <v>1</v>
      </c>
      <c r="G177" t="s">
        <v>475</v>
      </c>
      <c r="J177" s="7">
        <v>43557</v>
      </c>
      <c r="K177">
        <v>1</v>
      </c>
      <c r="L177" t="s">
        <v>475</v>
      </c>
    </row>
    <row r="178" spans="2:12" x14ac:dyDescent="0.25">
      <c r="B178" s="158" t="s">
        <v>476</v>
      </c>
      <c r="C178" s="159">
        <v>1111239</v>
      </c>
      <c r="E178" s="7">
        <v>43564</v>
      </c>
      <c r="F178">
        <v>2</v>
      </c>
      <c r="G178" t="s">
        <v>477</v>
      </c>
      <c r="J178" s="7">
        <v>43564</v>
      </c>
      <c r="K178">
        <v>2</v>
      </c>
      <c r="L178" t="s">
        <v>477</v>
      </c>
    </row>
    <row r="179" spans="2:12" x14ac:dyDescent="0.25">
      <c r="B179" s="158" t="s">
        <v>478</v>
      </c>
      <c r="C179" s="159">
        <v>1110590</v>
      </c>
      <c r="E179" s="7">
        <v>43571</v>
      </c>
      <c r="F179">
        <v>3</v>
      </c>
      <c r="G179" t="s">
        <v>479</v>
      </c>
      <c r="J179" s="7">
        <v>43571</v>
      </c>
      <c r="K179">
        <v>3</v>
      </c>
      <c r="L179" t="s">
        <v>479</v>
      </c>
    </row>
    <row r="180" spans="2:12" x14ac:dyDescent="0.25">
      <c r="B180" s="158" t="s">
        <v>480</v>
      </c>
      <c r="C180" s="159">
        <v>1110597</v>
      </c>
      <c r="E180" s="7">
        <v>43578</v>
      </c>
      <c r="F180">
        <v>4</v>
      </c>
      <c r="G180" t="s">
        <v>481</v>
      </c>
      <c r="J180" s="7">
        <v>43578</v>
      </c>
      <c r="K180">
        <v>4</v>
      </c>
      <c r="L180" t="s">
        <v>481</v>
      </c>
    </row>
    <row r="181" spans="2:12" x14ac:dyDescent="0.25">
      <c r="B181" s="158" t="s">
        <v>482</v>
      </c>
      <c r="C181" s="159">
        <v>1110603</v>
      </c>
      <c r="E181" s="7">
        <v>43585</v>
      </c>
      <c r="F181">
        <v>5</v>
      </c>
      <c r="G181" t="s">
        <v>483</v>
      </c>
      <c r="J181" s="7">
        <v>43585</v>
      </c>
      <c r="K181">
        <v>5</v>
      </c>
      <c r="L181" t="s">
        <v>483</v>
      </c>
    </row>
    <row r="182" spans="2:12" x14ac:dyDescent="0.25">
      <c r="B182" s="158" t="s">
        <v>484</v>
      </c>
      <c r="C182" s="159">
        <v>1110596</v>
      </c>
      <c r="E182" s="7">
        <v>43592</v>
      </c>
      <c r="F182">
        <v>6</v>
      </c>
      <c r="G182" t="s">
        <v>485</v>
      </c>
      <c r="J182" s="7">
        <v>43592</v>
      </c>
      <c r="K182">
        <v>6</v>
      </c>
      <c r="L182" t="s">
        <v>485</v>
      </c>
    </row>
    <row r="183" spans="2:12" x14ac:dyDescent="0.25">
      <c r="B183" s="158" t="s">
        <v>486</v>
      </c>
      <c r="C183" s="159">
        <v>1110594</v>
      </c>
      <c r="E183" s="7">
        <v>43599</v>
      </c>
      <c r="F183">
        <v>7</v>
      </c>
      <c r="G183" t="s">
        <v>487</v>
      </c>
      <c r="J183" s="7">
        <v>43599</v>
      </c>
      <c r="K183">
        <v>7</v>
      </c>
      <c r="L183" t="s">
        <v>487</v>
      </c>
    </row>
    <row r="184" spans="2:12" x14ac:dyDescent="0.25">
      <c r="B184" s="158" t="s">
        <v>488</v>
      </c>
      <c r="C184" s="159">
        <v>1110595</v>
      </c>
      <c r="E184" s="7">
        <v>43606</v>
      </c>
      <c r="F184">
        <v>8</v>
      </c>
      <c r="G184" t="s">
        <v>489</v>
      </c>
      <c r="J184" s="7">
        <v>43606</v>
      </c>
      <c r="K184">
        <v>8</v>
      </c>
      <c r="L184" t="s">
        <v>489</v>
      </c>
    </row>
    <row r="185" spans="2:12" x14ac:dyDescent="0.25">
      <c r="B185" s="158" t="s">
        <v>490</v>
      </c>
      <c r="C185" s="159">
        <v>1110752</v>
      </c>
      <c r="E185" s="7">
        <v>43613</v>
      </c>
      <c r="F185">
        <v>9</v>
      </c>
      <c r="G185" t="s">
        <v>491</v>
      </c>
      <c r="J185" s="7">
        <v>43613</v>
      </c>
      <c r="K185">
        <v>9</v>
      </c>
      <c r="L185" t="s">
        <v>491</v>
      </c>
    </row>
    <row r="186" spans="2:12" x14ac:dyDescent="0.25">
      <c r="B186" s="158" t="s">
        <v>492</v>
      </c>
      <c r="C186" s="159">
        <v>1111578</v>
      </c>
      <c r="E186" s="7">
        <v>43620</v>
      </c>
      <c r="F186">
        <v>10</v>
      </c>
      <c r="G186" t="s">
        <v>493</v>
      </c>
      <c r="J186" s="7">
        <v>43620</v>
      </c>
      <c r="K186">
        <v>10</v>
      </c>
      <c r="L186" t="s">
        <v>493</v>
      </c>
    </row>
    <row r="187" spans="2:12" x14ac:dyDescent="0.25">
      <c r="B187" s="158" t="s">
        <v>494</v>
      </c>
      <c r="C187" s="159">
        <v>1111888</v>
      </c>
      <c r="E187" s="7">
        <v>43627</v>
      </c>
      <c r="F187">
        <v>11</v>
      </c>
      <c r="G187" t="s">
        <v>495</v>
      </c>
      <c r="J187" s="7">
        <v>43627</v>
      </c>
      <c r="K187">
        <v>11</v>
      </c>
      <c r="L187" t="s">
        <v>495</v>
      </c>
    </row>
    <row r="188" spans="2:12" x14ac:dyDescent="0.25">
      <c r="B188" s="158" t="s">
        <v>496</v>
      </c>
      <c r="C188" s="159">
        <v>1111545</v>
      </c>
      <c r="E188" s="7">
        <v>43634</v>
      </c>
      <c r="F188">
        <v>12</v>
      </c>
      <c r="G188" t="s">
        <v>497</v>
      </c>
      <c r="J188" s="7">
        <v>43634</v>
      </c>
      <c r="K188">
        <v>12</v>
      </c>
      <c r="L188" t="s">
        <v>497</v>
      </c>
    </row>
    <row r="189" spans="2:12" x14ac:dyDescent="0.25">
      <c r="B189" s="158" t="s">
        <v>498</v>
      </c>
      <c r="C189" s="159">
        <v>1112348</v>
      </c>
      <c r="E189" s="7">
        <v>43641</v>
      </c>
      <c r="F189">
        <v>13</v>
      </c>
      <c r="G189" t="s">
        <v>499</v>
      </c>
      <c r="J189" s="7">
        <v>43641</v>
      </c>
      <c r="K189">
        <v>13</v>
      </c>
      <c r="L189" t="s">
        <v>499</v>
      </c>
    </row>
    <row r="190" spans="2:12" x14ac:dyDescent="0.25">
      <c r="B190" s="158" t="s">
        <v>500</v>
      </c>
      <c r="C190" s="159">
        <v>1111725</v>
      </c>
      <c r="E190" s="7">
        <v>43648</v>
      </c>
      <c r="F190">
        <v>14</v>
      </c>
      <c r="G190" t="s">
        <v>501</v>
      </c>
      <c r="J190" s="7">
        <v>43648</v>
      </c>
      <c r="K190">
        <v>14</v>
      </c>
      <c r="L190" t="s">
        <v>501</v>
      </c>
    </row>
    <row r="191" spans="2:12" x14ac:dyDescent="0.25">
      <c r="B191" s="158" t="s">
        <v>502</v>
      </c>
      <c r="C191" s="159">
        <v>1110039</v>
      </c>
      <c r="E191" s="7">
        <v>43655</v>
      </c>
      <c r="F191">
        <v>15</v>
      </c>
      <c r="G191" t="s">
        <v>503</v>
      </c>
      <c r="J191" s="7">
        <v>43655</v>
      </c>
      <c r="K191">
        <v>15</v>
      </c>
      <c r="L191" t="s">
        <v>503</v>
      </c>
    </row>
    <row r="192" spans="2:12" x14ac:dyDescent="0.25">
      <c r="B192" s="158" t="s">
        <v>504</v>
      </c>
      <c r="C192" s="159">
        <v>1111982</v>
      </c>
      <c r="E192" s="7">
        <v>43662</v>
      </c>
      <c r="F192">
        <v>16</v>
      </c>
      <c r="G192" t="s">
        <v>505</v>
      </c>
      <c r="J192" s="7">
        <v>43662</v>
      </c>
      <c r="K192">
        <v>16</v>
      </c>
      <c r="L192" t="s">
        <v>505</v>
      </c>
    </row>
    <row r="193" spans="2:12" x14ac:dyDescent="0.25">
      <c r="B193" s="158" t="s">
        <v>506</v>
      </c>
      <c r="C193" s="159">
        <v>1111233</v>
      </c>
      <c r="E193" s="7">
        <v>43669</v>
      </c>
      <c r="F193">
        <v>17</v>
      </c>
      <c r="G193" t="s">
        <v>507</v>
      </c>
      <c r="J193" s="7">
        <v>43669</v>
      </c>
      <c r="K193">
        <v>17</v>
      </c>
      <c r="L193" t="s">
        <v>507</v>
      </c>
    </row>
    <row r="194" spans="2:12" x14ac:dyDescent="0.25">
      <c r="B194" s="158" t="s">
        <v>508</v>
      </c>
      <c r="C194" s="159">
        <v>1110892</v>
      </c>
      <c r="E194" s="7">
        <v>43676</v>
      </c>
      <c r="F194">
        <v>18</v>
      </c>
      <c r="G194" t="s">
        <v>509</v>
      </c>
      <c r="J194" s="7">
        <v>43676</v>
      </c>
      <c r="K194">
        <v>18</v>
      </c>
      <c r="L194" t="s">
        <v>509</v>
      </c>
    </row>
    <row r="195" spans="2:12" x14ac:dyDescent="0.25">
      <c r="B195" s="158" t="s">
        <v>510</v>
      </c>
      <c r="C195" s="159">
        <v>1110941</v>
      </c>
      <c r="E195" s="7">
        <v>43683</v>
      </c>
      <c r="F195">
        <v>19</v>
      </c>
      <c r="G195" t="s">
        <v>511</v>
      </c>
      <c r="J195" s="7">
        <v>43683</v>
      </c>
      <c r="K195">
        <v>19</v>
      </c>
      <c r="L195" t="s">
        <v>511</v>
      </c>
    </row>
    <row r="196" spans="2:12" x14ac:dyDescent="0.25">
      <c r="B196" s="158" t="s">
        <v>512</v>
      </c>
      <c r="C196" s="159">
        <v>1111364</v>
      </c>
      <c r="E196" s="7">
        <v>43690</v>
      </c>
      <c r="F196">
        <v>20</v>
      </c>
      <c r="G196" t="s">
        <v>513</v>
      </c>
      <c r="J196" s="7">
        <v>43690</v>
      </c>
      <c r="K196">
        <v>20</v>
      </c>
      <c r="L196" t="s">
        <v>513</v>
      </c>
    </row>
    <row r="197" spans="2:12" x14ac:dyDescent="0.25">
      <c r="B197" s="158" t="s">
        <v>514</v>
      </c>
      <c r="C197" s="159">
        <v>1111289</v>
      </c>
      <c r="E197" s="7">
        <v>43697</v>
      </c>
      <c r="F197">
        <v>21</v>
      </c>
      <c r="G197" t="s">
        <v>515</v>
      </c>
      <c r="J197" s="7">
        <v>43697</v>
      </c>
      <c r="K197">
        <v>21</v>
      </c>
      <c r="L197" t="s">
        <v>515</v>
      </c>
    </row>
    <row r="198" spans="2:12" x14ac:dyDescent="0.25">
      <c r="B198" s="158" t="s">
        <v>516</v>
      </c>
      <c r="C198" s="159">
        <v>1111782</v>
      </c>
      <c r="E198" s="7">
        <v>43704</v>
      </c>
      <c r="F198">
        <v>22</v>
      </c>
      <c r="G198" t="s">
        <v>517</v>
      </c>
      <c r="J198" s="7">
        <v>43704</v>
      </c>
      <c r="K198">
        <v>22</v>
      </c>
      <c r="L198" t="s">
        <v>517</v>
      </c>
    </row>
    <row r="199" spans="2:12" x14ac:dyDescent="0.25">
      <c r="B199" s="158" t="s">
        <v>518</v>
      </c>
      <c r="C199" s="159">
        <v>1110573</v>
      </c>
      <c r="E199" s="7">
        <v>43711</v>
      </c>
      <c r="F199">
        <v>23</v>
      </c>
      <c r="G199" t="s">
        <v>519</v>
      </c>
      <c r="J199" s="7">
        <v>43711</v>
      </c>
      <c r="K199">
        <v>23</v>
      </c>
      <c r="L199" t="s">
        <v>519</v>
      </c>
    </row>
    <row r="200" spans="2:12" x14ac:dyDescent="0.25">
      <c r="B200" s="158" t="s">
        <v>520</v>
      </c>
      <c r="C200" s="159">
        <v>1112860</v>
      </c>
      <c r="E200" s="7">
        <v>43718</v>
      </c>
      <c r="F200">
        <v>24</v>
      </c>
      <c r="G200" t="s">
        <v>521</v>
      </c>
      <c r="J200" s="7">
        <v>43718</v>
      </c>
      <c r="K200">
        <v>24</v>
      </c>
      <c r="L200" t="s">
        <v>521</v>
      </c>
    </row>
    <row r="201" spans="2:12" x14ac:dyDescent="0.25">
      <c r="B201" s="158" t="s">
        <v>522</v>
      </c>
      <c r="C201" s="159">
        <v>1110243</v>
      </c>
      <c r="E201" s="7">
        <v>43725</v>
      </c>
      <c r="F201">
        <v>25</v>
      </c>
      <c r="G201" t="s">
        <v>523</v>
      </c>
      <c r="J201" s="7">
        <v>43725</v>
      </c>
      <c r="K201">
        <v>25</v>
      </c>
      <c r="L201" t="s">
        <v>523</v>
      </c>
    </row>
    <row r="202" spans="2:12" x14ac:dyDescent="0.25">
      <c r="B202" s="158" t="s">
        <v>524</v>
      </c>
      <c r="C202" s="159">
        <v>1111151</v>
      </c>
      <c r="E202" s="7">
        <v>43732</v>
      </c>
      <c r="F202">
        <v>26</v>
      </c>
      <c r="G202" t="s">
        <v>525</v>
      </c>
      <c r="J202" s="7">
        <v>43732</v>
      </c>
      <c r="K202">
        <v>26</v>
      </c>
      <c r="L202" t="s">
        <v>525</v>
      </c>
    </row>
    <row r="203" spans="2:12" x14ac:dyDescent="0.25">
      <c r="B203" s="158" t="s">
        <v>526</v>
      </c>
      <c r="C203" s="159">
        <v>1112464</v>
      </c>
      <c r="E203" s="7">
        <v>43739</v>
      </c>
      <c r="F203">
        <v>27</v>
      </c>
      <c r="G203" t="s">
        <v>527</v>
      </c>
      <c r="J203" s="7">
        <v>43739</v>
      </c>
      <c r="K203">
        <v>27</v>
      </c>
      <c r="L203" t="s">
        <v>527</v>
      </c>
    </row>
    <row r="204" spans="2:12" x14ac:dyDescent="0.25">
      <c r="B204" s="158" t="s">
        <v>528</v>
      </c>
      <c r="C204" s="159">
        <v>1111319</v>
      </c>
      <c r="E204" s="7">
        <v>43746</v>
      </c>
      <c r="F204">
        <v>28</v>
      </c>
      <c r="G204" t="s">
        <v>529</v>
      </c>
      <c r="J204" s="7">
        <v>43746</v>
      </c>
      <c r="K204">
        <v>28</v>
      </c>
      <c r="L204" t="s">
        <v>529</v>
      </c>
    </row>
    <row r="205" spans="2:12" x14ac:dyDescent="0.25">
      <c r="B205" s="158" t="s">
        <v>530</v>
      </c>
      <c r="C205" s="159">
        <v>1111711</v>
      </c>
      <c r="E205" s="7">
        <v>43753</v>
      </c>
      <c r="F205">
        <v>29</v>
      </c>
      <c r="G205" t="s">
        <v>531</v>
      </c>
      <c r="J205" s="7">
        <v>43753</v>
      </c>
      <c r="K205">
        <v>29</v>
      </c>
      <c r="L205" t="s">
        <v>531</v>
      </c>
    </row>
    <row r="206" spans="2:12" x14ac:dyDescent="0.25">
      <c r="B206" s="158" t="s">
        <v>532</v>
      </c>
      <c r="C206" s="159">
        <v>1112975</v>
      </c>
      <c r="E206" s="7">
        <v>43760</v>
      </c>
      <c r="F206">
        <v>30</v>
      </c>
      <c r="G206" t="s">
        <v>533</v>
      </c>
      <c r="J206" s="7">
        <v>43760</v>
      </c>
      <c r="K206">
        <v>30</v>
      </c>
      <c r="L206" t="s">
        <v>533</v>
      </c>
    </row>
    <row r="207" spans="2:12" x14ac:dyDescent="0.25">
      <c r="B207" s="158" t="s">
        <v>534</v>
      </c>
      <c r="C207" s="159">
        <v>1110091</v>
      </c>
      <c r="E207" s="7">
        <v>43767</v>
      </c>
      <c r="F207">
        <v>31</v>
      </c>
      <c r="G207" t="s">
        <v>535</v>
      </c>
      <c r="J207" s="7">
        <v>43767</v>
      </c>
      <c r="K207">
        <v>31</v>
      </c>
      <c r="L207" t="s">
        <v>535</v>
      </c>
    </row>
    <row r="208" spans="2:12" x14ac:dyDescent="0.25">
      <c r="B208" s="158" t="s">
        <v>536</v>
      </c>
      <c r="C208" s="159">
        <v>1110647</v>
      </c>
      <c r="E208" s="7">
        <v>43774</v>
      </c>
      <c r="F208">
        <v>32</v>
      </c>
      <c r="G208" t="s">
        <v>537</v>
      </c>
      <c r="J208" s="7">
        <v>43774</v>
      </c>
      <c r="K208">
        <v>32</v>
      </c>
      <c r="L208" t="s">
        <v>537</v>
      </c>
    </row>
    <row r="209" spans="2:12" x14ac:dyDescent="0.25">
      <c r="B209" s="158" t="s">
        <v>538</v>
      </c>
      <c r="C209" s="159">
        <v>1112707</v>
      </c>
      <c r="E209" s="7">
        <v>43781</v>
      </c>
      <c r="F209">
        <v>33</v>
      </c>
      <c r="G209" t="s">
        <v>539</v>
      </c>
      <c r="J209" s="7">
        <v>43781</v>
      </c>
      <c r="K209">
        <v>33</v>
      </c>
      <c r="L209" t="s">
        <v>539</v>
      </c>
    </row>
    <row r="210" spans="2:12" x14ac:dyDescent="0.25">
      <c r="B210" s="158" t="s">
        <v>540</v>
      </c>
      <c r="C210" s="159">
        <v>1110658</v>
      </c>
      <c r="E210" s="7">
        <v>43788</v>
      </c>
      <c r="F210">
        <v>34</v>
      </c>
      <c r="G210" t="s">
        <v>541</v>
      </c>
      <c r="J210" s="7">
        <v>43788</v>
      </c>
      <c r="K210">
        <v>34</v>
      </c>
      <c r="L210" t="s">
        <v>541</v>
      </c>
    </row>
    <row r="211" spans="2:12" x14ac:dyDescent="0.25">
      <c r="B211" s="158" t="s">
        <v>542</v>
      </c>
      <c r="C211" s="159">
        <v>1110905</v>
      </c>
      <c r="E211" s="7">
        <v>43795</v>
      </c>
      <c r="F211">
        <v>35</v>
      </c>
      <c r="G211" t="s">
        <v>543</v>
      </c>
      <c r="J211" s="7">
        <v>43795</v>
      </c>
      <c r="K211">
        <v>35</v>
      </c>
      <c r="L211" t="s">
        <v>543</v>
      </c>
    </row>
    <row r="212" spans="2:12" x14ac:dyDescent="0.25">
      <c r="B212" s="158" t="s">
        <v>544</v>
      </c>
      <c r="C212" s="159">
        <v>1110441</v>
      </c>
      <c r="E212" s="7">
        <v>43802</v>
      </c>
      <c r="F212">
        <v>36</v>
      </c>
      <c r="G212" t="s">
        <v>545</v>
      </c>
      <c r="J212" s="7">
        <v>43802</v>
      </c>
      <c r="K212">
        <v>36</v>
      </c>
      <c r="L212" t="s">
        <v>545</v>
      </c>
    </row>
    <row r="213" spans="2:12" x14ac:dyDescent="0.25">
      <c r="B213" s="158" t="s">
        <v>546</v>
      </c>
      <c r="C213" s="159">
        <v>1110780</v>
      </c>
      <c r="E213" s="7">
        <v>43809</v>
      </c>
      <c r="F213">
        <v>37</v>
      </c>
      <c r="G213" t="s">
        <v>547</v>
      </c>
      <c r="J213" s="7">
        <v>43809</v>
      </c>
      <c r="K213">
        <v>37</v>
      </c>
      <c r="L213" t="s">
        <v>547</v>
      </c>
    </row>
    <row r="214" spans="2:12" x14ac:dyDescent="0.25">
      <c r="B214" s="158" t="s">
        <v>548</v>
      </c>
      <c r="C214" s="159">
        <v>1111546</v>
      </c>
      <c r="E214" s="7">
        <v>43816</v>
      </c>
      <c r="F214">
        <v>38</v>
      </c>
      <c r="G214" t="s">
        <v>549</v>
      </c>
      <c r="J214" s="7">
        <v>43816</v>
      </c>
      <c r="K214">
        <v>38</v>
      </c>
      <c r="L214" t="s">
        <v>549</v>
      </c>
    </row>
    <row r="215" spans="2:12" x14ac:dyDescent="0.25">
      <c r="B215" s="158" t="s">
        <v>550</v>
      </c>
      <c r="C215" s="159">
        <v>1110916</v>
      </c>
      <c r="E215" s="7">
        <v>43823</v>
      </c>
      <c r="F215">
        <v>39</v>
      </c>
      <c r="G215" t="s">
        <v>551</v>
      </c>
      <c r="J215" s="7">
        <v>43823</v>
      </c>
      <c r="K215">
        <v>39</v>
      </c>
      <c r="L215" t="s">
        <v>551</v>
      </c>
    </row>
    <row r="216" spans="2:12" x14ac:dyDescent="0.25">
      <c r="B216" s="158" t="s">
        <v>552</v>
      </c>
      <c r="C216" s="159">
        <v>1111051</v>
      </c>
      <c r="E216" s="7">
        <v>43830</v>
      </c>
      <c r="F216">
        <v>40</v>
      </c>
      <c r="G216" t="s">
        <v>553</v>
      </c>
      <c r="J216" s="7">
        <v>43830</v>
      </c>
      <c r="K216">
        <v>40</v>
      </c>
      <c r="L216" t="s">
        <v>553</v>
      </c>
    </row>
    <row r="217" spans="2:12" x14ac:dyDescent="0.25">
      <c r="B217" s="158" t="s">
        <v>554</v>
      </c>
      <c r="C217" s="159">
        <v>1112381</v>
      </c>
      <c r="E217" s="7">
        <v>43837</v>
      </c>
      <c r="F217">
        <v>41</v>
      </c>
      <c r="G217" t="s">
        <v>555</v>
      </c>
      <c r="J217" s="7">
        <v>43837</v>
      </c>
      <c r="K217">
        <v>41</v>
      </c>
      <c r="L217" t="s">
        <v>555</v>
      </c>
    </row>
    <row r="218" spans="2:12" x14ac:dyDescent="0.25">
      <c r="B218" s="158" t="s">
        <v>556</v>
      </c>
      <c r="C218" s="159">
        <v>1110264</v>
      </c>
      <c r="E218" s="7">
        <v>43844</v>
      </c>
      <c r="F218">
        <v>42</v>
      </c>
      <c r="G218" t="s">
        <v>557</v>
      </c>
      <c r="J218" s="7">
        <v>43844</v>
      </c>
      <c r="K218">
        <v>42</v>
      </c>
      <c r="L218" t="s">
        <v>557</v>
      </c>
    </row>
    <row r="219" spans="2:12" x14ac:dyDescent="0.25">
      <c r="B219" s="158" t="s">
        <v>558</v>
      </c>
      <c r="C219" s="159">
        <v>1111889</v>
      </c>
      <c r="E219" s="7">
        <v>43851</v>
      </c>
      <c r="F219">
        <v>43</v>
      </c>
      <c r="G219" t="s">
        <v>559</v>
      </c>
      <c r="J219" s="7">
        <v>43851</v>
      </c>
      <c r="K219">
        <v>43</v>
      </c>
      <c r="L219" t="s">
        <v>559</v>
      </c>
    </row>
    <row r="220" spans="2:12" x14ac:dyDescent="0.25">
      <c r="B220" s="158" t="s">
        <v>560</v>
      </c>
      <c r="C220" s="159">
        <v>1111676</v>
      </c>
      <c r="E220" s="7">
        <v>43858</v>
      </c>
      <c r="F220">
        <v>44</v>
      </c>
      <c r="G220" t="s">
        <v>561</v>
      </c>
      <c r="J220" s="7">
        <v>43858</v>
      </c>
      <c r="K220">
        <v>44</v>
      </c>
      <c r="L220" t="s">
        <v>561</v>
      </c>
    </row>
    <row r="221" spans="2:12" x14ac:dyDescent="0.25">
      <c r="B221" s="158" t="s">
        <v>562</v>
      </c>
      <c r="C221" s="159">
        <v>1110670</v>
      </c>
      <c r="E221" s="7">
        <v>43865</v>
      </c>
      <c r="F221">
        <v>45</v>
      </c>
      <c r="G221" t="s">
        <v>563</v>
      </c>
      <c r="J221" s="7">
        <v>43865</v>
      </c>
      <c r="K221">
        <v>45</v>
      </c>
      <c r="L221" t="s">
        <v>563</v>
      </c>
    </row>
    <row r="222" spans="2:12" x14ac:dyDescent="0.25">
      <c r="B222" s="158" t="s">
        <v>564</v>
      </c>
      <c r="C222" s="159">
        <v>1110651</v>
      </c>
      <c r="E222" s="7">
        <v>43872</v>
      </c>
      <c r="F222">
        <v>46</v>
      </c>
      <c r="G222" t="s">
        <v>565</v>
      </c>
      <c r="J222" s="7">
        <v>43872</v>
      </c>
      <c r="K222">
        <v>46</v>
      </c>
      <c r="L222" t="s">
        <v>565</v>
      </c>
    </row>
    <row r="223" spans="2:12" x14ac:dyDescent="0.25">
      <c r="B223" s="158" t="s">
        <v>566</v>
      </c>
      <c r="C223" s="159">
        <v>1110675</v>
      </c>
      <c r="E223" s="7">
        <v>43879</v>
      </c>
      <c r="F223">
        <v>47</v>
      </c>
      <c r="G223" t="s">
        <v>567</v>
      </c>
      <c r="J223" s="7">
        <v>43879</v>
      </c>
      <c r="K223">
        <v>47</v>
      </c>
      <c r="L223" t="s">
        <v>567</v>
      </c>
    </row>
    <row r="224" spans="2:12" x14ac:dyDescent="0.25">
      <c r="B224" s="158" t="s">
        <v>568</v>
      </c>
      <c r="C224" s="159">
        <v>1110652</v>
      </c>
      <c r="E224" s="7">
        <v>43886</v>
      </c>
      <c r="F224">
        <v>48</v>
      </c>
      <c r="G224" t="s">
        <v>569</v>
      </c>
      <c r="J224" s="7">
        <v>43886</v>
      </c>
      <c r="K224">
        <v>48</v>
      </c>
      <c r="L224" t="s">
        <v>569</v>
      </c>
    </row>
    <row r="225" spans="2:12" x14ac:dyDescent="0.25">
      <c r="B225" s="158" t="s">
        <v>570</v>
      </c>
      <c r="C225" s="159">
        <v>1110678</v>
      </c>
      <c r="E225" s="7">
        <v>43893</v>
      </c>
      <c r="F225">
        <v>49</v>
      </c>
      <c r="G225" t="s">
        <v>571</v>
      </c>
      <c r="J225" s="7">
        <v>43893</v>
      </c>
      <c r="K225">
        <v>49</v>
      </c>
      <c r="L225" t="s">
        <v>571</v>
      </c>
    </row>
    <row r="226" spans="2:12" x14ac:dyDescent="0.25">
      <c r="B226" s="158" t="s">
        <v>572</v>
      </c>
      <c r="C226" s="159">
        <v>1111033</v>
      </c>
      <c r="E226" s="7">
        <v>43900</v>
      </c>
      <c r="F226">
        <v>50</v>
      </c>
      <c r="G226" t="s">
        <v>573</v>
      </c>
      <c r="J226" s="7">
        <v>43900</v>
      </c>
      <c r="K226">
        <v>50</v>
      </c>
      <c r="L226" t="s">
        <v>573</v>
      </c>
    </row>
    <row r="227" spans="2:12" x14ac:dyDescent="0.25">
      <c r="B227" s="158" t="s">
        <v>574</v>
      </c>
      <c r="C227" s="159">
        <v>1112063</v>
      </c>
      <c r="E227" s="7">
        <v>43907</v>
      </c>
      <c r="F227">
        <v>51</v>
      </c>
      <c r="G227" t="s">
        <v>575</v>
      </c>
      <c r="J227" s="7">
        <v>43907</v>
      </c>
      <c r="K227">
        <v>51</v>
      </c>
      <c r="L227" t="s">
        <v>575</v>
      </c>
    </row>
    <row r="228" spans="2:12" x14ac:dyDescent="0.25">
      <c r="B228" s="158" t="s">
        <v>576</v>
      </c>
      <c r="C228" s="159">
        <v>1111345</v>
      </c>
      <c r="E228" s="7">
        <v>43914</v>
      </c>
      <c r="F228">
        <v>52</v>
      </c>
      <c r="G228" t="s">
        <v>577</v>
      </c>
      <c r="J228" s="7">
        <v>43914</v>
      </c>
      <c r="K228">
        <v>52</v>
      </c>
      <c r="L228" t="s">
        <v>577</v>
      </c>
    </row>
    <row r="229" spans="2:12" x14ac:dyDescent="0.25">
      <c r="B229" s="158" t="s">
        <v>578</v>
      </c>
      <c r="C229" s="159">
        <v>1111022</v>
      </c>
      <c r="E229" s="7">
        <v>43921</v>
      </c>
      <c r="F229">
        <v>1</v>
      </c>
      <c r="G229" t="s">
        <v>579</v>
      </c>
      <c r="J229" s="7">
        <v>43921</v>
      </c>
      <c r="K229">
        <v>1</v>
      </c>
      <c r="L229" t="s">
        <v>579</v>
      </c>
    </row>
    <row r="230" spans="2:12" x14ac:dyDescent="0.25">
      <c r="B230" s="158" t="s">
        <v>580</v>
      </c>
      <c r="C230" s="159">
        <v>1112878</v>
      </c>
      <c r="E230" s="7">
        <v>43928</v>
      </c>
      <c r="F230">
        <v>2</v>
      </c>
      <c r="G230" t="s">
        <v>581</v>
      </c>
      <c r="J230" s="7">
        <v>43928</v>
      </c>
      <c r="K230">
        <v>2</v>
      </c>
      <c r="L230" t="s">
        <v>581</v>
      </c>
    </row>
    <row r="231" spans="2:12" x14ac:dyDescent="0.25">
      <c r="B231" s="158" t="s">
        <v>582</v>
      </c>
      <c r="C231" s="159">
        <v>1112032</v>
      </c>
      <c r="E231" s="7">
        <v>43935</v>
      </c>
      <c r="F231">
        <v>3</v>
      </c>
      <c r="G231" t="s">
        <v>583</v>
      </c>
      <c r="J231" s="7">
        <v>43935</v>
      </c>
      <c r="K231">
        <v>3</v>
      </c>
      <c r="L231" t="s">
        <v>583</v>
      </c>
    </row>
    <row r="232" spans="2:12" x14ac:dyDescent="0.25">
      <c r="B232" s="158" t="s">
        <v>584</v>
      </c>
      <c r="C232" s="159">
        <v>1110299</v>
      </c>
      <c r="E232" s="7">
        <v>43942</v>
      </c>
      <c r="F232">
        <v>4</v>
      </c>
      <c r="G232" t="s">
        <v>585</v>
      </c>
      <c r="J232" s="7">
        <v>43942</v>
      </c>
      <c r="K232">
        <v>4</v>
      </c>
      <c r="L232" t="s">
        <v>585</v>
      </c>
    </row>
    <row r="233" spans="2:12" x14ac:dyDescent="0.25">
      <c r="B233" s="158" t="s">
        <v>586</v>
      </c>
      <c r="C233" s="159">
        <v>1110022</v>
      </c>
      <c r="E233" s="7">
        <v>43949</v>
      </c>
      <c r="F233">
        <v>5</v>
      </c>
      <c r="G233" t="s">
        <v>587</v>
      </c>
      <c r="J233" s="7">
        <v>43949</v>
      </c>
      <c r="K233">
        <v>5</v>
      </c>
      <c r="L233" t="s">
        <v>587</v>
      </c>
    </row>
    <row r="234" spans="2:12" x14ac:dyDescent="0.25">
      <c r="B234" s="158" t="s">
        <v>588</v>
      </c>
      <c r="C234" s="159">
        <v>1112365</v>
      </c>
      <c r="E234" s="7">
        <v>43956</v>
      </c>
      <c r="F234">
        <v>6</v>
      </c>
      <c r="G234" t="s">
        <v>589</v>
      </c>
      <c r="J234" s="7">
        <v>43956</v>
      </c>
      <c r="K234">
        <v>6</v>
      </c>
      <c r="L234" t="s">
        <v>589</v>
      </c>
    </row>
    <row r="235" spans="2:12" x14ac:dyDescent="0.25">
      <c r="B235" s="158" t="s">
        <v>590</v>
      </c>
      <c r="C235" s="159">
        <v>1111731</v>
      </c>
      <c r="E235" s="7">
        <v>43963</v>
      </c>
      <c r="F235">
        <v>7</v>
      </c>
      <c r="G235" t="s">
        <v>591</v>
      </c>
      <c r="J235" s="7">
        <v>43963</v>
      </c>
      <c r="K235">
        <v>7</v>
      </c>
      <c r="L235" t="s">
        <v>591</v>
      </c>
    </row>
    <row r="236" spans="2:12" x14ac:dyDescent="0.25">
      <c r="B236" s="158" t="s">
        <v>592</v>
      </c>
      <c r="C236" s="159">
        <v>1111558</v>
      </c>
      <c r="E236" s="7">
        <v>43970</v>
      </c>
      <c r="F236">
        <v>8</v>
      </c>
      <c r="G236" t="s">
        <v>593</v>
      </c>
      <c r="J236" s="7">
        <v>43970</v>
      </c>
      <c r="K236">
        <v>8</v>
      </c>
      <c r="L236" t="s">
        <v>593</v>
      </c>
    </row>
    <row r="237" spans="2:12" x14ac:dyDescent="0.25">
      <c r="B237" s="158" t="s">
        <v>594</v>
      </c>
      <c r="C237" s="159">
        <v>1112937</v>
      </c>
      <c r="E237" s="7">
        <v>43977</v>
      </c>
      <c r="F237">
        <v>9</v>
      </c>
      <c r="G237" t="s">
        <v>595</v>
      </c>
      <c r="J237" s="7">
        <v>43977</v>
      </c>
      <c r="K237">
        <v>9</v>
      </c>
      <c r="L237" t="s">
        <v>595</v>
      </c>
    </row>
    <row r="238" spans="2:12" x14ac:dyDescent="0.25">
      <c r="B238" s="158" t="s">
        <v>596</v>
      </c>
      <c r="C238" s="159">
        <v>1110574</v>
      </c>
      <c r="E238" s="7">
        <v>43984</v>
      </c>
      <c r="F238">
        <v>10</v>
      </c>
      <c r="G238" t="s">
        <v>597</v>
      </c>
      <c r="J238" s="7">
        <v>43984</v>
      </c>
      <c r="K238">
        <v>10</v>
      </c>
      <c r="L238" t="s">
        <v>597</v>
      </c>
    </row>
    <row r="239" spans="2:12" x14ac:dyDescent="0.25">
      <c r="B239" s="158" t="s">
        <v>598</v>
      </c>
      <c r="C239" s="159">
        <v>1111559</v>
      </c>
      <c r="E239" s="7">
        <v>43991</v>
      </c>
      <c r="F239">
        <v>11</v>
      </c>
      <c r="G239" t="s">
        <v>599</v>
      </c>
      <c r="J239" s="7">
        <v>43991</v>
      </c>
      <c r="K239">
        <v>11</v>
      </c>
      <c r="L239" t="s">
        <v>599</v>
      </c>
    </row>
    <row r="240" spans="2:12" x14ac:dyDescent="0.25">
      <c r="B240" s="158" t="s">
        <v>600</v>
      </c>
      <c r="C240" s="159">
        <v>1111868</v>
      </c>
      <c r="E240" s="7">
        <v>43998</v>
      </c>
      <c r="F240">
        <v>12</v>
      </c>
      <c r="G240" t="s">
        <v>601</v>
      </c>
      <c r="J240" s="7">
        <v>43998</v>
      </c>
      <c r="K240">
        <v>12</v>
      </c>
      <c r="L240" t="s">
        <v>601</v>
      </c>
    </row>
    <row r="241" spans="2:12" x14ac:dyDescent="0.25">
      <c r="B241" s="158" t="s">
        <v>602</v>
      </c>
      <c r="C241" s="159">
        <v>1111395</v>
      </c>
      <c r="E241" s="7">
        <v>44005</v>
      </c>
      <c r="F241">
        <v>13</v>
      </c>
      <c r="G241" t="s">
        <v>603</v>
      </c>
      <c r="J241" s="7">
        <v>44005</v>
      </c>
      <c r="K241">
        <v>13</v>
      </c>
      <c r="L241" t="s">
        <v>603</v>
      </c>
    </row>
    <row r="242" spans="2:12" x14ac:dyDescent="0.25">
      <c r="B242" s="158" t="s">
        <v>604</v>
      </c>
      <c r="C242" s="159">
        <v>1112955</v>
      </c>
      <c r="E242" s="7">
        <v>44012</v>
      </c>
      <c r="F242">
        <v>14</v>
      </c>
      <c r="G242" t="s">
        <v>605</v>
      </c>
      <c r="J242" s="7">
        <v>44012</v>
      </c>
      <c r="K242">
        <v>14</v>
      </c>
      <c r="L242" t="s">
        <v>605</v>
      </c>
    </row>
    <row r="243" spans="2:12" x14ac:dyDescent="0.25">
      <c r="B243" s="158" t="s">
        <v>606</v>
      </c>
      <c r="C243" s="159">
        <v>1110244</v>
      </c>
      <c r="E243" s="7">
        <v>44019</v>
      </c>
      <c r="F243">
        <v>15</v>
      </c>
      <c r="G243" t="s">
        <v>607</v>
      </c>
      <c r="J243" s="7">
        <v>44019</v>
      </c>
      <c r="K243">
        <v>15</v>
      </c>
      <c r="L243" t="s">
        <v>607</v>
      </c>
    </row>
    <row r="244" spans="2:12" x14ac:dyDescent="0.25">
      <c r="B244" s="158" t="s">
        <v>608</v>
      </c>
      <c r="C244" s="159">
        <v>1113470</v>
      </c>
      <c r="E244" s="7">
        <v>44026</v>
      </c>
      <c r="F244">
        <v>16</v>
      </c>
      <c r="G244" t="s">
        <v>609</v>
      </c>
      <c r="J244" s="7">
        <v>44026</v>
      </c>
      <c r="K244">
        <v>16</v>
      </c>
      <c r="L244" t="s">
        <v>609</v>
      </c>
    </row>
    <row r="245" spans="2:12" x14ac:dyDescent="0.25">
      <c r="B245" s="158" t="s">
        <v>610</v>
      </c>
      <c r="C245" s="159">
        <v>1111098</v>
      </c>
      <c r="E245" s="7">
        <v>44033</v>
      </c>
      <c r="F245">
        <v>17</v>
      </c>
      <c r="G245" t="s">
        <v>611</v>
      </c>
      <c r="J245" s="7">
        <v>44033</v>
      </c>
      <c r="K245">
        <v>17</v>
      </c>
      <c r="L245" t="s">
        <v>611</v>
      </c>
    </row>
    <row r="246" spans="2:12" x14ac:dyDescent="0.25">
      <c r="B246" s="158" t="s">
        <v>612</v>
      </c>
      <c r="C246" s="159">
        <v>1110023</v>
      </c>
      <c r="E246" s="7">
        <v>44040</v>
      </c>
      <c r="F246">
        <v>18</v>
      </c>
      <c r="G246" t="s">
        <v>613</v>
      </c>
      <c r="J246" s="7">
        <v>44040</v>
      </c>
      <c r="K246">
        <v>18</v>
      </c>
      <c r="L246" t="s">
        <v>613</v>
      </c>
    </row>
    <row r="247" spans="2:12" x14ac:dyDescent="0.25">
      <c r="B247" s="158" t="s">
        <v>614</v>
      </c>
      <c r="C247" s="159">
        <v>1111579</v>
      </c>
      <c r="E247" s="7">
        <v>44047</v>
      </c>
      <c r="F247">
        <v>19</v>
      </c>
      <c r="G247" t="s">
        <v>615</v>
      </c>
      <c r="J247" s="7">
        <v>44047</v>
      </c>
      <c r="K247">
        <v>19</v>
      </c>
      <c r="L247" t="s">
        <v>615</v>
      </c>
    </row>
    <row r="248" spans="2:12" x14ac:dyDescent="0.25">
      <c r="B248" s="158" t="s">
        <v>616</v>
      </c>
      <c r="C248" s="159">
        <v>1110174</v>
      </c>
      <c r="E248" s="7">
        <v>44054</v>
      </c>
      <c r="F248">
        <v>20</v>
      </c>
      <c r="G248" t="s">
        <v>617</v>
      </c>
      <c r="J248" s="7">
        <v>44054</v>
      </c>
      <c r="K248">
        <v>20</v>
      </c>
      <c r="L248" t="s">
        <v>617</v>
      </c>
    </row>
    <row r="249" spans="2:12" x14ac:dyDescent="0.25">
      <c r="B249" s="158" t="s">
        <v>618</v>
      </c>
      <c r="C249" s="159">
        <v>1110659</v>
      </c>
      <c r="E249" s="7">
        <v>44061</v>
      </c>
      <c r="F249">
        <v>21</v>
      </c>
      <c r="G249" t="s">
        <v>619</v>
      </c>
      <c r="J249" s="7">
        <v>44061</v>
      </c>
      <c r="K249">
        <v>21</v>
      </c>
      <c r="L249" t="s">
        <v>619</v>
      </c>
    </row>
    <row r="250" spans="2:12" x14ac:dyDescent="0.25">
      <c r="B250" s="158" t="s">
        <v>620</v>
      </c>
      <c r="C250" s="159">
        <v>1111844</v>
      </c>
      <c r="E250" s="7">
        <v>44068</v>
      </c>
      <c r="F250">
        <v>22</v>
      </c>
      <c r="G250" t="s">
        <v>621</v>
      </c>
      <c r="J250" s="7">
        <v>44068</v>
      </c>
      <c r="K250">
        <v>22</v>
      </c>
      <c r="L250" t="s">
        <v>621</v>
      </c>
    </row>
    <row r="251" spans="2:12" x14ac:dyDescent="0.25">
      <c r="B251" s="158" t="s">
        <v>622</v>
      </c>
      <c r="C251" s="159">
        <v>1110330</v>
      </c>
      <c r="E251" s="7">
        <v>44075</v>
      </c>
      <c r="F251">
        <v>23</v>
      </c>
      <c r="G251" t="s">
        <v>623</v>
      </c>
      <c r="J251" s="7">
        <v>44075</v>
      </c>
      <c r="K251">
        <v>23</v>
      </c>
      <c r="L251" t="s">
        <v>623</v>
      </c>
    </row>
    <row r="252" spans="2:12" x14ac:dyDescent="0.25">
      <c r="B252" s="158" t="s">
        <v>624</v>
      </c>
      <c r="C252" s="159">
        <v>1111834</v>
      </c>
      <c r="E252" s="7">
        <v>44082</v>
      </c>
      <c r="F252">
        <v>24</v>
      </c>
      <c r="G252" t="s">
        <v>625</v>
      </c>
      <c r="J252" s="7">
        <v>44082</v>
      </c>
      <c r="K252">
        <v>24</v>
      </c>
      <c r="L252" t="s">
        <v>625</v>
      </c>
    </row>
    <row r="253" spans="2:12" x14ac:dyDescent="0.25">
      <c r="B253" s="158" t="s">
        <v>626</v>
      </c>
      <c r="C253" s="159">
        <v>1110074</v>
      </c>
      <c r="E253" s="7">
        <v>44089</v>
      </c>
      <c r="F253">
        <v>25</v>
      </c>
      <c r="G253" t="s">
        <v>627</v>
      </c>
      <c r="J253" s="7">
        <v>44089</v>
      </c>
      <c r="K253">
        <v>25</v>
      </c>
      <c r="L253" t="s">
        <v>627</v>
      </c>
    </row>
    <row r="254" spans="2:12" x14ac:dyDescent="0.25">
      <c r="B254" s="158" t="s">
        <v>628</v>
      </c>
      <c r="C254" s="159">
        <v>1112119</v>
      </c>
      <c r="E254" s="7">
        <v>44096</v>
      </c>
      <c r="F254">
        <v>26</v>
      </c>
      <c r="G254" t="s">
        <v>629</v>
      </c>
      <c r="J254" s="7">
        <v>44096</v>
      </c>
      <c r="K254">
        <v>26</v>
      </c>
      <c r="L254" t="s">
        <v>629</v>
      </c>
    </row>
    <row r="255" spans="2:12" x14ac:dyDescent="0.25">
      <c r="B255" s="158" t="s">
        <v>630</v>
      </c>
      <c r="C255" s="159">
        <v>1112925</v>
      </c>
      <c r="E255" s="7">
        <v>44103</v>
      </c>
      <c r="F255">
        <v>27</v>
      </c>
      <c r="G255" t="s">
        <v>631</v>
      </c>
      <c r="J255" s="7">
        <v>44103</v>
      </c>
      <c r="K255">
        <v>27</v>
      </c>
      <c r="L255" t="s">
        <v>631</v>
      </c>
    </row>
    <row r="256" spans="2:12" x14ac:dyDescent="0.25">
      <c r="B256" s="158" t="s">
        <v>632</v>
      </c>
      <c r="C256" s="159">
        <v>1110981</v>
      </c>
      <c r="E256" s="7">
        <v>44110</v>
      </c>
      <c r="F256">
        <v>28</v>
      </c>
      <c r="G256" t="s">
        <v>633</v>
      </c>
      <c r="J256" s="7">
        <v>44110</v>
      </c>
      <c r="K256">
        <v>28</v>
      </c>
      <c r="L256" t="s">
        <v>633</v>
      </c>
    </row>
    <row r="257" spans="2:12" x14ac:dyDescent="0.25">
      <c r="B257" s="158" t="s">
        <v>634</v>
      </c>
      <c r="C257" s="159">
        <v>1111453</v>
      </c>
      <c r="E257" s="7">
        <v>44117</v>
      </c>
      <c r="F257">
        <v>29</v>
      </c>
      <c r="G257" t="s">
        <v>635</v>
      </c>
      <c r="J257" s="7">
        <v>44117</v>
      </c>
      <c r="K257">
        <v>29</v>
      </c>
      <c r="L257" t="s">
        <v>635</v>
      </c>
    </row>
    <row r="258" spans="2:12" x14ac:dyDescent="0.25">
      <c r="B258" s="158" t="s">
        <v>636</v>
      </c>
      <c r="C258" s="159">
        <v>1110442</v>
      </c>
      <c r="E258" s="7">
        <v>44124</v>
      </c>
      <c r="F258">
        <v>30</v>
      </c>
      <c r="G258" t="s">
        <v>637</v>
      </c>
      <c r="J258" s="7">
        <v>44124</v>
      </c>
      <c r="K258">
        <v>30</v>
      </c>
      <c r="L258" t="s">
        <v>637</v>
      </c>
    </row>
    <row r="259" spans="2:12" x14ac:dyDescent="0.25">
      <c r="B259" s="158" t="s">
        <v>638</v>
      </c>
      <c r="C259" s="159">
        <v>1110302</v>
      </c>
      <c r="E259" s="7">
        <v>44131</v>
      </c>
      <c r="F259">
        <v>31</v>
      </c>
      <c r="G259" t="s">
        <v>639</v>
      </c>
      <c r="J259" s="7">
        <v>44131</v>
      </c>
      <c r="K259">
        <v>31</v>
      </c>
      <c r="L259" t="s">
        <v>639</v>
      </c>
    </row>
    <row r="260" spans="2:12" x14ac:dyDescent="0.25">
      <c r="B260" s="158" t="s">
        <v>640</v>
      </c>
      <c r="C260" s="159">
        <v>1111641</v>
      </c>
      <c r="E260" s="7">
        <v>44138</v>
      </c>
      <c r="F260">
        <v>32</v>
      </c>
      <c r="G260" t="s">
        <v>641</v>
      </c>
      <c r="J260" s="7">
        <v>44138</v>
      </c>
      <c r="K260">
        <v>32</v>
      </c>
      <c r="L260" t="s">
        <v>641</v>
      </c>
    </row>
    <row r="261" spans="2:12" x14ac:dyDescent="0.25">
      <c r="B261" s="158" t="s">
        <v>642</v>
      </c>
      <c r="C261" s="159">
        <v>1112843</v>
      </c>
      <c r="E261" s="7">
        <v>44145</v>
      </c>
      <c r="F261">
        <v>33</v>
      </c>
      <c r="G261" t="s">
        <v>643</v>
      </c>
      <c r="J261" s="7">
        <v>44145</v>
      </c>
      <c r="K261">
        <v>33</v>
      </c>
      <c r="L261" t="s">
        <v>643</v>
      </c>
    </row>
    <row r="262" spans="2:12" x14ac:dyDescent="0.25">
      <c r="B262" s="158" t="s">
        <v>644</v>
      </c>
      <c r="C262" s="159">
        <v>1112799</v>
      </c>
      <c r="E262" s="7">
        <v>44152</v>
      </c>
      <c r="F262">
        <v>34</v>
      </c>
      <c r="G262" t="s">
        <v>645</v>
      </c>
      <c r="J262" s="7">
        <v>44152</v>
      </c>
      <c r="K262">
        <v>34</v>
      </c>
      <c r="L262" t="s">
        <v>645</v>
      </c>
    </row>
    <row r="263" spans="2:12" x14ac:dyDescent="0.25">
      <c r="B263" s="158" t="s">
        <v>646</v>
      </c>
      <c r="C263" s="159">
        <v>1110515</v>
      </c>
      <c r="E263" s="7">
        <v>44159</v>
      </c>
      <c r="F263">
        <v>35</v>
      </c>
      <c r="G263" t="s">
        <v>647</v>
      </c>
      <c r="J263" s="7">
        <v>44159</v>
      </c>
      <c r="K263">
        <v>35</v>
      </c>
      <c r="L263" t="s">
        <v>647</v>
      </c>
    </row>
    <row r="264" spans="2:12" x14ac:dyDescent="0.25">
      <c r="B264" s="158" t="s">
        <v>648</v>
      </c>
      <c r="C264" s="159">
        <v>1110181</v>
      </c>
      <c r="E264" s="7">
        <v>44166</v>
      </c>
      <c r="F264">
        <v>36</v>
      </c>
      <c r="G264" t="s">
        <v>649</v>
      </c>
      <c r="J264" s="7">
        <v>44166</v>
      </c>
      <c r="K264">
        <v>36</v>
      </c>
      <c r="L264" t="s">
        <v>649</v>
      </c>
    </row>
    <row r="265" spans="2:12" x14ac:dyDescent="0.25">
      <c r="B265" s="158" t="s">
        <v>650</v>
      </c>
      <c r="C265" s="159">
        <v>1110178</v>
      </c>
      <c r="E265" s="7">
        <v>44173</v>
      </c>
      <c r="F265">
        <v>37</v>
      </c>
      <c r="G265" t="s">
        <v>651</v>
      </c>
      <c r="J265" s="7">
        <v>44173</v>
      </c>
      <c r="K265">
        <v>37</v>
      </c>
      <c r="L265" t="s">
        <v>651</v>
      </c>
    </row>
    <row r="266" spans="2:12" x14ac:dyDescent="0.25">
      <c r="B266" s="158" t="s">
        <v>652</v>
      </c>
      <c r="C266" s="159">
        <v>1111106</v>
      </c>
      <c r="E266" s="7">
        <v>44180</v>
      </c>
      <c r="F266">
        <v>38</v>
      </c>
      <c r="G266" t="s">
        <v>653</v>
      </c>
      <c r="J266" s="7">
        <v>44180</v>
      </c>
      <c r="K266">
        <v>38</v>
      </c>
      <c r="L266" t="s">
        <v>653</v>
      </c>
    </row>
    <row r="267" spans="2:12" x14ac:dyDescent="0.25">
      <c r="B267" s="158" t="s">
        <v>654</v>
      </c>
      <c r="C267" s="159">
        <v>1111580</v>
      </c>
      <c r="E267" s="7">
        <v>44187</v>
      </c>
      <c r="F267">
        <v>39</v>
      </c>
      <c r="G267" t="s">
        <v>655</v>
      </c>
      <c r="J267" s="7">
        <v>44187</v>
      </c>
      <c r="K267">
        <v>39</v>
      </c>
      <c r="L267" t="s">
        <v>655</v>
      </c>
    </row>
    <row r="268" spans="2:12" x14ac:dyDescent="0.25">
      <c r="B268" s="158" t="s">
        <v>656</v>
      </c>
      <c r="C268" s="159">
        <v>1112260</v>
      </c>
      <c r="E268" s="7">
        <v>44194</v>
      </c>
      <c r="F268">
        <v>40</v>
      </c>
      <c r="G268" t="s">
        <v>553</v>
      </c>
      <c r="J268" s="7">
        <v>44194</v>
      </c>
      <c r="K268">
        <v>40</v>
      </c>
      <c r="L268" t="s">
        <v>553</v>
      </c>
    </row>
    <row r="269" spans="2:12" x14ac:dyDescent="0.25">
      <c r="B269" s="158" t="s">
        <v>657</v>
      </c>
      <c r="C269" s="159">
        <v>1112490</v>
      </c>
      <c r="E269" s="7">
        <v>44201</v>
      </c>
      <c r="F269">
        <v>41</v>
      </c>
      <c r="G269" t="s">
        <v>658</v>
      </c>
      <c r="J269" s="7">
        <v>44201</v>
      </c>
      <c r="K269">
        <v>41</v>
      </c>
      <c r="L269" t="s">
        <v>658</v>
      </c>
    </row>
    <row r="270" spans="2:12" x14ac:dyDescent="0.25">
      <c r="B270" s="158" t="s">
        <v>659</v>
      </c>
      <c r="C270" s="159">
        <v>1110615</v>
      </c>
      <c r="E270" s="7">
        <v>44208</v>
      </c>
      <c r="F270">
        <v>42</v>
      </c>
      <c r="G270" t="s">
        <v>660</v>
      </c>
      <c r="J270" s="7">
        <v>44208</v>
      </c>
      <c r="K270">
        <v>42</v>
      </c>
      <c r="L270" t="s">
        <v>660</v>
      </c>
    </row>
    <row r="271" spans="2:12" x14ac:dyDescent="0.25">
      <c r="B271" s="158" t="s">
        <v>661</v>
      </c>
      <c r="C271" s="159">
        <v>1110592</v>
      </c>
      <c r="E271" s="7">
        <v>44215</v>
      </c>
      <c r="F271">
        <v>43</v>
      </c>
      <c r="G271" t="s">
        <v>662</v>
      </c>
      <c r="J271" s="7">
        <v>44215</v>
      </c>
      <c r="K271">
        <v>43</v>
      </c>
      <c r="L271" t="s">
        <v>662</v>
      </c>
    </row>
    <row r="272" spans="2:12" x14ac:dyDescent="0.25">
      <c r="B272" s="158" t="s">
        <v>663</v>
      </c>
      <c r="C272" s="159">
        <v>1111346</v>
      </c>
      <c r="E272" s="7">
        <v>44222</v>
      </c>
      <c r="F272">
        <v>44</v>
      </c>
      <c r="G272" t="s">
        <v>664</v>
      </c>
      <c r="J272" s="7">
        <v>44222</v>
      </c>
      <c r="K272">
        <v>44</v>
      </c>
      <c r="L272" t="s">
        <v>664</v>
      </c>
    </row>
    <row r="273" spans="2:12" x14ac:dyDescent="0.25">
      <c r="B273" s="158" t="s">
        <v>665</v>
      </c>
      <c r="C273" s="159">
        <v>1112861</v>
      </c>
      <c r="E273" s="7">
        <v>44229</v>
      </c>
      <c r="F273">
        <v>45</v>
      </c>
      <c r="G273" t="s">
        <v>666</v>
      </c>
      <c r="J273" s="7">
        <v>44229</v>
      </c>
      <c r="K273">
        <v>45</v>
      </c>
      <c r="L273" t="s">
        <v>666</v>
      </c>
    </row>
    <row r="274" spans="2:12" x14ac:dyDescent="0.25">
      <c r="B274" s="158" t="s">
        <v>667</v>
      </c>
      <c r="C274" s="159">
        <v>1112284</v>
      </c>
      <c r="E274" s="7">
        <v>44236</v>
      </c>
      <c r="F274">
        <v>46</v>
      </c>
      <c r="G274" t="s">
        <v>668</v>
      </c>
      <c r="J274" s="7">
        <v>44236</v>
      </c>
      <c r="K274">
        <v>46</v>
      </c>
      <c r="L274" t="s">
        <v>668</v>
      </c>
    </row>
    <row r="275" spans="2:12" x14ac:dyDescent="0.25">
      <c r="B275" s="158" t="s">
        <v>669</v>
      </c>
      <c r="C275" s="159">
        <v>1111193</v>
      </c>
      <c r="E275" s="7">
        <v>44243</v>
      </c>
      <c r="F275">
        <v>47</v>
      </c>
      <c r="G275" t="s">
        <v>670</v>
      </c>
      <c r="J275" s="7">
        <v>44243</v>
      </c>
      <c r="K275">
        <v>47</v>
      </c>
      <c r="L275" t="s">
        <v>670</v>
      </c>
    </row>
    <row r="276" spans="2:12" x14ac:dyDescent="0.25">
      <c r="B276" s="158" t="s">
        <v>671</v>
      </c>
      <c r="C276" s="159">
        <v>1112372</v>
      </c>
      <c r="E276" s="7">
        <v>44250</v>
      </c>
      <c r="F276">
        <v>48</v>
      </c>
      <c r="G276" t="s">
        <v>672</v>
      </c>
      <c r="J276" s="7">
        <v>44250</v>
      </c>
      <c r="K276">
        <v>48</v>
      </c>
      <c r="L276" t="s">
        <v>672</v>
      </c>
    </row>
    <row r="277" spans="2:12" x14ac:dyDescent="0.25">
      <c r="B277" s="158" t="s">
        <v>673</v>
      </c>
      <c r="C277" s="159">
        <v>1111835</v>
      </c>
      <c r="E277" s="7">
        <v>44257</v>
      </c>
      <c r="F277">
        <v>49</v>
      </c>
      <c r="G277" t="s">
        <v>674</v>
      </c>
      <c r="J277" s="7">
        <v>44257</v>
      </c>
      <c r="K277">
        <v>49</v>
      </c>
      <c r="L277" t="s">
        <v>674</v>
      </c>
    </row>
    <row r="278" spans="2:12" x14ac:dyDescent="0.25">
      <c r="B278" s="158" t="s">
        <v>675</v>
      </c>
      <c r="C278" s="159">
        <v>1112079</v>
      </c>
      <c r="E278" s="7">
        <v>44264</v>
      </c>
      <c r="F278">
        <v>50</v>
      </c>
      <c r="G278" t="s">
        <v>676</v>
      </c>
      <c r="J278" s="7">
        <v>44264</v>
      </c>
      <c r="K278">
        <v>50</v>
      </c>
      <c r="L278" t="s">
        <v>676</v>
      </c>
    </row>
    <row r="279" spans="2:12" x14ac:dyDescent="0.25">
      <c r="B279" s="158" t="s">
        <v>677</v>
      </c>
      <c r="C279" s="159">
        <v>1111107</v>
      </c>
      <c r="E279" s="7">
        <v>44271</v>
      </c>
      <c r="F279">
        <v>51</v>
      </c>
      <c r="G279" t="s">
        <v>678</v>
      </c>
      <c r="J279" s="7">
        <v>44271</v>
      </c>
      <c r="K279">
        <v>51</v>
      </c>
      <c r="L279" t="s">
        <v>678</v>
      </c>
    </row>
    <row r="280" spans="2:12" x14ac:dyDescent="0.25">
      <c r="B280" s="158" t="s">
        <v>679</v>
      </c>
      <c r="C280" s="159">
        <v>1112195</v>
      </c>
      <c r="E280" s="7">
        <v>44278</v>
      </c>
      <c r="F280">
        <v>52</v>
      </c>
      <c r="G280" t="s">
        <v>680</v>
      </c>
      <c r="J280" s="7">
        <v>44278</v>
      </c>
      <c r="K280">
        <v>52</v>
      </c>
      <c r="L280" t="s">
        <v>680</v>
      </c>
    </row>
    <row r="281" spans="2:12" x14ac:dyDescent="0.25">
      <c r="B281" s="158" t="s">
        <v>681</v>
      </c>
      <c r="C281" s="159">
        <v>1110182</v>
      </c>
      <c r="E281" s="7">
        <v>44285</v>
      </c>
      <c r="F281">
        <v>1</v>
      </c>
      <c r="G281" t="s">
        <v>682</v>
      </c>
      <c r="J281" s="7">
        <v>44285</v>
      </c>
      <c r="K281">
        <v>1</v>
      </c>
      <c r="L281" t="s">
        <v>682</v>
      </c>
    </row>
    <row r="282" spans="2:12" x14ac:dyDescent="0.25">
      <c r="B282" s="158" t="s">
        <v>683</v>
      </c>
      <c r="C282" s="159">
        <v>1112025</v>
      </c>
      <c r="E282" s="7">
        <v>44292</v>
      </c>
      <c r="F282">
        <v>2</v>
      </c>
      <c r="G282" t="s">
        <v>684</v>
      </c>
      <c r="J282" s="7">
        <v>44292</v>
      </c>
      <c r="K282">
        <v>2</v>
      </c>
      <c r="L282" t="s">
        <v>684</v>
      </c>
    </row>
    <row r="283" spans="2:12" x14ac:dyDescent="0.25">
      <c r="B283" s="158" t="s">
        <v>685</v>
      </c>
      <c r="C283" s="159">
        <v>1110024</v>
      </c>
      <c r="E283" s="7">
        <v>44299</v>
      </c>
      <c r="F283">
        <v>3</v>
      </c>
      <c r="G283" t="s">
        <v>686</v>
      </c>
      <c r="J283" s="7">
        <v>44299</v>
      </c>
      <c r="K283">
        <v>3</v>
      </c>
      <c r="L283" t="s">
        <v>686</v>
      </c>
    </row>
    <row r="284" spans="2:12" x14ac:dyDescent="0.25">
      <c r="B284" s="158" t="s">
        <v>687</v>
      </c>
      <c r="C284" s="159">
        <v>1110099</v>
      </c>
      <c r="E284" s="7">
        <v>44306</v>
      </c>
      <c r="F284">
        <v>4</v>
      </c>
      <c r="G284" t="s">
        <v>688</v>
      </c>
      <c r="J284" s="7">
        <v>44306</v>
      </c>
      <c r="K284">
        <v>4</v>
      </c>
      <c r="L284" t="s">
        <v>688</v>
      </c>
    </row>
    <row r="285" spans="2:12" x14ac:dyDescent="0.25">
      <c r="B285" s="158" t="s">
        <v>689</v>
      </c>
      <c r="C285" s="159">
        <v>1112538</v>
      </c>
      <c r="E285" s="7">
        <v>44313</v>
      </c>
      <c r="F285">
        <v>5</v>
      </c>
      <c r="G285" t="s">
        <v>690</v>
      </c>
      <c r="J285" s="7">
        <v>44313</v>
      </c>
      <c r="K285">
        <v>5</v>
      </c>
      <c r="L285" t="s">
        <v>690</v>
      </c>
    </row>
    <row r="286" spans="2:12" x14ac:dyDescent="0.25">
      <c r="B286" s="158" t="s">
        <v>691</v>
      </c>
      <c r="C286" s="159">
        <v>1112036</v>
      </c>
      <c r="E286" s="7">
        <v>44320</v>
      </c>
      <c r="F286">
        <v>6</v>
      </c>
      <c r="G286" t="s">
        <v>692</v>
      </c>
      <c r="J286" s="7">
        <v>44320</v>
      </c>
      <c r="K286">
        <v>6</v>
      </c>
      <c r="L286" t="s">
        <v>692</v>
      </c>
    </row>
    <row r="287" spans="2:12" x14ac:dyDescent="0.25">
      <c r="B287" s="158" t="s">
        <v>693</v>
      </c>
      <c r="C287" s="159">
        <v>1110045</v>
      </c>
      <c r="E287" s="7">
        <v>44327</v>
      </c>
      <c r="F287">
        <v>7</v>
      </c>
      <c r="G287" t="s">
        <v>694</v>
      </c>
      <c r="J287" s="7">
        <v>44327</v>
      </c>
      <c r="K287">
        <v>7</v>
      </c>
      <c r="L287" t="s">
        <v>694</v>
      </c>
    </row>
    <row r="288" spans="2:12" x14ac:dyDescent="0.25">
      <c r="B288" s="158" t="s">
        <v>695</v>
      </c>
      <c r="C288" s="159">
        <v>1111254</v>
      </c>
      <c r="E288" s="7">
        <v>44334</v>
      </c>
      <c r="F288">
        <v>8</v>
      </c>
      <c r="G288" t="s">
        <v>696</v>
      </c>
      <c r="J288" s="7">
        <v>44334</v>
      </c>
      <c r="K288">
        <v>8</v>
      </c>
      <c r="L288" t="s">
        <v>696</v>
      </c>
    </row>
    <row r="289" spans="2:12" x14ac:dyDescent="0.25">
      <c r="B289" s="158" t="s">
        <v>697</v>
      </c>
      <c r="C289" s="159">
        <v>1110082</v>
      </c>
      <c r="E289" s="7">
        <v>44341</v>
      </c>
      <c r="F289">
        <v>9</v>
      </c>
      <c r="G289" t="s">
        <v>698</v>
      </c>
      <c r="J289" s="7">
        <v>44341</v>
      </c>
      <c r="K289">
        <v>9</v>
      </c>
      <c r="L289" t="s">
        <v>698</v>
      </c>
    </row>
    <row r="290" spans="2:12" x14ac:dyDescent="0.25">
      <c r="B290" s="158" t="s">
        <v>699</v>
      </c>
      <c r="C290" s="159">
        <v>1112093</v>
      </c>
      <c r="E290" s="7">
        <v>44348</v>
      </c>
      <c r="F290">
        <v>10</v>
      </c>
      <c r="G290" t="s">
        <v>700</v>
      </c>
      <c r="J290" s="7">
        <v>44348</v>
      </c>
      <c r="K290">
        <v>10</v>
      </c>
      <c r="L290" t="s">
        <v>700</v>
      </c>
    </row>
    <row r="291" spans="2:12" x14ac:dyDescent="0.25">
      <c r="B291" s="158" t="s">
        <v>701</v>
      </c>
      <c r="C291" s="159">
        <v>1111732</v>
      </c>
      <c r="E291" s="7">
        <v>44355</v>
      </c>
      <c r="F291">
        <v>11</v>
      </c>
      <c r="G291" t="s">
        <v>702</v>
      </c>
      <c r="J291" s="7">
        <v>44355</v>
      </c>
      <c r="K291">
        <v>11</v>
      </c>
      <c r="L291" t="s">
        <v>702</v>
      </c>
    </row>
    <row r="292" spans="2:12" x14ac:dyDescent="0.25">
      <c r="B292" s="158" t="s">
        <v>703</v>
      </c>
      <c r="C292" s="159">
        <v>1117806</v>
      </c>
      <c r="E292" s="7">
        <v>44362</v>
      </c>
      <c r="F292">
        <v>12</v>
      </c>
      <c r="G292" t="s">
        <v>704</v>
      </c>
      <c r="J292" s="7">
        <v>44362</v>
      </c>
      <c r="K292">
        <v>12</v>
      </c>
      <c r="L292" t="s">
        <v>704</v>
      </c>
    </row>
    <row r="293" spans="2:12" x14ac:dyDescent="0.25">
      <c r="B293" s="158" t="s">
        <v>705</v>
      </c>
      <c r="C293" s="159">
        <v>1117807</v>
      </c>
      <c r="E293" s="7">
        <v>44369</v>
      </c>
      <c r="F293">
        <v>13</v>
      </c>
      <c r="G293" t="s">
        <v>706</v>
      </c>
      <c r="J293" s="7">
        <v>44369</v>
      </c>
      <c r="K293">
        <v>13</v>
      </c>
      <c r="L293" t="s">
        <v>706</v>
      </c>
    </row>
    <row r="294" spans="2:12" x14ac:dyDescent="0.25">
      <c r="B294" s="158" t="s">
        <v>707</v>
      </c>
      <c r="C294" s="159">
        <v>1112154</v>
      </c>
      <c r="E294" s="7">
        <v>44376</v>
      </c>
      <c r="F294">
        <v>14</v>
      </c>
      <c r="G294" t="s">
        <v>708</v>
      </c>
      <c r="J294" s="7">
        <v>44376</v>
      </c>
      <c r="K294">
        <v>14</v>
      </c>
      <c r="L294" t="s">
        <v>708</v>
      </c>
    </row>
    <row r="295" spans="2:12" x14ac:dyDescent="0.25">
      <c r="B295" s="158" t="s">
        <v>709</v>
      </c>
      <c r="C295" s="159">
        <v>1112041</v>
      </c>
      <c r="E295" s="7">
        <v>44383</v>
      </c>
      <c r="F295">
        <v>15</v>
      </c>
      <c r="G295" t="s">
        <v>710</v>
      </c>
      <c r="J295" s="7">
        <v>44383</v>
      </c>
      <c r="K295">
        <v>15</v>
      </c>
      <c r="L295" t="s">
        <v>710</v>
      </c>
    </row>
    <row r="296" spans="2:12" x14ac:dyDescent="0.25">
      <c r="B296" s="158" t="s">
        <v>711</v>
      </c>
      <c r="C296" s="159">
        <v>1112425</v>
      </c>
      <c r="E296" s="7">
        <v>44390</v>
      </c>
      <c r="F296">
        <v>16</v>
      </c>
      <c r="G296" t="s">
        <v>712</v>
      </c>
      <c r="J296" s="7">
        <v>44390</v>
      </c>
      <c r="K296">
        <v>16</v>
      </c>
      <c r="L296" t="s">
        <v>712</v>
      </c>
    </row>
    <row r="297" spans="2:12" x14ac:dyDescent="0.25">
      <c r="B297" s="158" t="s">
        <v>713</v>
      </c>
      <c r="C297" s="159">
        <v>1111925</v>
      </c>
      <c r="E297" s="7">
        <v>44397</v>
      </c>
      <c r="F297">
        <v>17</v>
      </c>
      <c r="G297" t="s">
        <v>714</v>
      </c>
      <c r="J297" s="7">
        <v>44397</v>
      </c>
      <c r="K297">
        <v>17</v>
      </c>
      <c r="L297" t="s">
        <v>714</v>
      </c>
    </row>
    <row r="298" spans="2:12" x14ac:dyDescent="0.25">
      <c r="B298" s="158" t="s">
        <v>715</v>
      </c>
      <c r="C298" s="159">
        <v>1110809</v>
      </c>
      <c r="E298" s="7">
        <v>44404</v>
      </c>
      <c r="F298">
        <v>18</v>
      </c>
      <c r="G298" t="s">
        <v>716</v>
      </c>
      <c r="J298" s="7">
        <v>44404</v>
      </c>
      <c r="K298">
        <v>18</v>
      </c>
      <c r="L298" t="s">
        <v>716</v>
      </c>
    </row>
    <row r="299" spans="2:12" x14ac:dyDescent="0.25">
      <c r="B299" s="158" t="s">
        <v>717</v>
      </c>
      <c r="C299" s="159">
        <v>1110470</v>
      </c>
      <c r="E299" s="7">
        <v>44411</v>
      </c>
      <c r="F299">
        <v>19</v>
      </c>
      <c r="G299" t="s">
        <v>718</v>
      </c>
      <c r="J299" s="7">
        <v>44411</v>
      </c>
      <c r="K299">
        <v>19</v>
      </c>
      <c r="L299" t="s">
        <v>718</v>
      </c>
    </row>
    <row r="300" spans="2:12" x14ac:dyDescent="0.25">
      <c r="B300" s="158" t="s">
        <v>719</v>
      </c>
      <c r="C300" s="159">
        <v>1111783</v>
      </c>
      <c r="E300" s="7">
        <v>44418</v>
      </c>
      <c r="F300">
        <v>20</v>
      </c>
      <c r="G300" t="s">
        <v>720</v>
      </c>
      <c r="J300" s="7">
        <v>44418</v>
      </c>
      <c r="K300">
        <v>20</v>
      </c>
      <c r="L300" t="s">
        <v>720</v>
      </c>
    </row>
    <row r="301" spans="2:12" x14ac:dyDescent="0.25">
      <c r="B301" s="158" t="s">
        <v>721</v>
      </c>
      <c r="C301" s="159">
        <v>1110696</v>
      </c>
      <c r="E301" s="7">
        <v>44425</v>
      </c>
      <c r="F301">
        <v>21</v>
      </c>
      <c r="G301" t="s">
        <v>722</v>
      </c>
      <c r="J301" s="7">
        <v>44425</v>
      </c>
      <c r="K301">
        <v>21</v>
      </c>
      <c r="L301" t="s">
        <v>722</v>
      </c>
    </row>
    <row r="302" spans="2:12" x14ac:dyDescent="0.25">
      <c r="B302" s="158" t="s">
        <v>723</v>
      </c>
      <c r="C302" s="159">
        <v>1112537</v>
      </c>
      <c r="E302" s="7">
        <v>44432</v>
      </c>
      <c r="F302">
        <v>22</v>
      </c>
      <c r="G302" t="s">
        <v>724</v>
      </c>
      <c r="J302" s="7">
        <v>44432</v>
      </c>
      <c r="K302">
        <v>22</v>
      </c>
      <c r="L302" t="s">
        <v>724</v>
      </c>
    </row>
    <row r="303" spans="2:12" x14ac:dyDescent="0.25">
      <c r="B303" s="158" t="s">
        <v>725</v>
      </c>
      <c r="C303" s="159">
        <v>1110575</v>
      </c>
      <c r="E303" s="7">
        <v>44439</v>
      </c>
      <c r="F303">
        <v>23</v>
      </c>
      <c r="G303" t="s">
        <v>726</v>
      </c>
      <c r="J303" s="7">
        <v>44439</v>
      </c>
      <c r="K303">
        <v>23</v>
      </c>
      <c r="L303" t="s">
        <v>726</v>
      </c>
    </row>
    <row r="304" spans="2:12" x14ac:dyDescent="0.25">
      <c r="B304" s="158" t="s">
        <v>727</v>
      </c>
      <c r="C304" s="159">
        <v>1111519</v>
      </c>
      <c r="E304" s="7">
        <v>44446</v>
      </c>
      <c r="F304">
        <v>24</v>
      </c>
      <c r="G304" t="s">
        <v>728</v>
      </c>
      <c r="J304" s="7">
        <v>44446</v>
      </c>
      <c r="K304">
        <v>24</v>
      </c>
      <c r="L304" t="s">
        <v>728</v>
      </c>
    </row>
    <row r="305" spans="2:12" x14ac:dyDescent="0.25">
      <c r="B305" s="158" t="s">
        <v>729</v>
      </c>
      <c r="C305" s="159">
        <v>1112175</v>
      </c>
      <c r="E305" s="7">
        <v>44453</v>
      </c>
      <c r="F305">
        <v>25</v>
      </c>
      <c r="G305" t="s">
        <v>730</v>
      </c>
      <c r="J305" s="7">
        <v>44453</v>
      </c>
      <c r="K305">
        <v>25</v>
      </c>
      <c r="L305" t="s">
        <v>730</v>
      </c>
    </row>
    <row r="306" spans="2:12" x14ac:dyDescent="0.25">
      <c r="B306" s="158" t="s">
        <v>731</v>
      </c>
      <c r="C306" s="159">
        <v>1111305</v>
      </c>
      <c r="E306" s="7">
        <v>44460</v>
      </c>
      <c r="F306">
        <v>26</v>
      </c>
      <c r="G306" t="s">
        <v>732</v>
      </c>
      <c r="J306" s="7">
        <v>44460</v>
      </c>
      <c r="K306">
        <v>26</v>
      </c>
      <c r="L306" t="s">
        <v>732</v>
      </c>
    </row>
    <row r="307" spans="2:12" x14ac:dyDescent="0.25">
      <c r="B307" s="158" t="s">
        <v>733</v>
      </c>
      <c r="C307" s="159">
        <v>1112763</v>
      </c>
      <c r="E307" s="7">
        <v>44467</v>
      </c>
      <c r="F307">
        <v>27</v>
      </c>
      <c r="G307" t="s">
        <v>734</v>
      </c>
      <c r="J307" s="7">
        <v>44467</v>
      </c>
      <c r="K307">
        <v>27</v>
      </c>
      <c r="L307" t="s">
        <v>734</v>
      </c>
    </row>
    <row r="308" spans="2:12" x14ac:dyDescent="0.25">
      <c r="B308" s="158" t="s">
        <v>735</v>
      </c>
      <c r="C308" s="159">
        <v>1111932</v>
      </c>
      <c r="E308" s="7">
        <v>44474</v>
      </c>
      <c r="F308">
        <v>28</v>
      </c>
      <c r="G308" t="s">
        <v>736</v>
      </c>
      <c r="J308" s="7">
        <v>44474</v>
      </c>
      <c r="K308">
        <v>28</v>
      </c>
      <c r="L308" t="s">
        <v>736</v>
      </c>
    </row>
    <row r="309" spans="2:12" x14ac:dyDescent="0.25">
      <c r="B309" s="158" t="s">
        <v>737</v>
      </c>
      <c r="C309" s="159">
        <v>1111733</v>
      </c>
      <c r="E309" s="7">
        <v>44481</v>
      </c>
      <c r="F309">
        <v>29</v>
      </c>
      <c r="G309" t="s">
        <v>738</v>
      </c>
      <c r="J309" s="7">
        <v>44481</v>
      </c>
      <c r="K309">
        <v>29</v>
      </c>
      <c r="L309" t="s">
        <v>738</v>
      </c>
    </row>
    <row r="310" spans="2:12" x14ac:dyDescent="0.25">
      <c r="B310" s="158" t="s">
        <v>739</v>
      </c>
      <c r="C310" s="159">
        <v>1110724</v>
      </c>
      <c r="E310" s="7">
        <v>44488</v>
      </c>
      <c r="F310">
        <v>30</v>
      </c>
      <c r="G310" t="s">
        <v>740</v>
      </c>
      <c r="J310" s="7">
        <v>44488</v>
      </c>
      <c r="K310">
        <v>30</v>
      </c>
      <c r="L310" t="s">
        <v>740</v>
      </c>
    </row>
    <row r="311" spans="2:12" x14ac:dyDescent="0.25">
      <c r="B311" s="158" t="s">
        <v>741</v>
      </c>
      <c r="C311" s="159">
        <v>1112262</v>
      </c>
      <c r="E311" s="7">
        <v>44495</v>
      </c>
      <c r="F311">
        <v>31</v>
      </c>
      <c r="G311" t="s">
        <v>742</v>
      </c>
      <c r="J311" s="7">
        <v>44495</v>
      </c>
      <c r="K311">
        <v>31</v>
      </c>
      <c r="L311" t="s">
        <v>742</v>
      </c>
    </row>
    <row r="312" spans="2:12" x14ac:dyDescent="0.25">
      <c r="B312" s="158" t="s">
        <v>743</v>
      </c>
      <c r="C312" s="159">
        <v>1112341</v>
      </c>
      <c r="E312" s="7">
        <v>44502</v>
      </c>
      <c r="F312">
        <v>32</v>
      </c>
      <c r="G312" t="s">
        <v>744</v>
      </c>
      <c r="J312" s="7">
        <v>44502</v>
      </c>
      <c r="K312">
        <v>32</v>
      </c>
      <c r="L312" t="s">
        <v>744</v>
      </c>
    </row>
    <row r="313" spans="2:12" x14ac:dyDescent="0.25">
      <c r="B313" s="158" t="s">
        <v>745</v>
      </c>
      <c r="C313" s="159">
        <v>1112151</v>
      </c>
      <c r="E313" s="7">
        <v>44509</v>
      </c>
      <c r="F313">
        <v>33</v>
      </c>
      <c r="G313" t="s">
        <v>746</v>
      </c>
      <c r="J313" s="7">
        <v>44509</v>
      </c>
      <c r="K313">
        <v>33</v>
      </c>
      <c r="L313" t="s">
        <v>746</v>
      </c>
    </row>
    <row r="314" spans="2:12" x14ac:dyDescent="0.25">
      <c r="B314" s="158" t="s">
        <v>747</v>
      </c>
      <c r="C314" s="159">
        <v>1110660</v>
      </c>
      <c r="E314" s="7">
        <v>44516</v>
      </c>
      <c r="F314">
        <v>34</v>
      </c>
      <c r="G314" t="s">
        <v>748</v>
      </c>
      <c r="J314" s="7">
        <v>44516</v>
      </c>
      <c r="K314">
        <v>34</v>
      </c>
      <c r="L314" t="s">
        <v>748</v>
      </c>
    </row>
    <row r="315" spans="2:12" x14ac:dyDescent="0.25">
      <c r="B315" s="158" t="s">
        <v>749</v>
      </c>
      <c r="C315" s="159">
        <v>1111668</v>
      </c>
      <c r="E315" s="7">
        <v>44523</v>
      </c>
      <c r="F315">
        <v>35</v>
      </c>
      <c r="G315" t="s">
        <v>750</v>
      </c>
      <c r="J315" s="7">
        <v>44523</v>
      </c>
      <c r="K315">
        <v>35</v>
      </c>
      <c r="L315" t="s">
        <v>750</v>
      </c>
    </row>
    <row r="316" spans="2:12" x14ac:dyDescent="0.25">
      <c r="B316" s="158" t="s">
        <v>751</v>
      </c>
      <c r="C316" s="159">
        <v>1112216</v>
      </c>
      <c r="E316" s="7">
        <v>44530</v>
      </c>
      <c r="F316">
        <v>36</v>
      </c>
      <c r="G316" t="s">
        <v>752</v>
      </c>
      <c r="J316" s="7">
        <v>44530</v>
      </c>
      <c r="K316">
        <v>36</v>
      </c>
      <c r="L316" t="s">
        <v>752</v>
      </c>
    </row>
    <row r="317" spans="2:12" x14ac:dyDescent="0.25">
      <c r="B317" s="158" t="s">
        <v>753</v>
      </c>
      <c r="C317" s="159">
        <v>1112349</v>
      </c>
      <c r="E317" s="7">
        <v>44537</v>
      </c>
      <c r="F317">
        <v>37</v>
      </c>
      <c r="G317" t="s">
        <v>754</v>
      </c>
      <c r="J317" s="7">
        <v>44537</v>
      </c>
      <c r="K317">
        <v>37</v>
      </c>
      <c r="L317" t="s">
        <v>754</v>
      </c>
    </row>
    <row r="318" spans="2:12" x14ac:dyDescent="0.25">
      <c r="B318" s="158" t="s">
        <v>755</v>
      </c>
      <c r="C318" s="159">
        <v>1112105</v>
      </c>
      <c r="E318" s="7">
        <v>44544</v>
      </c>
      <c r="F318">
        <v>38</v>
      </c>
      <c r="G318" t="s">
        <v>756</v>
      </c>
      <c r="J318" s="7">
        <v>44544</v>
      </c>
      <c r="K318">
        <v>38</v>
      </c>
      <c r="L318" t="s">
        <v>756</v>
      </c>
    </row>
    <row r="319" spans="2:12" x14ac:dyDescent="0.25">
      <c r="B319" s="158" t="s">
        <v>757</v>
      </c>
      <c r="C319" s="159">
        <v>1111755</v>
      </c>
      <c r="E319" s="7">
        <v>44551</v>
      </c>
      <c r="F319">
        <v>39</v>
      </c>
      <c r="G319" t="s">
        <v>758</v>
      </c>
      <c r="J319" s="7">
        <v>44551</v>
      </c>
      <c r="K319">
        <v>39</v>
      </c>
      <c r="L319" t="s">
        <v>758</v>
      </c>
    </row>
    <row r="320" spans="2:12" x14ac:dyDescent="0.25">
      <c r="B320" s="158" t="s">
        <v>759</v>
      </c>
      <c r="C320" s="159">
        <v>1110755</v>
      </c>
      <c r="E320" s="7">
        <v>44558</v>
      </c>
      <c r="F320">
        <v>40</v>
      </c>
      <c r="G320" t="s">
        <v>760</v>
      </c>
      <c r="J320" s="7">
        <v>44558</v>
      </c>
      <c r="K320">
        <v>40</v>
      </c>
      <c r="L320" t="s">
        <v>760</v>
      </c>
    </row>
    <row r="321" spans="2:12" x14ac:dyDescent="0.25">
      <c r="B321" s="158" t="s">
        <v>761</v>
      </c>
      <c r="C321" s="159">
        <v>1112863</v>
      </c>
      <c r="E321" s="7">
        <v>44565</v>
      </c>
      <c r="F321">
        <v>41</v>
      </c>
      <c r="G321" t="s">
        <v>762</v>
      </c>
      <c r="J321" s="7">
        <v>44565</v>
      </c>
      <c r="K321">
        <v>41</v>
      </c>
      <c r="L321" t="s">
        <v>762</v>
      </c>
    </row>
    <row r="322" spans="2:12" x14ac:dyDescent="0.25">
      <c r="B322" s="158" t="s">
        <v>763</v>
      </c>
      <c r="C322" s="159">
        <v>1111262</v>
      </c>
      <c r="E322" s="7">
        <v>44572</v>
      </c>
      <c r="F322">
        <v>42</v>
      </c>
      <c r="G322" t="s">
        <v>764</v>
      </c>
      <c r="J322" s="7">
        <v>44572</v>
      </c>
      <c r="K322">
        <v>42</v>
      </c>
      <c r="L322" t="s">
        <v>764</v>
      </c>
    </row>
    <row r="323" spans="2:12" x14ac:dyDescent="0.25">
      <c r="B323" s="158" t="s">
        <v>765</v>
      </c>
      <c r="C323" s="159">
        <v>1110756</v>
      </c>
      <c r="E323" s="7">
        <v>44579</v>
      </c>
      <c r="F323">
        <v>43</v>
      </c>
      <c r="G323" t="s">
        <v>766</v>
      </c>
      <c r="J323" s="7">
        <v>44579</v>
      </c>
      <c r="K323">
        <v>43</v>
      </c>
      <c r="L323" t="s">
        <v>766</v>
      </c>
    </row>
    <row r="324" spans="2:12" x14ac:dyDescent="0.25">
      <c r="B324" s="158" t="s">
        <v>767</v>
      </c>
      <c r="C324" s="159">
        <v>1111897</v>
      </c>
      <c r="E324" s="7">
        <v>44586</v>
      </c>
      <c r="F324">
        <v>44</v>
      </c>
      <c r="G324" t="s">
        <v>768</v>
      </c>
      <c r="J324" s="7">
        <v>44586</v>
      </c>
      <c r="K324">
        <v>44</v>
      </c>
      <c r="L324" t="s">
        <v>768</v>
      </c>
    </row>
    <row r="325" spans="2:12" x14ac:dyDescent="0.25">
      <c r="B325" s="158" t="s">
        <v>769</v>
      </c>
      <c r="C325" s="159">
        <v>1111666</v>
      </c>
      <c r="E325" s="7">
        <v>44593</v>
      </c>
      <c r="F325">
        <v>45</v>
      </c>
      <c r="G325" t="s">
        <v>770</v>
      </c>
      <c r="J325" s="7">
        <v>44593</v>
      </c>
      <c r="K325">
        <v>45</v>
      </c>
      <c r="L325" t="s">
        <v>770</v>
      </c>
    </row>
    <row r="326" spans="2:12" x14ac:dyDescent="0.25">
      <c r="B326" s="158" t="s">
        <v>771</v>
      </c>
      <c r="C326" s="159">
        <v>1110075</v>
      </c>
      <c r="E326" s="7">
        <v>44600</v>
      </c>
      <c r="F326">
        <v>46</v>
      </c>
      <c r="G326" t="s">
        <v>772</v>
      </c>
      <c r="J326" s="7">
        <v>44600</v>
      </c>
      <c r="K326">
        <v>46</v>
      </c>
      <c r="L326" t="s">
        <v>772</v>
      </c>
    </row>
    <row r="327" spans="2:12" x14ac:dyDescent="0.25">
      <c r="B327" s="158" t="s">
        <v>773</v>
      </c>
      <c r="C327" s="159">
        <v>1112227</v>
      </c>
      <c r="E327" s="7">
        <v>44607</v>
      </c>
      <c r="F327">
        <v>47</v>
      </c>
      <c r="G327" t="s">
        <v>774</v>
      </c>
      <c r="J327" s="7">
        <v>44607</v>
      </c>
      <c r="K327">
        <v>47</v>
      </c>
      <c r="L327" t="s">
        <v>774</v>
      </c>
    </row>
    <row r="328" spans="2:12" x14ac:dyDescent="0.25">
      <c r="B328" s="158" t="s">
        <v>775</v>
      </c>
      <c r="C328" s="159">
        <v>1110100</v>
      </c>
      <c r="E328" s="7">
        <v>44614</v>
      </c>
      <c r="F328">
        <v>48</v>
      </c>
      <c r="G328" t="s">
        <v>776</v>
      </c>
      <c r="J328" s="7">
        <v>44614</v>
      </c>
      <c r="K328">
        <v>48</v>
      </c>
      <c r="L328" t="s">
        <v>776</v>
      </c>
    </row>
    <row r="329" spans="2:12" x14ac:dyDescent="0.25">
      <c r="B329" s="158" t="s">
        <v>777</v>
      </c>
      <c r="C329" s="159">
        <v>1112141</v>
      </c>
      <c r="E329" s="7">
        <v>44621</v>
      </c>
      <c r="F329">
        <v>49</v>
      </c>
      <c r="G329" t="s">
        <v>778</v>
      </c>
      <c r="J329" s="7">
        <v>44621</v>
      </c>
      <c r="K329">
        <v>49</v>
      </c>
      <c r="L329" t="s">
        <v>778</v>
      </c>
    </row>
    <row r="330" spans="2:12" x14ac:dyDescent="0.25">
      <c r="B330" s="158" t="s">
        <v>779</v>
      </c>
      <c r="C330" s="159">
        <v>1112803</v>
      </c>
      <c r="E330" s="7">
        <v>44628</v>
      </c>
      <c r="F330">
        <v>50</v>
      </c>
      <c r="G330" t="s">
        <v>780</v>
      </c>
      <c r="J330" s="7">
        <v>44628</v>
      </c>
      <c r="K330">
        <v>50</v>
      </c>
      <c r="L330" t="s">
        <v>780</v>
      </c>
    </row>
    <row r="331" spans="2:12" x14ac:dyDescent="0.25">
      <c r="B331" s="158" t="s">
        <v>781</v>
      </c>
      <c r="C331" s="159">
        <v>1111547</v>
      </c>
      <c r="E331" s="7">
        <v>44635</v>
      </c>
      <c r="F331">
        <v>51</v>
      </c>
      <c r="G331" t="s">
        <v>782</v>
      </c>
      <c r="J331" s="7">
        <v>44635</v>
      </c>
      <c r="K331">
        <v>51</v>
      </c>
      <c r="L331" t="s">
        <v>782</v>
      </c>
    </row>
    <row r="332" spans="2:12" x14ac:dyDescent="0.25">
      <c r="B332" s="158" t="s">
        <v>783</v>
      </c>
      <c r="C332" s="159">
        <v>1111154</v>
      </c>
      <c r="E332" s="7">
        <v>44642</v>
      </c>
      <c r="F332">
        <v>52</v>
      </c>
      <c r="G332" t="s">
        <v>784</v>
      </c>
      <c r="J332" s="7">
        <v>44642</v>
      </c>
      <c r="K332">
        <v>52</v>
      </c>
      <c r="L332" t="s">
        <v>784</v>
      </c>
    </row>
    <row r="333" spans="2:12" x14ac:dyDescent="0.25">
      <c r="B333" s="158" t="s">
        <v>785</v>
      </c>
      <c r="C333" s="159">
        <v>1111306</v>
      </c>
      <c r="E333" s="7">
        <v>44649</v>
      </c>
      <c r="F333">
        <v>1</v>
      </c>
      <c r="G333" t="s">
        <v>786</v>
      </c>
      <c r="J333" s="7">
        <v>44649</v>
      </c>
      <c r="K333">
        <v>1</v>
      </c>
      <c r="L333" t="s">
        <v>786</v>
      </c>
    </row>
    <row r="334" spans="2:12" x14ac:dyDescent="0.25">
      <c r="B334" s="158" t="s">
        <v>787</v>
      </c>
      <c r="C334" s="159">
        <v>1112117</v>
      </c>
      <c r="E334" s="7">
        <v>44656</v>
      </c>
      <c r="F334">
        <v>2</v>
      </c>
      <c r="G334" t="s">
        <v>788</v>
      </c>
      <c r="J334" s="7">
        <v>44656</v>
      </c>
      <c r="K334">
        <v>2</v>
      </c>
      <c r="L334" t="s">
        <v>788</v>
      </c>
    </row>
    <row r="335" spans="2:12" x14ac:dyDescent="0.25">
      <c r="B335" s="158" t="s">
        <v>789</v>
      </c>
      <c r="C335" s="159">
        <v>1110444</v>
      </c>
      <c r="E335" s="7">
        <v>44663</v>
      </c>
      <c r="F335">
        <v>3</v>
      </c>
      <c r="G335" t="s">
        <v>790</v>
      </c>
      <c r="J335" s="7">
        <v>44663</v>
      </c>
      <c r="K335">
        <v>3</v>
      </c>
      <c r="L335" t="s">
        <v>790</v>
      </c>
    </row>
    <row r="336" spans="2:12" x14ac:dyDescent="0.25">
      <c r="B336" s="158" t="s">
        <v>791</v>
      </c>
      <c r="C336" s="159">
        <v>1110312</v>
      </c>
      <c r="E336" s="7">
        <v>44670</v>
      </c>
      <c r="F336">
        <v>4</v>
      </c>
      <c r="G336" t="s">
        <v>792</v>
      </c>
      <c r="J336" s="7">
        <v>44670</v>
      </c>
      <c r="K336">
        <v>4</v>
      </c>
      <c r="L336" t="s">
        <v>792</v>
      </c>
    </row>
    <row r="337" spans="2:12" x14ac:dyDescent="0.25">
      <c r="B337" s="158" t="s">
        <v>793</v>
      </c>
      <c r="C337" s="159">
        <v>1112329</v>
      </c>
      <c r="E337" s="7">
        <v>44677</v>
      </c>
      <c r="F337">
        <v>5</v>
      </c>
      <c r="G337" t="s">
        <v>794</v>
      </c>
      <c r="J337" s="7">
        <v>44677</v>
      </c>
      <c r="K337">
        <v>5</v>
      </c>
      <c r="L337" t="s">
        <v>794</v>
      </c>
    </row>
    <row r="338" spans="2:12" x14ac:dyDescent="0.25">
      <c r="B338" s="158" t="s">
        <v>795</v>
      </c>
      <c r="C338" s="159">
        <v>1112923</v>
      </c>
      <c r="E338" s="7">
        <v>44684</v>
      </c>
      <c r="F338">
        <v>6</v>
      </c>
      <c r="G338" t="s">
        <v>796</v>
      </c>
      <c r="J338" s="7">
        <v>44684</v>
      </c>
      <c r="K338">
        <v>6</v>
      </c>
      <c r="L338" t="s">
        <v>796</v>
      </c>
    </row>
    <row r="339" spans="2:12" x14ac:dyDescent="0.25">
      <c r="B339" s="158" t="s">
        <v>797</v>
      </c>
      <c r="C339" s="159">
        <v>1111320</v>
      </c>
      <c r="E339" s="7">
        <v>44691</v>
      </c>
      <c r="F339">
        <v>7</v>
      </c>
      <c r="G339" t="s">
        <v>798</v>
      </c>
      <c r="J339" s="7">
        <v>44691</v>
      </c>
      <c r="K339">
        <v>7</v>
      </c>
      <c r="L339" t="s">
        <v>798</v>
      </c>
    </row>
    <row r="340" spans="2:12" x14ac:dyDescent="0.25">
      <c r="B340" s="158" t="s">
        <v>799</v>
      </c>
      <c r="C340" s="159">
        <v>1111464</v>
      </c>
      <c r="E340" s="7">
        <v>44698</v>
      </c>
      <c r="F340">
        <v>8</v>
      </c>
      <c r="G340" t="s">
        <v>800</v>
      </c>
      <c r="J340" s="7">
        <v>44698</v>
      </c>
      <c r="K340">
        <v>8</v>
      </c>
      <c r="L340" t="s">
        <v>800</v>
      </c>
    </row>
    <row r="341" spans="2:12" x14ac:dyDescent="0.25">
      <c r="B341" s="158" t="s">
        <v>801</v>
      </c>
      <c r="C341" s="159">
        <v>1110086</v>
      </c>
      <c r="E341" s="7">
        <v>44705</v>
      </c>
      <c r="F341">
        <v>9</v>
      </c>
      <c r="G341" t="s">
        <v>802</v>
      </c>
      <c r="J341" s="7">
        <v>44705</v>
      </c>
      <c r="K341">
        <v>9</v>
      </c>
      <c r="L341" t="s">
        <v>802</v>
      </c>
    </row>
    <row r="342" spans="2:12" x14ac:dyDescent="0.25">
      <c r="B342" s="158" t="s">
        <v>803</v>
      </c>
      <c r="C342" s="159">
        <v>1112574</v>
      </c>
      <c r="E342" s="7">
        <v>44712</v>
      </c>
      <c r="F342">
        <v>10</v>
      </c>
      <c r="G342" t="s">
        <v>804</v>
      </c>
      <c r="J342" s="7">
        <v>44712</v>
      </c>
      <c r="K342">
        <v>10</v>
      </c>
      <c r="L342" t="s">
        <v>804</v>
      </c>
    </row>
    <row r="343" spans="2:12" x14ac:dyDescent="0.25">
      <c r="B343" s="158" t="s">
        <v>805</v>
      </c>
      <c r="C343" s="159">
        <v>1110532</v>
      </c>
      <c r="E343" s="7">
        <v>44719</v>
      </c>
      <c r="F343">
        <v>11</v>
      </c>
      <c r="G343" t="s">
        <v>806</v>
      </c>
      <c r="J343" s="7">
        <v>44719</v>
      </c>
      <c r="K343">
        <v>11</v>
      </c>
      <c r="L343" t="s">
        <v>806</v>
      </c>
    </row>
    <row r="344" spans="2:12" x14ac:dyDescent="0.25">
      <c r="B344" s="158" t="s">
        <v>807</v>
      </c>
      <c r="C344" s="159">
        <v>1112916</v>
      </c>
      <c r="E344" s="7">
        <v>44726</v>
      </c>
      <c r="F344">
        <v>12</v>
      </c>
      <c r="G344" t="s">
        <v>808</v>
      </c>
      <c r="J344" s="7">
        <v>44726</v>
      </c>
      <c r="K344">
        <v>12</v>
      </c>
      <c r="L344" t="s">
        <v>808</v>
      </c>
    </row>
    <row r="345" spans="2:12" x14ac:dyDescent="0.25">
      <c r="B345" s="158" t="s">
        <v>809</v>
      </c>
      <c r="C345" s="159">
        <v>1111797</v>
      </c>
      <c r="E345" s="7">
        <v>44733</v>
      </c>
      <c r="F345">
        <v>13</v>
      </c>
      <c r="G345" t="s">
        <v>810</v>
      </c>
      <c r="J345" s="7">
        <v>44733</v>
      </c>
      <c r="K345">
        <v>13</v>
      </c>
      <c r="L345" t="s">
        <v>810</v>
      </c>
    </row>
    <row r="346" spans="2:12" x14ac:dyDescent="0.25">
      <c r="B346" s="158" t="s">
        <v>811</v>
      </c>
      <c r="C346" s="159">
        <v>1111898</v>
      </c>
      <c r="E346" s="7">
        <v>44740</v>
      </c>
      <c r="F346">
        <v>14</v>
      </c>
      <c r="G346" t="s">
        <v>812</v>
      </c>
      <c r="J346" s="7">
        <v>44740</v>
      </c>
      <c r="K346">
        <v>14</v>
      </c>
      <c r="L346" t="s">
        <v>812</v>
      </c>
    </row>
    <row r="347" spans="2:12" x14ac:dyDescent="0.25">
      <c r="B347" s="158" t="s">
        <v>813</v>
      </c>
      <c r="C347" s="159">
        <v>1111396</v>
      </c>
      <c r="E347" s="7">
        <v>44747</v>
      </c>
      <c r="F347">
        <v>15</v>
      </c>
      <c r="G347" t="s">
        <v>814</v>
      </c>
      <c r="J347" s="7">
        <v>44747</v>
      </c>
      <c r="K347">
        <v>15</v>
      </c>
      <c r="L347" t="s">
        <v>814</v>
      </c>
    </row>
    <row r="348" spans="2:12" x14ac:dyDescent="0.25">
      <c r="B348" s="158" t="s">
        <v>815</v>
      </c>
      <c r="C348" s="159">
        <v>1112043</v>
      </c>
      <c r="E348" s="7">
        <v>44754</v>
      </c>
      <c r="F348">
        <v>16</v>
      </c>
      <c r="G348" t="s">
        <v>816</v>
      </c>
      <c r="J348" s="7">
        <v>44754</v>
      </c>
      <c r="K348">
        <v>16</v>
      </c>
      <c r="L348" t="s">
        <v>816</v>
      </c>
    </row>
    <row r="349" spans="2:12" x14ac:dyDescent="0.25">
      <c r="B349" s="158" t="s">
        <v>817</v>
      </c>
      <c r="C349" s="159">
        <v>1113013</v>
      </c>
      <c r="E349" s="7">
        <v>44761</v>
      </c>
      <c r="F349">
        <v>17</v>
      </c>
      <c r="G349" t="s">
        <v>818</v>
      </c>
      <c r="J349" s="7">
        <v>44761</v>
      </c>
      <c r="K349">
        <v>17</v>
      </c>
      <c r="L349" t="s">
        <v>818</v>
      </c>
    </row>
    <row r="350" spans="2:12" x14ac:dyDescent="0.25">
      <c r="B350" s="158" t="s">
        <v>819</v>
      </c>
      <c r="C350" s="159">
        <v>1110199</v>
      </c>
      <c r="E350" s="7">
        <v>44768</v>
      </c>
      <c r="F350">
        <v>18</v>
      </c>
      <c r="G350" t="s">
        <v>820</v>
      </c>
      <c r="J350" s="7">
        <v>44768</v>
      </c>
      <c r="K350">
        <v>18</v>
      </c>
      <c r="L350" t="s">
        <v>820</v>
      </c>
    </row>
    <row r="351" spans="2:12" x14ac:dyDescent="0.25">
      <c r="B351" s="158" t="s">
        <v>821</v>
      </c>
      <c r="C351" s="159">
        <v>1112930</v>
      </c>
      <c r="E351" s="7">
        <v>44775</v>
      </c>
      <c r="F351">
        <v>19</v>
      </c>
      <c r="G351" t="s">
        <v>822</v>
      </c>
      <c r="J351" s="7">
        <v>44775</v>
      </c>
      <c r="K351">
        <v>19</v>
      </c>
      <c r="L351" t="s">
        <v>822</v>
      </c>
    </row>
    <row r="352" spans="2:12" x14ac:dyDescent="0.25">
      <c r="B352" s="158" t="s">
        <v>823</v>
      </c>
      <c r="C352" s="159">
        <v>1112793</v>
      </c>
      <c r="E352" s="7">
        <v>44782</v>
      </c>
      <c r="F352">
        <v>20</v>
      </c>
      <c r="G352" t="s">
        <v>824</v>
      </c>
      <c r="J352" s="7">
        <v>44782</v>
      </c>
      <c r="K352">
        <v>20</v>
      </c>
      <c r="L352" t="s">
        <v>824</v>
      </c>
    </row>
    <row r="353" spans="2:12" x14ac:dyDescent="0.25">
      <c r="B353" s="158" t="s">
        <v>825</v>
      </c>
      <c r="C353" s="159">
        <v>1110230</v>
      </c>
      <c r="E353" s="7">
        <v>44789</v>
      </c>
      <c r="F353">
        <v>21</v>
      </c>
      <c r="G353" t="s">
        <v>826</v>
      </c>
      <c r="J353" s="7">
        <v>44789</v>
      </c>
      <c r="K353">
        <v>21</v>
      </c>
      <c r="L353" t="s">
        <v>826</v>
      </c>
    </row>
    <row r="354" spans="2:12" x14ac:dyDescent="0.25">
      <c r="B354" s="158" t="s">
        <v>827</v>
      </c>
      <c r="C354" s="159">
        <v>1111570</v>
      </c>
      <c r="E354" s="7">
        <v>44796</v>
      </c>
      <c r="F354">
        <v>22</v>
      </c>
      <c r="G354" t="s">
        <v>828</v>
      </c>
      <c r="J354" s="7">
        <v>44796</v>
      </c>
      <c r="K354">
        <v>22</v>
      </c>
      <c r="L354" t="s">
        <v>828</v>
      </c>
    </row>
    <row r="355" spans="2:12" x14ac:dyDescent="0.25">
      <c r="B355" s="158" t="s">
        <v>829</v>
      </c>
      <c r="C355" s="159">
        <v>1112367</v>
      </c>
      <c r="E355" s="7">
        <v>44803</v>
      </c>
      <c r="F355">
        <v>23</v>
      </c>
      <c r="G355" t="s">
        <v>830</v>
      </c>
      <c r="J355" s="7">
        <v>44803</v>
      </c>
      <c r="K355">
        <v>23</v>
      </c>
      <c r="L355" t="s">
        <v>830</v>
      </c>
    </row>
    <row r="356" spans="2:12" x14ac:dyDescent="0.25">
      <c r="B356" s="158" t="s">
        <v>831</v>
      </c>
      <c r="C356" s="159">
        <v>1112215</v>
      </c>
      <c r="E356" s="7">
        <v>44810</v>
      </c>
      <c r="F356">
        <v>24</v>
      </c>
      <c r="G356" t="s">
        <v>832</v>
      </c>
      <c r="J356" s="7">
        <v>44810</v>
      </c>
      <c r="K356">
        <v>24</v>
      </c>
      <c r="L356" t="s">
        <v>832</v>
      </c>
    </row>
    <row r="357" spans="2:12" x14ac:dyDescent="0.25">
      <c r="B357" s="158" t="s">
        <v>833</v>
      </c>
      <c r="C357" s="159">
        <v>1112142</v>
      </c>
      <c r="E357" s="7">
        <v>44817</v>
      </c>
      <c r="F357">
        <v>25</v>
      </c>
      <c r="G357" t="s">
        <v>834</v>
      </c>
      <c r="J357" s="7">
        <v>44817</v>
      </c>
      <c r="K357">
        <v>25</v>
      </c>
      <c r="L357" t="s">
        <v>834</v>
      </c>
    </row>
    <row r="358" spans="2:12" x14ac:dyDescent="0.25">
      <c r="B358" s="158" t="s">
        <v>835</v>
      </c>
      <c r="C358" s="159">
        <v>1112167</v>
      </c>
      <c r="E358" s="7">
        <v>44824</v>
      </c>
      <c r="F358">
        <v>26</v>
      </c>
      <c r="G358" t="s">
        <v>836</v>
      </c>
      <c r="J358" s="7">
        <v>44824</v>
      </c>
      <c r="K358">
        <v>26</v>
      </c>
      <c r="L358" t="s">
        <v>836</v>
      </c>
    </row>
    <row r="359" spans="2:12" x14ac:dyDescent="0.25">
      <c r="B359" s="158" t="s">
        <v>837</v>
      </c>
      <c r="C359" s="159">
        <v>1112170</v>
      </c>
      <c r="E359" s="7">
        <v>44831</v>
      </c>
      <c r="F359">
        <v>27</v>
      </c>
      <c r="G359" t="s">
        <v>838</v>
      </c>
      <c r="J359" s="7">
        <v>44831</v>
      </c>
      <c r="K359">
        <v>27</v>
      </c>
      <c r="L359" t="s">
        <v>838</v>
      </c>
    </row>
    <row r="360" spans="2:12" x14ac:dyDescent="0.25">
      <c r="B360" s="158" t="s">
        <v>839</v>
      </c>
      <c r="C360" s="159">
        <v>1112166</v>
      </c>
      <c r="E360" s="7">
        <v>44838</v>
      </c>
      <c r="F360">
        <v>28</v>
      </c>
      <c r="G360" t="s">
        <v>840</v>
      </c>
      <c r="J360" s="7">
        <v>44838</v>
      </c>
      <c r="K360">
        <v>28</v>
      </c>
      <c r="L360" t="s">
        <v>840</v>
      </c>
    </row>
    <row r="361" spans="2:12" x14ac:dyDescent="0.25">
      <c r="B361" s="158" t="s">
        <v>841</v>
      </c>
      <c r="C361" s="159">
        <v>1112158</v>
      </c>
      <c r="E361" s="7">
        <v>44845</v>
      </c>
      <c r="F361">
        <v>29</v>
      </c>
      <c r="G361" t="s">
        <v>842</v>
      </c>
      <c r="J361" s="7">
        <v>44845</v>
      </c>
      <c r="K361">
        <v>29</v>
      </c>
      <c r="L361" t="s">
        <v>842</v>
      </c>
    </row>
    <row r="362" spans="2:12" x14ac:dyDescent="0.25">
      <c r="B362" s="158" t="s">
        <v>843</v>
      </c>
      <c r="C362" s="159">
        <v>1112037</v>
      </c>
      <c r="E362" s="7">
        <v>44852</v>
      </c>
      <c r="F362">
        <v>30</v>
      </c>
      <c r="G362" t="s">
        <v>844</v>
      </c>
      <c r="J362" s="7">
        <v>44852</v>
      </c>
      <c r="K362">
        <v>30</v>
      </c>
      <c r="L362" t="s">
        <v>844</v>
      </c>
    </row>
    <row r="363" spans="2:12" x14ac:dyDescent="0.25">
      <c r="B363" s="158" t="s">
        <v>845</v>
      </c>
      <c r="C363" s="159">
        <v>1112382</v>
      </c>
      <c r="E363" s="7">
        <v>44859</v>
      </c>
      <c r="F363">
        <v>31</v>
      </c>
      <c r="G363" t="s">
        <v>846</v>
      </c>
      <c r="J363" s="7">
        <v>44859</v>
      </c>
      <c r="K363">
        <v>31</v>
      </c>
      <c r="L363" t="s">
        <v>846</v>
      </c>
    </row>
    <row r="364" spans="2:12" x14ac:dyDescent="0.25">
      <c r="B364" s="158" t="s">
        <v>847</v>
      </c>
      <c r="C364" s="159">
        <v>1112190</v>
      </c>
      <c r="E364" s="7">
        <v>44866</v>
      </c>
      <c r="F364">
        <v>32</v>
      </c>
      <c r="G364" t="s">
        <v>848</v>
      </c>
      <c r="J364" s="7">
        <v>44866</v>
      </c>
      <c r="K364">
        <v>32</v>
      </c>
      <c r="L364" t="s">
        <v>848</v>
      </c>
    </row>
    <row r="365" spans="2:12" x14ac:dyDescent="0.25">
      <c r="B365" s="158" t="s">
        <v>849</v>
      </c>
      <c r="C365" s="159">
        <v>1111226</v>
      </c>
      <c r="E365" s="7">
        <v>44873</v>
      </c>
      <c r="F365">
        <v>33</v>
      </c>
      <c r="G365" t="s">
        <v>850</v>
      </c>
      <c r="J365" s="7">
        <v>44873</v>
      </c>
      <c r="K365">
        <v>33</v>
      </c>
      <c r="L365" t="s">
        <v>850</v>
      </c>
    </row>
    <row r="366" spans="2:12" x14ac:dyDescent="0.25">
      <c r="B366" s="158" t="s">
        <v>851</v>
      </c>
      <c r="C366" s="159">
        <v>1112116</v>
      </c>
      <c r="E366" s="7">
        <v>44880</v>
      </c>
      <c r="F366">
        <v>34</v>
      </c>
      <c r="G366" t="s">
        <v>852</v>
      </c>
      <c r="J366" s="7">
        <v>44880</v>
      </c>
      <c r="K366">
        <v>34</v>
      </c>
      <c r="L366" t="s">
        <v>852</v>
      </c>
    </row>
    <row r="367" spans="2:12" x14ac:dyDescent="0.25">
      <c r="B367" s="158" t="s">
        <v>853</v>
      </c>
      <c r="C367" s="159">
        <v>1110183</v>
      </c>
      <c r="E367" s="7">
        <v>44887</v>
      </c>
      <c r="F367">
        <v>35</v>
      </c>
      <c r="G367" t="s">
        <v>854</v>
      </c>
      <c r="J367" s="7">
        <v>44887</v>
      </c>
      <c r="K367">
        <v>35</v>
      </c>
      <c r="L367" t="s">
        <v>854</v>
      </c>
    </row>
    <row r="368" spans="2:12" x14ac:dyDescent="0.25">
      <c r="B368" s="158" t="s">
        <v>855</v>
      </c>
      <c r="C368" s="159">
        <v>1111965</v>
      </c>
      <c r="E368" s="7">
        <v>44894</v>
      </c>
      <c r="F368">
        <v>36</v>
      </c>
      <c r="G368" t="s">
        <v>856</v>
      </c>
      <c r="J368" s="7">
        <v>44894</v>
      </c>
      <c r="K368">
        <v>36</v>
      </c>
      <c r="L368" t="s">
        <v>856</v>
      </c>
    </row>
    <row r="369" spans="2:12" x14ac:dyDescent="0.25">
      <c r="B369" s="158" t="s">
        <v>857</v>
      </c>
      <c r="C369" s="159">
        <v>1111642</v>
      </c>
      <c r="E369" s="7">
        <v>44901</v>
      </c>
      <c r="F369">
        <v>37</v>
      </c>
      <c r="G369" t="s">
        <v>858</v>
      </c>
      <c r="J369" s="7">
        <v>44901</v>
      </c>
      <c r="K369">
        <v>37</v>
      </c>
      <c r="L369" t="s">
        <v>858</v>
      </c>
    </row>
    <row r="370" spans="2:12" x14ac:dyDescent="0.25">
      <c r="B370" s="158" t="s">
        <v>859</v>
      </c>
      <c r="C370" s="159">
        <v>1111194</v>
      </c>
      <c r="E370" s="7">
        <v>44908</v>
      </c>
      <c r="F370">
        <v>38</v>
      </c>
      <c r="G370" t="s">
        <v>860</v>
      </c>
      <c r="J370" s="7">
        <v>44908</v>
      </c>
      <c r="K370">
        <v>38</v>
      </c>
      <c r="L370" t="s">
        <v>860</v>
      </c>
    </row>
    <row r="371" spans="2:12" x14ac:dyDescent="0.25">
      <c r="B371" s="158" t="s">
        <v>861</v>
      </c>
      <c r="C371" s="159">
        <v>1111581</v>
      </c>
      <c r="E371" s="7">
        <v>44915</v>
      </c>
      <c r="F371">
        <v>39</v>
      </c>
      <c r="G371" t="s">
        <v>862</v>
      </c>
      <c r="J371" s="7">
        <v>44915</v>
      </c>
      <c r="K371">
        <v>39</v>
      </c>
      <c r="L371" t="s">
        <v>862</v>
      </c>
    </row>
    <row r="372" spans="2:12" x14ac:dyDescent="0.25">
      <c r="B372" s="158" t="s">
        <v>863</v>
      </c>
      <c r="C372" s="159">
        <v>1111571</v>
      </c>
      <c r="E372" s="7">
        <v>44922</v>
      </c>
      <c r="F372">
        <v>40</v>
      </c>
      <c r="G372" t="s">
        <v>864</v>
      </c>
      <c r="J372" s="7">
        <v>44922</v>
      </c>
      <c r="K372">
        <v>40</v>
      </c>
      <c r="L372" t="s">
        <v>864</v>
      </c>
    </row>
    <row r="373" spans="2:12" x14ac:dyDescent="0.25">
      <c r="B373" s="158" t="s">
        <v>865</v>
      </c>
      <c r="C373" s="159">
        <v>1111510</v>
      </c>
      <c r="E373" s="7">
        <v>44929</v>
      </c>
      <c r="F373">
        <v>41</v>
      </c>
      <c r="G373" t="s">
        <v>866</v>
      </c>
      <c r="J373" s="7">
        <v>44929</v>
      </c>
      <c r="K373">
        <v>41</v>
      </c>
      <c r="L373" t="s">
        <v>866</v>
      </c>
    </row>
    <row r="374" spans="2:12" x14ac:dyDescent="0.25">
      <c r="B374" s="158" t="s">
        <v>867</v>
      </c>
      <c r="C374" s="159">
        <v>1111799</v>
      </c>
      <c r="E374" s="7">
        <v>44936</v>
      </c>
      <c r="F374">
        <v>42</v>
      </c>
      <c r="G374" t="s">
        <v>868</v>
      </c>
      <c r="J374" s="7">
        <v>44936</v>
      </c>
      <c r="K374">
        <v>42</v>
      </c>
      <c r="L374" t="s">
        <v>868</v>
      </c>
    </row>
    <row r="375" spans="2:12" x14ac:dyDescent="0.25">
      <c r="B375" s="158" t="s">
        <v>869</v>
      </c>
      <c r="C375" s="159">
        <v>1111460</v>
      </c>
      <c r="E375" s="7">
        <v>44943</v>
      </c>
      <c r="F375">
        <v>43</v>
      </c>
      <c r="G375" t="s">
        <v>870</v>
      </c>
      <c r="J375" s="7">
        <v>44943</v>
      </c>
      <c r="K375">
        <v>43</v>
      </c>
      <c r="L375" t="s">
        <v>870</v>
      </c>
    </row>
    <row r="376" spans="2:12" x14ac:dyDescent="0.25">
      <c r="B376" s="158" t="s">
        <v>871</v>
      </c>
      <c r="C376" s="159">
        <v>1112286</v>
      </c>
      <c r="E376" s="7">
        <v>44950</v>
      </c>
      <c r="F376">
        <v>44</v>
      </c>
      <c r="G376" t="s">
        <v>872</v>
      </c>
      <c r="J376" s="7">
        <v>44950</v>
      </c>
      <c r="K376">
        <v>44</v>
      </c>
      <c r="L376" t="s">
        <v>872</v>
      </c>
    </row>
    <row r="377" spans="2:12" x14ac:dyDescent="0.25">
      <c r="B377" s="158" t="s">
        <v>873</v>
      </c>
      <c r="C377" s="159">
        <v>1111775</v>
      </c>
      <c r="E377" s="7">
        <v>44957</v>
      </c>
      <c r="F377">
        <v>45</v>
      </c>
      <c r="G377" t="s">
        <v>874</v>
      </c>
      <c r="J377" s="7">
        <v>44957</v>
      </c>
      <c r="K377">
        <v>45</v>
      </c>
      <c r="L377" t="s">
        <v>874</v>
      </c>
    </row>
    <row r="378" spans="2:12" x14ac:dyDescent="0.25">
      <c r="B378" s="158" t="s">
        <v>875</v>
      </c>
      <c r="C378" s="159">
        <v>1110959</v>
      </c>
      <c r="E378" s="7">
        <v>44964</v>
      </c>
      <c r="F378">
        <v>46</v>
      </c>
      <c r="G378" t="s">
        <v>876</v>
      </c>
      <c r="J378" s="7">
        <v>44964</v>
      </c>
      <c r="K378">
        <v>46</v>
      </c>
      <c r="L378" t="s">
        <v>876</v>
      </c>
    </row>
    <row r="379" spans="2:12" x14ac:dyDescent="0.25">
      <c r="B379" s="158" t="s">
        <v>877</v>
      </c>
      <c r="C379" s="159">
        <v>1111365</v>
      </c>
      <c r="E379" s="7">
        <v>44971</v>
      </c>
      <c r="F379">
        <v>47</v>
      </c>
      <c r="G379" t="s">
        <v>878</v>
      </c>
      <c r="J379" s="7">
        <v>44971</v>
      </c>
      <c r="K379">
        <v>47</v>
      </c>
      <c r="L379" t="s">
        <v>878</v>
      </c>
    </row>
    <row r="380" spans="2:12" x14ac:dyDescent="0.25">
      <c r="B380" s="158" t="s">
        <v>879</v>
      </c>
      <c r="C380" s="159">
        <v>1110648</v>
      </c>
      <c r="E380" s="7">
        <v>44978</v>
      </c>
      <c r="F380">
        <v>48</v>
      </c>
      <c r="G380" t="s">
        <v>880</v>
      </c>
      <c r="J380" s="7">
        <v>44978</v>
      </c>
      <c r="K380">
        <v>48</v>
      </c>
      <c r="L380" t="s">
        <v>880</v>
      </c>
    </row>
    <row r="381" spans="2:12" x14ac:dyDescent="0.25">
      <c r="B381" s="158" t="s">
        <v>881</v>
      </c>
      <c r="C381" s="159">
        <v>1112787</v>
      </c>
      <c r="E381" s="7">
        <v>44985</v>
      </c>
      <c r="F381">
        <v>49</v>
      </c>
      <c r="G381" t="s">
        <v>882</v>
      </c>
      <c r="J381" s="7">
        <v>44985</v>
      </c>
      <c r="K381">
        <v>49</v>
      </c>
      <c r="L381" t="s">
        <v>882</v>
      </c>
    </row>
    <row r="382" spans="2:12" x14ac:dyDescent="0.25">
      <c r="B382" s="158" t="s">
        <v>883</v>
      </c>
      <c r="C382" s="159">
        <v>1111917</v>
      </c>
      <c r="E382" s="7">
        <v>44992</v>
      </c>
      <c r="F382">
        <v>50</v>
      </c>
      <c r="G382" t="s">
        <v>884</v>
      </c>
      <c r="J382" s="7">
        <v>44992</v>
      </c>
      <c r="K382">
        <v>50</v>
      </c>
      <c r="L382" t="s">
        <v>884</v>
      </c>
    </row>
    <row r="383" spans="2:12" x14ac:dyDescent="0.25">
      <c r="B383" s="158" t="s">
        <v>885</v>
      </c>
      <c r="C383" s="159">
        <v>1110846</v>
      </c>
      <c r="E383" s="7">
        <v>44999</v>
      </c>
      <c r="F383">
        <v>51</v>
      </c>
      <c r="G383" t="s">
        <v>886</v>
      </c>
      <c r="J383" s="7">
        <v>44999</v>
      </c>
      <c r="K383">
        <v>51</v>
      </c>
      <c r="L383" t="s">
        <v>886</v>
      </c>
    </row>
    <row r="384" spans="2:12" x14ac:dyDescent="0.25">
      <c r="B384" s="158" t="s">
        <v>887</v>
      </c>
      <c r="C384" s="159">
        <v>1112205</v>
      </c>
      <c r="E384" s="7">
        <v>45006</v>
      </c>
      <c r="F384">
        <v>52</v>
      </c>
      <c r="G384" t="s">
        <v>888</v>
      </c>
      <c r="J384" s="7">
        <v>45006</v>
      </c>
      <c r="K384">
        <v>52</v>
      </c>
      <c r="L384" t="s">
        <v>888</v>
      </c>
    </row>
    <row r="385" spans="2:12" x14ac:dyDescent="0.25">
      <c r="B385" s="158" t="s">
        <v>889</v>
      </c>
      <c r="C385" s="159">
        <v>1112206</v>
      </c>
      <c r="E385" s="7">
        <v>45013</v>
      </c>
      <c r="F385">
        <v>53</v>
      </c>
      <c r="G385" t="s">
        <v>890</v>
      </c>
      <c r="J385" s="7">
        <v>45013</v>
      </c>
      <c r="K385">
        <v>53</v>
      </c>
      <c r="L385" t="s">
        <v>890</v>
      </c>
    </row>
    <row r="386" spans="2:12" x14ac:dyDescent="0.25">
      <c r="B386" s="158" t="s">
        <v>891</v>
      </c>
      <c r="C386" s="159">
        <v>1112199</v>
      </c>
    </row>
    <row r="387" spans="2:12" x14ac:dyDescent="0.25">
      <c r="B387" s="158" t="s">
        <v>892</v>
      </c>
      <c r="C387" s="159">
        <v>1112224</v>
      </c>
    </row>
    <row r="388" spans="2:12" x14ac:dyDescent="0.25">
      <c r="B388" s="158" t="s">
        <v>893</v>
      </c>
      <c r="C388" s="159">
        <v>1112222</v>
      </c>
    </row>
    <row r="389" spans="2:12" x14ac:dyDescent="0.25">
      <c r="B389" s="158" t="s">
        <v>894</v>
      </c>
      <c r="C389" s="159">
        <v>1112228</v>
      </c>
    </row>
    <row r="390" spans="2:12" x14ac:dyDescent="0.25">
      <c r="B390" s="158" t="s">
        <v>895</v>
      </c>
      <c r="C390" s="159">
        <v>1112225</v>
      </c>
    </row>
    <row r="391" spans="2:12" x14ac:dyDescent="0.25">
      <c r="B391" s="158" t="s">
        <v>896</v>
      </c>
      <c r="C391" s="159">
        <v>1112076</v>
      </c>
    </row>
    <row r="392" spans="2:12" x14ac:dyDescent="0.25">
      <c r="B392" s="158" t="s">
        <v>897</v>
      </c>
      <c r="C392" s="159">
        <v>1112324</v>
      </c>
    </row>
    <row r="393" spans="2:12" x14ac:dyDescent="0.25">
      <c r="B393" s="158" t="s">
        <v>898</v>
      </c>
      <c r="C393" s="159">
        <v>1110114</v>
      </c>
    </row>
    <row r="394" spans="2:12" x14ac:dyDescent="0.25">
      <c r="B394" s="158" t="s">
        <v>899</v>
      </c>
      <c r="C394" s="159">
        <v>1111977</v>
      </c>
    </row>
    <row r="395" spans="2:12" x14ac:dyDescent="0.25">
      <c r="B395" s="158" t="s">
        <v>900</v>
      </c>
      <c r="C395" s="159">
        <v>1111560</v>
      </c>
    </row>
    <row r="396" spans="2:12" x14ac:dyDescent="0.25">
      <c r="B396" s="158" t="s">
        <v>901</v>
      </c>
      <c r="C396" s="159">
        <v>1111062</v>
      </c>
    </row>
    <row r="397" spans="2:12" x14ac:dyDescent="0.25">
      <c r="B397" s="158" t="s">
        <v>902</v>
      </c>
      <c r="C397" s="159">
        <v>1111698</v>
      </c>
    </row>
    <row r="398" spans="2:12" x14ac:dyDescent="0.25">
      <c r="B398" s="158" t="s">
        <v>903</v>
      </c>
      <c r="C398" s="159">
        <v>1112038</v>
      </c>
    </row>
    <row r="399" spans="2:12" x14ac:dyDescent="0.25">
      <c r="B399" s="158" t="s">
        <v>904</v>
      </c>
      <c r="C399" s="159">
        <v>1111120</v>
      </c>
    </row>
    <row r="400" spans="2:12" x14ac:dyDescent="0.25">
      <c r="B400" s="158" t="s">
        <v>905</v>
      </c>
      <c r="C400" s="159">
        <v>1111836</v>
      </c>
    </row>
    <row r="401" spans="2:3" x14ac:dyDescent="0.25">
      <c r="B401" s="158" t="s">
        <v>906</v>
      </c>
      <c r="C401" s="159">
        <v>1110015</v>
      </c>
    </row>
    <row r="402" spans="2:3" x14ac:dyDescent="0.25">
      <c r="B402" s="158" t="s">
        <v>907</v>
      </c>
      <c r="C402" s="159">
        <v>1112389</v>
      </c>
    </row>
    <row r="403" spans="2:3" x14ac:dyDescent="0.25">
      <c r="B403" s="158" t="s">
        <v>908</v>
      </c>
      <c r="C403" s="159">
        <v>1110200</v>
      </c>
    </row>
    <row r="404" spans="2:3" x14ac:dyDescent="0.25">
      <c r="B404" s="158" t="s">
        <v>909</v>
      </c>
      <c r="C404" s="159">
        <v>1110697</v>
      </c>
    </row>
    <row r="405" spans="2:3" x14ac:dyDescent="0.25">
      <c r="B405" s="158" t="s">
        <v>910</v>
      </c>
      <c r="C405" s="159">
        <v>1115415</v>
      </c>
    </row>
    <row r="406" spans="2:3" x14ac:dyDescent="0.25">
      <c r="B406" s="158" t="s">
        <v>911</v>
      </c>
      <c r="C406" s="159">
        <v>1110698</v>
      </c>
    </row>
    <row r="407" spans="2:3" x14ac:dyDescent="0.25">
      <c r="B407" s="158" t="s">
        <v>912</v>
      </c>
      <c r="C407" s="159">
        <v>1112191</v>
      </c>
    </row>
    <row r="408" spans="2:3" x14ac:dyDescent="0.25">
      <c r="B408" s="158" t="s">
        <v>913</v>
      </c>
      <c r="C408" s="159">
        <v>1111307</v>
      </c>
    </row>
    <row r="409" spans="2:3" x14ac:dyDescent="0.25">
      <c r="B409" s="158" t="s">
        <v>914</v>
      </c>
      <c r="C409" s="159">
        <v>1112145</v>
      </c>
    </row>
    <row r="410" spans="2:3" x14ac:dyDescent="0.25">
      <c r="B410" s="158" t="s">
        <v>915</v>
      </c>
      <c r="C410" s="159">
        <v>1110917</v>
      </c>
    </row>
    <row r="411" spans="2:3" x14ac:dyDescent="0.25">
      <c r="B411" s="158" t="s">
        <v>916</v>
      </c>
      <c r="C411" s="159">
        <v>1110975</v>
      </c>
    </row>
    <row r="412" spans="2:3" x14ac:dyDescent="0.25">
      <c r="B412" s="158" t="s">
        <v>917</v>
      </c>
      <c r="C412" s="159">
        <v>1110424</v>
      </c>
    </row>
    <row r="413" spans="2:3" x14ac:dyDescent="0.25">
      <c r="B413" s="158" t="s">
        <v>918</v>
      </c>
      <c r="C413" s="159">
        <v>1110781</v>
      </c>
    </row>
    <row r="414" spans="2:3" x14ac:dyDescent="0.25">
      <c r="B414" s="158" t="s">
        <v>919</v>
      </c>
      <c r="C414" s="159">
        <v>1110810</v>
      </c>
    </row>
    <row r="415" spans="2:3" x14ac:dyDescent="0.25">
      <c r="B415" s="158" t="s">
        <v>920</v>
      </c>
      <c r="C415" s="159">
        <v>1111874</v>
      </c>
    </row>
    <row r="416" spans="2:3" x14ac:dyDescent="0.25">
      <c r="B416" s="158" t="s">
        <v>921</v>
      </c>
      <c r="C416" s="159">
        <v>1111327</v>
      </c>
    </row>
    <row r="417" spans="2:3" x14ac:dyDescent="0.25">
      <c r="B417" s="158" t="s">
        <v>922</v>
      </c>
      <c r="C417" s="159">
        <v>1111824</v>
      </c>
    </row>
    <row r="418" spans="2:3" x14ac:dyDescent="0.25">
      <c r="B418" s="158" t="s">
        <v>923</v>
      </c>
      <c r="C418" s="159">
        <v>1110637</v>
      </c>
    </row>
    <row r="419" spans="2:3" x14ac:dyDescent="0.25">
      <c r="B419" s="158" t="s">
        <v>924</v>
      </c>
      <c r="C419" s="159">
        <v>1110528</v>
      </c>
    </row>
    <row r="420" spans="2:3" x14ac:dyDescent="0.25">
      <c r="B420" s="158" t="s">
        <v>925</v>
      </c>
      <c r="C420" s="159">
        <v>1111511</v>
      </c>
    </row>
    <row r="421" spans="2:3" x14ac:dyDescent="0.25">
      <c r="B421" s="158" t="s">
        <v>926</v>
      </c>
      <c r="C421" s="159">
        <v>1111491</v>
      </c>
    </row>
    <row r="422" spans="2:3" x14ac:dyDescent="0.25">
      <c r="B422" s="158" t="s">
        <v>927</v>
      </c>
      <c r="C422" s="159">
        <v>1111023</v>
      </c>
    </row>
    <row r="423" spans="2:3" x14ac:dyDescent="0.25">
      <c r="B423" s="158" t="s">
        <v>928</v>
      </c>
      <c r="C423" s="159">
        <v>1110782</v>
      </c>
    </row>
    <row r="424" spans="2:3" x14ac:dyDescent="0.25">
      <c r="B424" s="158" t="s">
        <v>929</v>
      </c>
      <c r="C424" s="159">
        <v>1112869</v>
      </c>
    </row>
    <row r="425" spans="2:3" x14ac:dyDescent="0.25">
      <c r="B425" s="158" t="s">
        <v>930</v>
      </c>
      <c r="C425" s="159">
        <v>1110076</v>
      </c>
    </row>
    <row r="426" spans="2:3" x14ac:dyDescent="0.25">
      <c r="B426" s="158" t="s">
        <v>931</v>
      </c>
      <c r="C426" s="159">
        <v>1111899</v>
      </c>
    </row>
    <row r="427" spans="2:3" x14ac:dyDescent="0.25">
      <c r="B427" s="158" t="s">
        <v>932</v>
      </c>
      <c r="C427" s="159">
        <v>1110942</v>
      </c>
    </row>
    <row r="428" spans="2:3" x14ac:dyDescent="0.25">
      <c r="B428" s="158" t="s">
        <v>933</v>
      </c>
      <c r="C428" s="159">
        <v>1111461</v>
      </c>
    </row>
    <row r="429" spans="2:3" x14ac:dyDescent="0.25">
      <c r="B429" s="158" t="s">
        <v>934</v>
      </c>
      <c r="C429" s="159">
        <v>1112401</v>
      </c>
    </row>
    <row r="430" spans="2:3" x14ac:dyDescent="0.25">
      <c r="B430" s="158" t="s">
        <v>935</v>
      </c>
      <c r="C430" s="159">
        <v>1111572</v>
      </c>
    </row>
    <row r="431" spans="2:3" x14ac:dyDescent="0.25">
      <c r="B431" s="158" t="s">
        <v>936</v>
      </c>
      <c r="C431" s="159">
        <v>1112163</v>
      </c>
    </row>
    <row r="432" spans="2:3" x14ac:dyDescent="0.25">
      <c r="B432" s="158" t="s">
        <v>937</v>
      </c>
      <c r="C432" s="159">
        <v>1112765</v>
      </c>
    </row>
    <row r="433" spans="2:3" x14ac:dyDescent="0.25">
      <c r="B433" s="158" t="s">
        <v>938</v>
      </c>
      <c r="C433" s="159">
        <v>1112325</v>
      </c>
    </row>
    <row r="434" spans="2:3" x14ac:dyDescent="0.25">
      <c r="B434" s="158" t="s">
        <v>939</v>
      </c>
      <c r="C434" s="159">
        <v>1112178</v>
      </c>
    </row>
    <row r="435" spans="2:3" x14ac:dyDescent="0.25">
      <c r="B435" s="158" t="s">
        <v>940</v>
      </c>
      <c r="C435" s="159">
        <v>1111974</v>
      </c>
    </row>
    <row r="436" spans="2:3" x14ac:dyDescent="0.25">
      <c r="B436" s="158" t="s">
        <v>941</v>
      </c>
      <c r="C436" s="159">
        <v>1111108</v>
      </c>
    </row>
    <row r="437" spans="2:3" x14ac:dyDescent="0.25">
      <c r="B437" s="158" t="s">
        <v>942</v>
      </c>
      <c r="C437" s="159">
        <v>1112553</v>
      </c>
    </row>
    <row r="438" spans="2:3" x14ac:dyDescent="0.25">
      <c r="B438" s="158" t="s">
        <v>943</v>
      </c>
      <c r="C438" s="159">
        <v>1110561</v>
      </c>
    </row>
    <row r="439" spans="2:3" x14ac:dyDescent="0.25">
      <c r="B439" s="158" t="s">
        <v>944</v>
      </c>
      <c r="C439" s="159">
        <v>1111582</v>
      </c>
    </row>
    <row r="440" spans="2:3" x14ac:dyDescent="0.25">
      <c r="B440" s="158" t="s">
        <v>945</v>
      </c>
      <c r="C440" s="159">
        <v>1112576</v>
      </c>
    </row>
    <row r="441" spans="2:3" x14ac:dyDescent="0.25">
      <c r="B441" s="158" t="s">
        <v>946</v>
      </c>
      <c r="C441" s="159">
        <v>1112196</v>
      </c>
    </row>
    <row r="442" spans="2:3" x14ac:dyDescent="0.25">
      <c r="B442" s="158" t="s">
        <v>947</v>
      </c>
      <c r="C442" s="159">
        <v>1112701</v>
      </c>
    </row>
    <row r="443" spans="2:3" x14ac:dyDescent="0.25">
      <c r="B443" s="158" t="s">
        <v>948</v>
      </c>
      <c r="C443" s="159">
        <v>1112844</v>
      </c>
    </row>
    <row r="444" spans="2:3" x14ac:dyDescent="0.25">
      <c r="B444" s="158" t="s">
        <v>949</v>
      </c>
      <c r="C444" s="159">
        <v>1112754</v>
      </c>
    </row>
    <row r="445" spans="2:3" x14ac:dyDescent="0.25">
      <c r="B445" s="158" t="s">
        <v>950</v>
      </c>
      <c r="C445" s="159">
        <v>1112434</v>
      </c>
    </row>
    <row r="446" spans="2:3" x14ac:dyDescent="0.25">
      <c r="B446" s="158" t="s">
        <v>951</v>
      </c>
      <c r="C446" s="159">
        <v>1110830</v>
      </c>
    </row>
    <row r="447" spans="2:3" x14ac:dyDescent="0.25">
      <c r="B447" s="158" t="s">
        <v>952</v>
      </c>
      <c r="C447" s="159">
        <v>1111869</v>
      </c>
    </row>
    <row r="448" spans="2:3" x14ac:dyDescent="0.25">
      <c r="B448" s="158" t="s">
        <v>953</v>
      </c>
      <c r="C448" s="159">
        <v>1110943</v>
      </c>
    </row>
    <row r="449" spans="2:3" x14ac:dyDescent="0.25">
      <c r="B449" s="158" t="s">
        <v>954</v>
      </c>
      <c r="C449" s="159">
        <v>1112343</v>
      </c>
    </row>
    <row r="450" spans="2:3" x14ac:dyDescent="0.25">
      <c r="B450" s="158" t="s">
        <v>955</v>
      </c>
      <c r="C450" s="159">
        <v>1111347</v>
      </c>
    </row>
    <row r="451" spans="2:3" x14ac:dyDescent="0.25">
      <c r="B451" s="158" t="s">
        <v>956</v>
      </c>
      <c r="C451" s="159">
        <v>1112253</v>
      </c>
    </row>
    <row r="452" spans="2:3" x14ac:dyDescent="0.25">
      <c r="B452" s="158" t="s">
        <v>957</v>
      </c>
      <c r="C452" s="159">
        <v>1112279</v>
      </c>
    </row>
    <row r="453" spans="2:3" x14ac:dyDescent="0.25">
      <c r="B453" s="158" t="s">
        <v>958</v>
      </c>
      <c r="C453" s="159">
        <v>1112264</v>
      </c>
    </row>
    <row r="454" spans="2:3" x14ac:dyDescent="0.25">
      <c r="B454" s="158" t="s">
        <v>959</v>
      </c>
      <c r="C454" s="159">
        <v>1112265</v>
      </c>
    </row>
    <row r="455" spans="2:3" x14ac:dyDescent="0.25">
      <c r="B455" s="158" t="s">
        <v>960</v>
      </c>
      <c r="C455" s="159">
        <v>1112266</v>
      </c>
    </row>
    <row r="456" spans="2:3" x14ac:dyDescent="0.25">
      <c r="B456" s="158" t="s">
        <v>961</v>
      </c>
      <c r="C456" s="159">
        <v>1112277</v>
      </c>
    </row>
    <row r="457" spans="2:3" x14ac:dyDescent="0.25">
      <c r="B457" s="158" t="s">
        <v>962</v>
      </c>
      <c r="C457" s="159">
        <v>1112269</v>
      </c>
    </row>
    <row r="458" spans="2:3" x14ac:dyDescent="0.25">
      <c r="B458" s="158" t="s">
        <v>963</v>
      </c>
      <c r="C458" s="159">
        <v>1112270</v>
      </c>
    </row>
    <row r="459" spans="2:3" x14ac:dyDescent="0.25">
      <c r="B459" s="158" t="s">
        <v>964</v>
      </c>
      <c r="C459" s="159">
        <v>1112256</v>
      </c>
    </row>
    <row r="460" spans="2:3" x14ac:dyDescent="0.25">
      <c r="B460" s="158" t="s">
        <v>965</v>
      </c>
      <c r="C460" s="159">
        <v>1112257</v>
      </c>
    </row>
    <row r="461" spans="2:3" x14ac:dyDescent="0.25">
      <c r="B461" s="158" t="s">
        <v>966</v>
      </c>
      <c r="C461" s="159">
        <v>1112258</v>
      </c>
    </row>
    <row r="462" spans="2:3" x14ac:dyDescent="0.25">
      <c r="B462" s="158" t="s">
        <v>967</v>
      </c>
      <c r="C462" s="159">
        <v>1112278</v>
      </c>
    </row>
    <row r="463" spans="2:3" x14ac:dyDescent="0.25">
      <c r="B463" s="158" t="s">
        <v>968</v>
      </c>
      <c r="C463" s="159">
        <v>1112287</v>
      </c>
    </row>
    <row r="464" spans="2:3" x14ac:dyDescent="0.25">
      <c r="B464" s="158" t="s">
        <v>969</v>
      </c>
      <c r="C464" s="159">
        <v>1112288</v>
      </c>
    </row>
    <row r="465" spans="2:3" x14ac:dyDescent="0.25">
      <c r="B465" s="158" t="s">
        <v>970</v>
      </c>
      <c r="C465" s="159">
        <v>1112289</v>
      </c>
    </row>
    <row r="466" spans="2:3" x14ac:dyDescent="0.25">
      <c r="B466" s="158" t="s">
        <v>971</v>
      </c>
      <c r="C466" s="159">
        <v>1112254</v>
      </c>
    </row>
    <row r="467" spans="2:3" x14ac:dyDescent="0.25">
      <c r="B467" s="158" t="s">
        <v>972</v>
      </c>
      <c r="C467" s="159">
        <v>1110557</v>
      </c>
    </row>
    <row r="468" spans="2:3" x14ac:dyDescent="0.25">
      <c r="B468" s="158" t="s">
        <v>973</v>
      </c>
      <c r="C468" s="159">
        <v>1112149</v>
      </c>
    </row>
    <row r="469" spans="2:3" x14ac:dyDescent="0.25">
      <c r="B469" s="158" t="s">
        <v>974</v>
      </c>
      <c r="C469" s="159">
        <v>1112961</v>
      </c>
    </row>
    <row r="470" spans="2:3" x14ac:dyDescent="0.25">
      <c r="B470" s="158" t="s">
        <v>975</v>
      </c>
      <c r="C470" s="159">
        <v>1110192</v>
      </c>
    </row>
    <row r="471" spans="2:3" x14ac:dyDescent="0.25">
      <c r="B471" s="158" t="s">
        <v>976</v>
      </c>
      <c r="C471" s="159">
        <v>1110193</v>
      </c>
    </row>
    <row r="472" spans="2:3" x14ac:dyDescent="0.25">
      <c r="B472" s="158" t="s">
        <v>977</v>
      </c>
      <c r="C472" s="159">
        <v>1110794</v>
      </c>
    </row>
    <row r="473" spans="2:3" x14ac:dyDescent="0.25">
      <c r="B473" s="158" t="s">
        <v>978</v>
      </c>
      <c r="C473" s="159">
        <v>1111528</v>
      </c>
    </row>
    <row r="474" spans="2:3" x14ac:dyDescent="0.25">
      <c r="B474" s="158" t="s">
        <v>979</v>
      </c>
      <c r="C474" s="159">
        <v>1110798</v>
      </c>
    </row>
    <row r="475" spans="2:3" x14ac:dyDescent="0.25">
      <c r="B475" s="158" t="s">
        <v>980</v>
      </c>
      <c r="C475" s="159">
        <v>1112578</v>
      </c>
    </row>
    <row r="476" spans="2:3" x14ac:dyDescent="0.25">
      <c r="B476" s="158" t="s">
        <v>981</v>
      </c>
      <c r="C476" s="159">
        <v>1111808</v>
      </c>
    </row>
    <row r="477" spans="2:3" x14ac:dyDescent="0.25">
      <c r="B477" s="158" t="s">
        <v>982</v>
      </c>
      <c r="C477" s="159">
        <v>1111011</v>
      </c>
    </row>
    <row r="478" spans="2:3" x14ac:dyDescent="0.25">
      <c r="B478" s="158" t="s">
        <v>983</v>
      </c>
      <c r="C478" s="159">
        <v>1112400</v>
      </c>
    </row>
    <row r="479" spans="2:3" x14ac:dyDescent="0.25">
      <c r="B479" s="158" t="s">
        <v>984</v>
      </c>
      <c r="C479" s="159">
        <v>1110976</v>
      </c>
    </row>
    <row r="480" spans="2:3" x14ac:dyDescent="0.25">
      <c r="B480" s="158" t="s">
        <v>985</v>
      </c>
      <c r="C480" s="159">
        <v>1112880</v>
      </c>
    </row>
    <row r="481" spans="2:3" x14ac:dyDescent="0.25">
      <c r="B481" s="158" t="s">
        <v>986</v>
      </c>
      <c r="C481" s="159">
        <v>1112139</v>
      </c>
    </row>
    <row r="482" spans="2:3" x14ac:dyDescent="0.25">
      <c r="B482" s="158" t="s">
        <v>987</v>
      </c>
      <c r="C482" s="159">
        <v>1111354</v>
      </c>
    </row>
    <row r="483" spans="2:3" x14ac:dyDescent="0.25">
      <c r="B483" s="158" t="s">
        <v>988</v>
      </c>
      <c r="C483" s="159">
        <v>1112180</v>
      </c>
    </row>
    <row r="484" spans="2:3" x14ac:dyDescent="0.25">
      <c r="B484" s="158" t="s">
        <v>989</v>
      </c>
      <c r="C484" s="159">
        <v>1111758</v>
      </c>
    </row>
    <row r="485" spans="2:3" x14ac:dyDescent="0.25">
      <c r="B485" s="158" t="s">
        <v>990</v>
      </c>
      <c r="C485" s="159">
        <v>1111659</v>
      </c>
    </row>
    <row r="486" spans="2:3" x14ac:dyDescent="0.25">
      <c r="B486" s="158" t="s">
        <v>991</v>
      </c>
      <c r="C486" s="159">
        <v>1110016</v>
      </c>
    </row>
    <row r="487" spans="2:3" x14ac:dyDescent="0.25">
      <c r="B487" s="158" t="s">
        <v>992</v>
      </c>
      <c r="C487" s="159">
        <v>1110341</v>
      </c>
    </row>
    <row r="488" spans="2:3" x14ac:dyDescent="0.25">
      <c r="B488" s="158" t="s">
        <v>993</v>
      </c>
      <c r="C488" s="159">
        <v>1111297</v>
      </c>
    </row>
    <row r="489" spans="2:3" x14ac:dyDescent="0.25">
      <c r="B489" s="158" t="s">
        <v>994</v>
      </c>
      <c r="C489" s="159">
        <v>1111561</v>
      </c>
    </row>
    <row r="490" spans="2:3" x14ac:dyDescent="0.25">
      <c r="B490" s="158" t="s">
        <v>995</v>
      </c>
      <c r="C490" s="159">
        <v>1112600</v>
      </c>
    </row>
    <row r="491" spans="2:3" x14ac:dyDescent="0.25">
      <c r="B491" s="158" t="s">
        <v>996</v>
      </c>
      <c r="C491" s="159">
        <v>1110795</v>
      </c>
    </row>
    <row r="492" spans="2:3" x14ac:dyDescent="0.25">
      <c r="B492" s="158" t="s">
        <v>997</v>
      </c>
      <c r="C492" s="159">
        <v>1112095</v>
      </c>
    </row>
    <row r="493" spans="2:3" x14ac:dyDescent="0.25">
      <c r="B493" s="158" t="s">
        <v>998</v>
      </c>
      <c r="C493" s="159">
        <v>1112213</v>
      </c>
    </row>
    <row r="494" spans="2:3" x14ac:dyDescent="0.25">
      <c r="B494" s="158" t="s">
        <v>999</v>
      </c>
      <c r="C494" s="159">
        <v>1111328</v>
      </c>
    </row>
    <row r="495" spans="2:3" x14ac:dyDescent="0.25">
      <c r="B495" s="158" t="s">
        <v>1000</v>
      </c>
      <c r="C495" s="159">
        <v>1111776</v>
      </c>
    </row>
    <row r="496" spans="2:3" x14ac:dyDescent="0.25">
      <c r="B496" s="158" t="s">
        <v>1001</v>
      </c>
      <c r="C496" s="159">
        <v>1111333</v>
      </c>
    </row>
    <row r="497" spans="2:3" x14ac:dyDescent="0.25">
      <c r="B497" s="158" t="s">
        <v>1002</v>
      </c>
      <c r="C497" s="159">
        <v>1112922</v>
      </c>
    </row>
    <row r="498" spans="2:3" x14ac:dyDescent="0.25">
      <c r="B498" s="158" t="s">
        <v>1003</v>
      </c>
      <c r="C498" s="159">
        <v>1112518</v>
      </c>
    </row>
    <row r="499" spans="2:3" x14ac:dyDescent="0.25">
      <c r="B499" s="158" t="s">
        <v>1004</v>
      </c>
      <c r="C499" s="159">
        <v>1110031</v>
      </c>
    </row>
    <row r="500" spans="2:3" x14ac:dyDescent="0.25">
      <c r="B500" s="158" t="s">
        <v>1005</v>
      </c>
      <c r="C500" s="159">
        <v>1111109</v>
      </c>
    </row>
    <row r="501" spans="2:3" x14ac:dyDescent="0.25">
      <c r="B501" s="158" t="s">
        <v>1006</v>
      </c>
      <c r="C501" s="159">
        <v>1112376</v>
      </c>
    </row>
    <row r="502" spans="2:3" x14ac:dyDescent="0.25">
      <c r="B502" s="158" t="s">
        <v>1007</v>
      </c>
      <c r="C502" s="159">
        <v>1111643</v>
      </c>
    </row>
    <row r="503" spans="2:3" x14ac:dyDescent="0.25">
      <c r="B503" s="158" t="s">
        <v>1008</v>
      </c>
      <c r="C503" s="159">
        <v>1111520</v>
      </c>
    </row>
    <row r="504" spans="2:3" x14ac:dyDescent="0.25">
      <c r="B504" s="158" t="s">
        <v>1009</v>
      </c>
      <c r="C504" s="159">
        <v>1111825</v>
      </c>
    </row>
    <row r="505" spans="2:3" x14ac:dyDescent="0.25">
      <c r="B505" s="158" t="s">
        <v>1010</v>
      </c>
      <c r="C505" s="159">
        <v>1111644</v>
      </c>
    </row>
    <row r="506" spans="2:3" x14ac:dyDescent="0.25">
      <c r="B506" s="158" t="s">
        <v>1011</v>
      </c>
      <c r="C506" s="159">
        <v>1112700</v>
      </c>
    </row>
    <row r="507" spans="2:3" x14ac:dyDescent="0.25">
      <c r="B507" s="158" t="s">
        <v>1012</v>
      </c>
      <c r="C507" s="159">
        <v>1111121</v>
      </c>
    </row>
    <row r="508" spans="2:3" x14ac:dyDescent="0.25">
      <c r="B508" s="158" t="s">
        <v>1013</v>
      </c>
      <c r="C508" s="159">
        <v>1111669</v>
      </c>
    </row>
    <row r="509" spans="2:3" x14ac:dyDescent="0.25">
      <c r="B509" s="158" t="s">
        <v>1014</v>
      </c>
      <c r="C509" s="159">
        <v>1112728</v>
      </c>
    </row>
    <row r="510" spans="2:3" x14ac:dyDescent="0.25">
      <c r="B510" s="158" t="s">
        <v>1015</v>
      </c>
      <c r="C510" s="159">
        <v>1110852</v>
      </c>
    </row>
    <row r="511" spans="2:3" x14ac:dyDescent="0.25">
      <c r="B511" s="158" t="s">
        <v>1016</v>
      </c>
      <c r="C511" s="159">
        <v>1112094</v>
      </c>
    </row>
    <row r="512" spans="2:3" x14ac:dyDescent="0.25">
      <c r="B512" s="158" t="s">
        <v>1017</v>
      </c>
      <c r="C512" s="159">
        <v>1111110</v>
      </c>
    </row>
    <row r="513" spans="2:3" x14ac:dyDescent="0.25">
      <c r="B513" s="158" t="s">
        <v>1018</v>
      </c>
      <c r="C513" s="159">
        <v>1110811</v>
      </c>
    </row>
    <row r="514" spans="2:3" x14ac:dyDescent="0.25">
      <c r="B514" s="158" t="s">
        <v>1019</v>
      </c>
      <c r="C514" s="159">
        <v>1111789</v>
      </c>
    </row>
    <row r="515" spans="2:3" x14ac:dyDescent="0.25">
      <c r="B515" s="158" t="s">
        <v>1020</v>
      </c>
      <c r="C515" s="159">
        <v>1111933</v>
      </c>
    </row>
    <row r="516" spans="2:3" x14ac:dyDescent="0.25">
      <c r="B516" s="158" t="s">
        <v>1021</v>
      </c>
      <c r="C516" s="159">
        <v>1111705</v>
      </c>
    </row>
    <row r="517" spans="2:3" x14ac:dyDescent="0.25">
      <c r="B517" s="158" t="s">
        <v>1022</v>
      </c>
      <c r="C517" s="159">
        <v>1111158</v>
      </c>
    </row>
    <row r="518" spans="2:3" x14ac:dyDescent="0.25">
      <c r="B518" s="158" t="s">
        <v>1023</v>
      </c>
      <c r="C518" s="159">
        <v>1110983</v>
      </c>
    </row>
    <row r="519" spans="2:3" x14ac:dyDescent="0.25">
      <c r="B519" s="158" t="s">
        <v>1024</v>
      </c>
      <c r="C519" s="159">
        <v>1111024</v>
      </c>
    </row>
    <row r="520" spans="2:3" x14ac:dyDescent="0.25">
      <c r="B520" s="158" t="s">
        <v>1025</v>
      </c>
      <c r="C520" s="159">
        <v>1111063</v>
      </c>
    </row>
    <row r="521" spans="2:3" x14ac:dyDescent="0.25">
      <c r="B521" s="158" t="s">
        <v>1026</v>
      </c>
      <c r="C521" s="159">
        <v>1112192</v>
      </c>
    </row>
    <row r="522" spans="2:3" x14ac:dyDescent="0.25">
      <c r="B522" s="158" t="s">
        <v>1027</v>
      </c>
      <c r="C522" s="159">
        <v>1110856</v>
      </c>
    </row>
    <row r="523" spans="2:3" x14ac:dyDescent="0.25">
      <c r="B523" s="158" t="s">
        <v>1028</v>
      </c>
      <c r="C523" s="159">
        <v>1110918</v>
      </c>
    </row>
    <row r="524" spans="2:3" x14ac:dyDescent="0.25">
      <c r="B524" s="158" t="s">
        <v>1029</v>
      </c>
      <c r="C524" s="159">
        <v>1110984</v>
      </c>
    </row>
    <row r="525" spans="2:3" x14ac:dyDescent="0.25">
      <c r="B525" s="158" t="s">
        <v>1030</v>
      </c>
      <c r="C525" s="159">
        <v>1111784</v>
      </c>
    </row>
    <row r="526" spans="2:3" x14ac:dyDescent="0.25">
      <c r="B526" s="158" t="s">
        <v>1031</v>
      </c>
      <c r="C526" s="159">
        <v>1111934</v>
      </c>
    </row>
    <row r="527" spans="2:3" x14ac:dyDescent="0.25">
      <c r="B527" s="158" t="s">
        <v>1032</v>
      </c>
      <c r="C527" s="159">
        <v>1112402</v>
      </c>
    </row>
    <row r="528" spans="2:3" x14ac:dyDescent="0.25">
      <c r="B528" s="158" t="s">
        <v>1033</v>
      </c>
      <c r="C528" s="159">
        <v>1112517</v>
      </c>
    </row>
    <row r="529" spans="2:3" x14ac:dyDescent="0.25">
      <c r="B529" s="158" t="s">
        <v>1034</v>
      </c>
      <c r="C529" s="159">
        <v>1110960</v>
      </c>
    </row>
    <row r="530" spans="2:3" x14ac:dyDescent="0.25">
      <c r="B530" s="158" t="s">
        <v>1035</v>
      </c>
      <c r="C530" s="159">
        <v>1112291</v>
      </c>
    </row>
    <row r="531" spans="2:3" x14ac:dyDescent="0.25">
      <c r="B531" s="158" t="s">
        <v>1036</v>
      </c>
      <c r="C531" s="159">
        <v>1110919</v>
      </c>
    </row>
    <row r="532" spans="2:3" x14ac:dyDescent="0.25">
      <c r="B532" s="158" t="s">
        <v>1037</v>
      </c>
      <c r="C532" s="159">
        <v>1111521</v>
      </c>
    </row>
    <row r="533" spans="2:3" x14ac:dyDescent="0.25">
      <c r="B533" s="158" t="s">
        <v>1038</v>
      </c>
      <c r="C533" s="159">
        <v>1111795</v>
      </c>
    </row>
    <row r="534" spans="2:3" x14ac:dyDescent="0.25">
      <c r="B534" s="158" t="s">
        <v>1039</v>
      </c>
      <c r="C534" s="159">
        <v>1110649</v>
      </c>
    </row>
    <row r="535" spans="2:3" x14ac:dyDescent="0.25">
      <c r="B535" s="158" t="s">
        <v>1040</v>
      </c>
      <c r="C535" s="159">
        <v>1110032</v>
      </c>
    </row>
    <row r="536" spans="2:3" x14ac:dyDescent="0.25">
      <c r="B536" s="158" t="s">
        <v>1041</v>
      </c>
      <c r="C536" s="159">
        <v>1110391</v>
      </c>
    </row>
    <row r="537" spans="2:3" x14ac:dyDescent="0.25">
      <c r="B537" s="158" t="s">
        <v>1042</v>
      </c>
      <c r="C537" s="159">
        <v>1110195</v>
      </c>
    </row>
    <row r="538" spans="2:3" x14ac:dyDescent="0.25">
      <c r="B538" s="158" t="s">
        <v>1043</v>
      </c>
      <c r="C538" s="159">
        <v>1111573</v>
      </c>
    </row>
    <row r="539" spans="2:3" x14ac:dyDescent="0.25">
      <c r="B539" s="158" t="s">
        <v>1044</v>
      </c>
      <c r="C539" s="159">
        <v>1111072</v>
      </c>
    </row>
    <row r="540" spans="2:3" x14ac:dyDescent="0.25">
      <c r="B540" s="158" t="s">
        <v>1045</v>
      </c>
      <c r="C540" s="159">
        <v>1110115</v>
      </c>
    </row>
    <row r="541" spans="2:3" x14ac:dyDescent="0.25">
      <c r="B541" s="158" t="s">
        <v>1046</v>
      </c>
      <c r="C541" s="159">
        <v>1112430</v>
      </c>
    </row>
    <row r="542" spans="2:3" x14ac:dyDescent="0.25">
      <c r="B542" s="158" t="s">
        <v>1047</v>
      </c>
      <c r="C542" s="159">
        <v>1112820</v>
      </c>
    </row>
    <row r="543" spans="2:3" x14ac:dyDescent="0.25">
      <c r="B543" s="158" t="s">
        <v>1048</v>
      </c>
      <c r="C543" s="159">
        <v>1110344</v>
      </c>
    </row>
    <row r="544" spans="2:3" x14ac:dyDescent="0.25">
      <c r="B544" s="158" t="s">
        <v>1049</v>
      </c>
      <c r="C544" s="159">
        <v>1110346</v>
      </c>
    </row>
    <row r="545" spans="2:3" x14ac:dyDescent="0.25">
      <c r="B545" s="158" t="s">
        <v>1050</v>
      </c>
      <c r="C545" s="159">
        <v>1111492</v>
      </c>
    </row>
    <row r="546" spans="2:3" x14ac:dyDescent="0.25">
      <c r="B546" s="158" t="s">
        <v>1051</v>
      </c>
      <c r="C546" s="159">
        <v>1111493</v>
      </c>
    </row>
    <row r="547" spans="2:3" x14ac:dyDescent="0.25">
      <c r="B547" s="158" t="s">
        <v>1052</v>
      </c>
      <c r="C547" s="159">
        <v>1111195</v>
      </c>
    </row>
    <row r="548" spans="2:3" x14ac:dyDescent="0.25">
      <c r="B548" s="158" t="s">
        <v>1053</v>
      </c>
      <c r="C548" s="159">
        <v>1111073</v>
      </c>
    </row>
    <row r="549" spans="2:3" x14ac:dyDescent="0.25">
      <c r="B549" s="158" t="s">
        <v>1054</v>
      </c>
      <c r="C549" s="159">
        <v>1110018</v>
      </c>
    </row>
    <row r="550" spans="2:3" x14ac:dyDescent="0.25">
      <c r="B550" s="158" t="s">
        <v>1055</v>
      </c>
      <c r="C550" s="159">
        <v>1111681</v>
      </c>
    </row>
    <row r="551" spans="2:3" x14ac:dyDescent="0.25">
      <c r="B551" s="158" t="s">
        <v>1056</v>
      </c>
      <c r="C551" s="159">
        <v>1111699</v>
      </c>
    </row>
    <row r="552" spans="2:3" x14ac:dyDescent="0.25">
      <c r="B552" s="158" t="s">
        <v>1057</v>
      </c>
      <c r="C552" s="159">
        <v>1112685</v>
      </c>
    </row>
    <row r="553" spans="2:3" x14ac:dyDescent="0.25">
      <c r="B553" s="158" t="s">
        <v>1058</v>
      </c>
      <c r="C553" s="159">
        <v>1111494</v>
      </c>
    </row>
    <row r="554" spans="2:3" x14ac:dyDescent="0.25">
      <c r="B554" s="158" t="s">
        <v>1059</v>
      </c>
      <c r="C554" s="159">
        <v>1112499</v>
      </c>
    </row>
    <row r="555" spans="2:3" x14ac:dyDescent="0.25">
      <c r="B555" s="158" t="s">
        <v>1060</v>
      </c>
      <c r="C555" s="159">
        <v>1110725</v>
      </c>
    </row>
    <row r="556" spans="2:3" x14ac:dyDescent="0.25">
      <c r="B556" s="158" t="s">
        <v>1061</v>
      </c>
      <c r="C556" s="159">
        <v>1111308</v>
      </c>
    </row>
    <row r="557" spans="2:3" x14ac:dyDescent="0.25">
      <c r="B557" s="158" t="s">
        <v>1062</v>
      </c>
      <c r="C557" s="159">
        <v>1110331</v>
      </c>
    </row>
    <row r="558" spans="2:3" x14ac:dyDescent="0.25">
      <c r="B558" s="158" t="s">
        <v>1063</v>
      </c>
      <c r="C558" s="159">
        <v>1110699</v>
      </c>
    </row>
    <row r="559" spans="2:3" x14ac:dyDescent="0.25">
      <c r="B559" s="158" t="s">
        <v>1064</v>
      </c>
      <c r="C559" s="159">
        <v>1110361</v>
      </c>
    </row>
    <row r="560" spans="2:3" x14ac:dyDescent="0.25">
      <c r="B560" s="158" t="s">
        <v>1065</v>
      </c>
      <c r="C560" s="159">
        <v>1111800</v>
      </c>
    </row>
    <row r="561" spans="2:3" x14ac:dyDescent="0.25">
      <c r="B561" s="158" t="s">
        <v>1066</v>
      </c>
      <c r="C561" s="159">
        <v>1112583</v>
      </c>
    </row>
    <row r="562" spans="2:3" x14ac:dyDescent="0.25">
      <c r="B562" s="158" t="s">
        <v>1067</v>
      </c>
      <c r="C562" s="159">
        <v>1111670</v>
      </c>
    </row>
    <row r="563" spans="2:3" x14ac:dyDescent="0.25">
      <c r="B563" s="158" t="s">
        <v>1068</v>
      </c>
      <c r="C563" s="159">
        <v>1111512</v>
      </c>
    </row>
    <row r="564" spans="2:3" x14ac:dyDescent="0.25">
      <c r="B564" s="158" t="s">
        <v>1069</v>
      </c>
      <c r="C564" s="159">
        <v>1111785</v>
      </c>
    </row>
    <row r="565" spans="2:3" x14ac:dyDescent="0.25">
      <c r="B565" s="158" t="s">
        <v>1070</v>
      </c>
      <c r="C565" s="159">
        <v>1112118</v>
      </c>
    </row>
    <row r="566" spans="2:3" x14ac:dyDescent="0.25">
      <c r="B566" s="158" t="s">
        <v>1071</v>
      </c>
      <c r="C566" s="159">
        <v>1111826</v>
      </c>
    </row>
    <row r="567" spans="2:3" x14ac:dyDescent="0.25">
      <c r="B567" s="158" t="s">
        <v>1072</v>
      </c>
      <c r="C567" s="159">
        <v>1111771</v>
      </c>
    </row>
    <row r="568" spans="2:3" x14ac:dyDescent="0.25">
      <c r="B568" s="158" t="s">
        <v>1073</v>
      </c>
      <c r="C568" s="159">
        <v>1110108</v>
      </c>
    </row>
    <row r="569" spans="2:3" x14ac:dyDescent="0.25">
      <c r="B569" s="158" t="s">
        <v>1074</v>
      </c>
      <c r="C569" s="159">
        <v>1111366</v>
      </c>
    </row>
    <row r="570" spans="2:3" x14ac:dyDescent="0.25">
      <c r="B570" s="158" t="s">
        <v>1075</v>
      </c>
      <c r="C570" s="159">
        <v>1112494</v>
      </c>
    </row>
    <row r="571" spans="2:3" x14ac:dyDescent="0.25">
      <c r="B571" s="158" t="s">
        <v>1076</v>
      </c>
      <c r="C571" s="159">
        <v>1112598</v>
      </c>
    </row>
    <row r="572" spans="2:3" x14ac:dyDescent="0.25">
      <c r="B572" s="158" t="s">
        <v>1077</v>
      </c>
      <c r="C572" s="159">
        <v>1112595</v>
      </c>
    </row>
    <row r="573" spans="2:3" x14ac:dyDescent="0.25">
      <c r="B573" s="158" t="s">
        <v>1078</v>
      </c>
      <c r="C573" s="159">
        <v>1110362</v>
      </c>
    </row>
    <row r="574" spans="2:3" x14ac:dyDescent="0.25">
      <c r="B574" s="158" t="s">
        <v>1079</v>
      </c>
      <c r="C574" s="159">
        <v>1112684</v>
      </c>
    </row>
    <row r="575" spans="2:3" x14ac:dyDescent="0.25">
      <c r="B575" s="158" t="s">
        <v>1080</v>
      </c>
      <c r="C575" s="159">
        <v>1111397</v>
      </c>
    </row>
    <row r="576" spans="2:3" x14ac:dyDescent="0.25">
      <c r="B576" s="158" t="s">
        <v>1081</v>
      </c>
      <c r="C576" s="159">
        <v>1111406</v>
      </c>
    </row>
    <row r="577" spans="2:3" x14ac:dyDescent="0.25">
      <c r="B577" s="158" t="s">
        <v>1082</v>
      </c>
      <c r="C577" s="159">
        <v>1111980</v>
      </c>
    </row>
    <row r="578" spans="2:3" x14ac:dyDescent="0.25">
      <c r="B578" s="158" t="s">
        <v>1083</v>
      </c>
      <c r="C578" s="159">
        <v>1112772</v>
      </c>
    </row>
    <row r="579" spans="2:3" x14ac:dyDescent="0.25">
      <c r="B579" s="158" t="s">
        <v>1084</v>
      </c>
      <c r="C579" s="159">
        <v>1112963</v>
      </c>
    </row>
    <row r="580" spans="2:3" x14ac:dyDescent="0.25">
      <c r="B580" s="158" t="s">
        <v>1085</v>
      </c>
      <c r="C580" s="159">
        <v>1111900</v>
      </c>
    </row>
    <row r="581" spans="2:3" x14ac:dyDescent="0.25">
      <c r="B581" s="158" t="s">
        <v>1086</v>
      </c>
      <c r="C581" s="159">
        <v>1110952</v>
      </c>
    </row>
    <row r="582" spans="2:3" x14ac:dyDescent="0.25">
      <c r="B582" s="158" t="s">
        <v>1087</v>
      </c>
      <c r="C582" s="159">
        <v>1111664</v>
      </c>
    </row>
    <row r="583" spans="2:3" x14ac:dyDescent="0.25">
      <c r="B583" s="158" t="s">
        <v>1088</v>
      </c>
      <c r="C583" s="159">
        <v>1110726</v>
      </c>
    </row>
    <row r="584" spans="2:3" x14ac:dyDescent="0.25">
      <c r="B584" s="158" t="s">
        <v>1089</v>
      </c>
      <c r="C584" s="159">
        <v>1111147</v>
      </c>
    </row>
    <row r="585" spans="2:3" x14ac:dyDescent="0.25">
      <c r="B585" s="158" t="s">
        <v>1090</v>
      </c>
      <c r="C585" s="159">
        <v>1112731</v>
      </c>
    </row>
    <row r="586" spans="2:3" x14ac:dyDescent="0.25">
      <c r="B586" s="158" t="s">
        <v>1091</v>
      </c>
      <c r="C586" s="159">
        <v>1112602</v>
      </c>
    </row>
    <row r="587" spans="2:3" x14ac:dyDescent="0.25">
      <c r="B587" s="158" t="s">
        <v>1092</v>
      </c>
      <c r="C587" s="159">
        <v>1112387</v>
      </c>
    </row>
    <row r="588" spans="2:3" x14ac:dyDescent="0.25">
      <c r="B588" s="158" t="s">
        <v>1093</v>
      </c>
      <c r="C588" s="159">
        <v>1112320</v>
      </c>
    </row>
    <row r="589" spans="2:3" x14ac:dyDescent="0.25">
      <c r="B589" s="158" t="s">
        <v>1094</v>
      </c>
      <c r="C589" s="159">
        <v>1112331</v>
      </c>
    </row>
    <row r="590" spans="2:3" x14ac:dyDescent="0.25">
      <c r="B590" s="158" t="s">
        <v>1095</v>
      </c>
      <c r="C590" s="159">
        <v>1111979</v>
      </c>
    </row>
    <row r="591" spans="2:3" x14ac:dyDescent="0.25">
      <c r="B591" s="158" t="s">
        <v>1096</v>
      </c>
      <c r="C591" s="159">
        <v>1111329</v>
      </c>
    </row>
    <row r="592" spans="2:3" x14ac:dyDescent="0.25">
      <c r="B592" s="158" t="s">
        <v>1097</v>
      </c>
      <c r="C592" s="159">
        <v>1112698</v>
      </c>
    </row>
    <row r="593" spans="2:3" x14ac:dyDescent="0.25">
      <c r="B593" s="158" t="s">
        <v>1098</v>
      </c>
      <c r="C593" s="159">
        <v>1112788</v>
      </c>
    </row>
    <row r="594" spans="2:3" x14ac:dyDescent="0.25">
      <c r="B594" s="158" t="s">
        <v>1099</v>
      </c>
      <c r="C594" s="159">
        <v>1112350</v>
      </c>
    </row>
    <row r="595" spans="2:3" x14ac:dyDescent="0.25">
      <c r="B595" s="158" t="s">
        <v>1100</v>
      </c>
      <c r="C595" s="159">
        <v>1111486</v>
      </c>
    </row>
    <row r="596" spans="2:3" x14ac:dyDescent="0.25">
      <c r="B596" s="158" t="s">
        <v>1101</v>
      </c>
      <c r="C596" s="159">
        <v>1110902</v>
      </c>
    </row>
    <row r="597" spans="2:3" x14ac:dyDescent="0.25">
      <c r="B597" s="158" t="s">
        <v>1102</v>
      </c>
      <c r="C597" s="159">
        <v>1112415</v>
      </c>
    </row>
    <row r="598" spans="2:3" x14ac:dyDescent="0.25">
      <c r="B598" s="158" t="s">
        <v>1103</v>
      </c>
      <c r="C598" s="159">
        <v>1112194</v>
      </c>
    </row>
    <row r="599" spans="2:3" x14ac:dyDescent="0.25">
      <c r="B599" s="158" t="s">
        <v>1104</v>
      </c>
      <c r="C599" s="159">
        <v>1112390</v>
      </c>
    </row>
    <row r="600" spans="2:3" x14ac:dyDescent="0.25">
      <c r="B600" s="158" t="s">
        <v>1105</v>
      </c>
      <c r="C600" s="159">
        <v>1112510</v>
      </c>
    </row>
    <row r="601" spans="2:3" x14ac:dyDescent="0.25">
      <c r="B601" s="158" t="s">
        <v>1106</v>
      </c>
      <c r="C601" s="159">
        <v>1111981</v>
      </c>
    </row>
    <row r="602" spans="2:3" x14ac:dyDescent="0.25">
      <c r="B602" s="158" t="s">
        <v>1107</v>
      </c>
      <c r="C602" s="159">
        <v>1112193</v>
      </c>
    </row>
    <row r="603" spans="2:3" x14ac:dyDescent="0.25">
      <c r="B603" s="158" t="s">
        <v>1108</v>
      </c>
      <c r="C603" s="159">
        <v>1112882</v>
      </c>
    </row>
    <row r="604" spans="2:3" x14ac:dyDescent="0.25">
      <c r="B604" s="158" t="s">
        <v>1109</v>
      </c>
      <c r="C604" s="159">
        <v>1110129</v>
      </c>
    </row>
    <row r="605" spans="2:3" x14ac:dyDescent="0.25">
      <c r="B605" s="158" t="s">
        <v>1110</v>
      </c>
      <c r="C605" s="159">
        <v>1111548</v>
      </c>
    </row>
    <row r="606" spans="2:3" x14ac:dyDescent="0.25">
      <c r="B606" s="158" t="s">
        <v>1111</v>
      </c>
      <c r="C606" s="159">
        <v>1111632</v>
      </c>
    </row>
    <row r="607" spans="2:3" x14ac:dyDescent="0.25">
      <c r="B607" s="158" t="s">
        <v>1112</v>
      </c>
      <c r="C607" s="159">
        <v>1111522</v>
      </c>
    </row>
    <row r="608" spans="2:3" x14ac:dyDescent="0.25">
      <c r="B608" s="158" t="s">
        <v>1113</v>
      </c>
      <c r="C608" s="159">
        <v>1112068</v>
      </c>
    </row>
    <row r="609" spans="2:3" x14ac:dyDescent="0.25">
      <c r="B609" s="158" t="s">
        <v>1114</v>
      </c>
      <c r="C609" s="159">
        <v>1111255</v>
      </c>
    </row>
    <row r="610" spans="2:3" x14ac:dyDescent="0.25">
      <c r="B610" s="158" t="s">
        <v>1115</v>
      </c>
      <c r="C610" s="159">
        <v>1110610</v>
      </c>
    </row>
    <row r="611" spans="2:3" x14ac:dyDescent="0.25">
      <c r="B611" s="158" t="s">
        <v>1116</v>
      </c>
      <c r="C611" s="159">
        <v>1110234</v>
      </c>
    </row>
    <row r="612" spans="2:3" x14ac:dyDescent="0.25">
      <c r="B612" s="158" t="s">
        <v>1117</v>
      </c>
      <c r="C612" s="159">
        <v>1110314</v>
      </c>
    </row>
    <row r="613" spans="2:3" x14ac:dyDescent="0.25">
      <c r="B613" s="158" t="s">
        <v>1118</v>
      </c>
      <c r="C613" s="159">
        <v>1110245</v>
      </c>
    </row>
    <row r="614" spans="2:3" x14ac:dyDescent="0.25">
      <c r="B614" s="158" t="s">
        <v>1119</v>
      </c>
      <c r="C614" s="159">
        <v>1111523</v>
      </c>
    </row>
    <row r="615" spans="2:3" x14ac:dyDescent="0.25">
      <c r="B615" s="158" t="s">
        <v>1120</v>
      </c>
      <c r="C615" s="159">
        <v>1112355</v>
      </c>
    </row>
    <row r="616" spans="2:3" x14ac:dyDescent="0.25">
      <c r="B616" s="158" t="s">
        <v>1121</v>
      </c>
      <c r="C616" s="159">
        <v>1112272</v>
      </c>
    </row>
    <row r="617" spans="2:3" x14ac:dyDescent="0.25">
      <c r="B617" s="158" t="s">
        <v>1122</v>
      </c>
      <c r="C617" s="159">
        <v>1112351</v>
      </c>
    </row>
    <row r="618" spans="2:3" x14ac:dyDescent="0.25">
      <c r="B618" s="158" t="s">
        <v>1123</v>
      </c>
      <c r="C618" s="159">
        <v>1111398</v>
      </c>
    </row>
    <row r="619" spans="2:3" x14ac:dyDescent="0.25">
      <c r="B619" s="158" t="s">
        <v>1124</v>
      </c>
      <c r="C619" s="159">
        <v>1110046</v>
      </c>
    </row>
    <row r="620" spans="2:3" x14ac:dyDescent="0.25">
      <c r="B620" s="158" t="s">
        <v>1125</v>
      </c>
      <c r="C620" s="159">
        <v>1110758</v>
      </c>
    </row>
    <row r="621" spans="2:3" x14ac:dyDescent="0.25">
      <c r="B621" s="158" t="s">
        <v>1126</v>
      </c>
      <c r="C621" s="159">
        <v>1111851</v>
      </c>
    </row>
    <row r="622" spans="2:3" x14ac:dyDescent="0.25">
      <c r="B622" s="158" t="s">
        <v>1127</v>
      </c>
      <c r="C622" s="159">
        <v>1110233</v>
      </c>
    </row>
    <row r="623" spans="2:3" x14ac:dyDescent="0.25">
      <c r="B623" s="158" t="s">
        <v>1128</v>
      </c>
      <c r="C623" s="159">
        <v>1110611</v>
      </c>
    </row>
    <row r="624" spans="2:3" x14ac:dyDescent="0.25">
      <c r="B624" s="158" t="s">
        <v>1129</v>
      </c>
      <c r="C624" s="159">
        <v>1112153</v>
      </c>
    </row>
    <row r="625" spans="2:3" x14ac:dyDescent="0.25">
      <c r="B625" s="158" t="s">
        <v>1130</v>
      </c>
      <c r="C625" s="159">
        <v>1112766</v>
      </c>
    </row>
    <row r="626" spans="2:3" x14ac:dyDescent="0.25">
      <c r="B626" s="158" t="s">
        <v>1131</v>
      </c>
      <c r="C626" s="159">
        <v>1111367</v>
      </c>
    </row>
    <row r="627" spans="2:3" x14ac:dyDescent="0.25">
      <c r="B627" s="158" t="s">
        <v>1132</v>
      </c>
      <c r="C627" s="159">
        <v>1112152</v>
      </c>
    </row>
    <row r="628" spans="2:3" x14ac:dyDescent="0.25">
      <c r="B628" s="158" t="s">
        <v>1133</v>
      </c>
      <c r="C628" s="159">
        <v>1112273</v>
      </c>
    </row>
    <row r="629" spans="2:3" x14ac:dyDescent="0.25">
      <c r="B629" s="158" t="s">
        <v>1134</v>
      </c>
      <c r="C629" s="159">
        <v>1112313</v>
      </c>
    </row>
    <row r="630" spans="2:3" x14ac:dyDescent="0.25">
      <c r="B630" s="158" t="s">
        <v>1135</v>
      </c>
      <c r="C630" s="159">
        <v>1112164</v>
      </c>
    </row>
    <row r="631" spans="2:3" x14ac:dyDescent="0.25">
      <c r="B631" s="158" t="s">
        <v>1136</v>
      </c>
      <c r="C631" s="159">
        <v>1110033</v>
      </c>
    </row>
    <row r="632" spans="2:3" x14ac:dyDescent="0.25">
      <c r="B632" s="158" t="s">
        <v>1137</v>
      </c>
      <c r="C632" s="159">
        <v>1111966</v>
      </c>
    </row>
    <row r="633" spans="2:3" x14ac:dyDescent="0.25">
      <c r="B633" s="158" t="s">
        <v>1138</v>
      </c>
      <c r="C633" s="159">
        <v>1112724</v>
      </c>
    </row>
    <row r="634" spans="2:3" x14ac:dyDescent="0.25">
      <c r="B634" s="158" t="s">
        <v>1139</v>
      </c>
      <c r="C634" s="159">
        <v>1110035</v>
      </c>
    </row>
    <row r="635" spans="2:3" x14ac:dyDescent="0.25">
      <c r="B635" s="158" t="s">
        <v>1140</v>
      </c>
      <c r="C635" s="159">
        <v>1112556</v>
      </c>
    </row>
    <row r="636" spans="2:3" x14ac:dyDescent="0.25">
      <c r="B636" s="158" t="s">
        <v>1141</v>
      </c>
      <c r="C636" s="159">
        <v>1112328</v>
      </c>
    </row>
    <row r="637" spans="2:3" x14ac:dyDescent="0.25">
      <c r="B637" s="158" t="s">
        <v>1142</v>
      </c>
      <c r="C637" s="159">
        <v>1112316</v>
      </c>
    </row>
    <row r="638" spans="2:3" x14ac:dyDescent="0.25">
      <c r="B638" s="158" t="s">
        <v>1143</v>
      </c>
      <c r="C638" s="159">
        <v>1111584</v>
      </c>
    </row>
    <row r="639" spans="2:3" x14ac:dyDescent="0.25">
      <c r="B639" s="158" t="s">
        <v>1144</v>
      </c>
      <c r="C639" s="159">
        <v>1111034</v>
      </c>
    </row>
    <row r="640" spans="2:3" x14ac:dyDescent="0.25">
      <c r="B640" s="158" t="s">
        <v>1145</v>
      </c>
      <c r="C640" s="159">
        <v>1112377</v>
      </c>
    </row>
    <row r="641" spans="2:3" x14ac:dyDescent="0.25">
      <c r="B641" s="158" t="s">
        <v>1146</v>
      </c>
      <c r="C641" s="159">
        <v>1112884</v>
      </c>
    </row>
    <row r="642" spans="2:3" x14ac:dyDescent="0.25">
      <c r="B642" s="158" t="s">
        <v>1147</v>
      </c>
      <c r="C642" s="159">
        <v>1111809</v>
      </c>
    </row>
    <row r="643" spans="2:3" x14ac:dyDescent="0.25">
      <c r="B643" s="158" t="s">
        <v>1148</v>
      </c>
      <c r="C643" s="159">
        <v>1110263</v>
      </c>
    </row>
    <row r="644" spans="2:3" x14ac:dyDescent="0.25">
      <c r="B644" s="158" t="s">
        <v>1149</v>
      </c>
      <c r="C644" s="159">
        <v>1110582</v>
      </c>
    </row>
    <row r="645" spans="2:3" x14ac:dyDescent="0.25">
      <c r="B645" s="158" t="s">
        <v>1150</v>
      </c>
      <c r="C645" s="159">
        <v>1112352</v>
      </c>
    </row>
    <row r="646" spans="2:3" x14ac:dyDescent="0.25">
      <c r="B646" s="158" t="s">
        <v>1151</v>
      </c>
      <c r="C646" s="159">
        <v>1112755</v>
      </c>
    </row>
    <row r="647" spans="2:3" x14ac:dyDescent="0.25">
      <c r="B647" s="158" t="s">
        <v>1152</v>
      </c>
      <c r="C647" s="159">
        <v>1112378</v>
      </c>
    </row>
    <row r="648" spans="2:3" x14ac:dyDescent="0.25">
      <c r="B648" s="158" t="s">
        <v>1153</v>
      </c>
      <c r="C648" s="159">
        <v>1112033</v>
      </c>
    </row>
    <row r="649" spans="2:3" x14ac:dyDescent="0.25">
      <c r="B649" s="158" t="s">
        <v>1154</v>
      </c>
      <c r="C649" s="159">
        <v>1110893</v>
      </c>
    </row>
    <row r="650" spans="2:3" x14ac:dyDescent="0.25">
      <c r="B650" s="158" t="s">
        <v>1155</v>
      </c>
      <c r="C650" s="159">
        <v>1111986</v>
      </c>
    </row>
    <row r="651" spans="2:3" x14ac:dyDescent="0.25">
      <c r="B651" s="158" t="s">
        <v>1156</v>
      </c>
      <c r="C651" s="159">
        <v>1111227</v>
      </c>
    </row>
    <row r="652" spans="2:3" x14ac:dyDescent="0.25">
      <c r="B652" s="158" t="s">
        <v>1157</v>
      </c>
      <c r="C652" s="159">
        <v>1110147</v>
      </c>
    </row>
    <row r="653" spans="2:3" x14ac:dyDescent="0.25">
      <c r="B653" s="158" t="s">
        <v>1158</v>
      </c>
      <c r="C653" s="159">
        <v>1111838</v>
      </c>
    </row>
    <row r="654" spans="2:3" x14ac:dyDescent="0.25">
      <c r="B654" s="158" t="s">
        <v>1159</v>
      </c>
      <c r="C654" s="159">
        <v>1110204</v>
      </c>
    </row>
    <row r="655" spans="2:3" x14ac:dyDescent="0.25">
      <c r="B655" s="158" t="s">
        <v>1160</v>
      </c>
      <c r="C655" s="159">
        <v>1111562</v>
      </c>
    </row>
    <row r="656" spans="2:3" x14ac:dyDescent="0.25">
      <c r="B656" s="158" t="s">
        <v>1161</v>
      </c>
      <c r="C656" s="159">
        <v>1112691</v>
      </c>
    </row>
    <row r="657" spans="2:3" x14ac:dyDescent="0.25">
      <c r="B657" s="158" t="s">
        <v>1162</v>
      </c>
      <c r="C657" s="159">
        <v>1110246</v>
      </c>
    </row>
    <row r="658" spans="2:3" x14ac:dyDescent="0.25">
      <c r="B658" s="158" t="s">
        <v>1163</v>
      </c>
      <c r="C658" s="159">
        <v>1111176</v>
      </c>
    </row>
    <row r="659" spans="2:3" x14ac:dyDescent="0.25">
      <c r="B659" s="158" t="s">
        <v>1164</v>
      </c>
      <c r="C659" s="159">
        <v>1111178</v>
      </c>
    </row>
    <row r="660" spans="2:3" x14ac:dyDescent="0.25">
      <c r="B660" s="158" t="s">
        <v>1165</v>
      </c>
      <c r="C660" s="159">
        <v>1112469</v>
      </c>
    </row>
    <row r="661" spans="2:3" x14ac:dyDescent="0.25">
      <c r="B661" s="158" t="s">
        <v>1166</v>
      </c>
      <c r="C661" s="159">
        <v>1111228</v>
      </c>
    </row>
    <row r="662" spans="2:3" x14ac:dyDescent="0.25">
      <c r="B662" s="158" t="s">
        <v>1167</v>
      </c>
      <c r="C662" s="159">
        <v>1111334</v>
      </c>
    </row>
    <row r="663" spans="2:3" x14ac:dyDescent="0.25">
      <c r="B663" s="158" t="s">
        <v>1168</v>
      </c>
      <c r="C663" s="159">
        <v>1110205</v>
      </c>
    </row>
    <row r="664" spans="2:3" x14ac:dyDescent="0.25">
      <c r="B664" s="158" t="s">
        <v>1169</v>
      </c>
      <c r="C664" s="159">
        <v>1111970</v>
      </c>
    </row>
    <row r="665" spans="2:3" x14ac:dyDescent="0.25">
      <c r="B665" s="158" t="s">
        <v>1170</v>
      </c>
      <c r="C665" s="159">
        <v>1111075</v>
      </c>
    </row>
    <row r="666" spans="2:3" x14ac:dyDescent="0.25">
      <c r="B666" s="158" t="s">
        <v>1171</v>
      </c>
      <c r="C666" s="159">
        <v>1112156</v>
      </c>
    </row>
    <row r="667" spans="2:3" x14ac:dyDescent="0.25">
      <c r="B667" s="158" t="s">
        <v>1172</v>
      </c>
      <c r="C667" s="159">
        <v>1111790</v>
      </c>
    </row>
    <row r="668" spans="2:3" x14ac:dyDescent="0.25">
      <c r="B668" s="158" t="s">
        <v>1173</v>
      </c>
      <c r="C668" s="159">
        <v>1111563</v>
      </c>
    </row>
    <row r="669" spans="2:3" x14ac:dyDescent="0.25">
      <c r="B669" s="158" t="s">
        <v>1174</v>
      </c>
      <c r="C669" s="159">
        <v>1112107</v>
      </c>
    </row>
    <row r="670" spans="2:3" x14ac:dyDescent="0.25">
      <c r="B670" s="158" t="s">
        <v>1175</v>
      </c>
      <c r="C670" s="159">
        <v>1112846</v>
      </c>
    </row>
    <row r="671" spans="2:3" x14ac:dyDescent="0.25">
      <c r="B671" s="158" t="s">
        <v>1176</v>
      </c>
      <c r="C671" s="159">
        <v>1111454</v>
      </c>
    </row>
    <row r="672" spans="2:3" x14ac:dyDescent="0.25">
      <c r="B672" s="158" t="s">
        <v>1177</v>
      </c>
      <c r="C672" s="159">
        <v>1111455</v>
      </c>
    </row>
    <row r="673" spans="2:3" x14ac:dyDescent="0.25">
      <c r="B673" s="158" t="s">
        <v>1178</v>
      </c>
      <c r="C673" s="159">
        <v>1110265</v>
      </c>
    </row>
    <row r="674" spans="2:3" x14ac:dyDescent="0.25">
      <c r="B674" s="158" t="s">
        <v>1179</v>
      </c>
      <c r="C674" s="159">
        <v>1112026</v>
      </c>
    </row>
    <row r="675" spans="2:3" x14ac:dyDescent="0.25">
      <c r="B675" s="158" t="s">
        <v>1180</v>
      </c>
      <c r="C675" s="159">
        <v>1112580</v>
      </c>
    </row>
    <row r="676" spans="2:3" x14ac:dyDescent="0.25">
      <c r="B676" s="158" t="s">
        <v>1181</v>
      </c>
      <c r="C676" s="159">
        <v>1112647</v>
      </c>
    </row>
    <row r="677" spans="2:3" x14ac:dyDescent="0.25">
      <c r="B677" s="158" t="s">
        <v>1182</v>
      </c>
      <c r="C677" s="159">
        <v>1111801</v>
      </c>
    </row>
    <row r="678" spans="2:3" x14ac:dyDescent="0.25">
      <c r="B678" s="158" t="s">
        <v>1183</v>
      </c>
      <c r="C678" s="159">
        <v>1112246</v>
      </c>
    </row>
    <row r="679" spans="2:3" x14ac:dyDescent="0.25">
      <c r="B679" s="158" t="s">
        <v>1184</v>
      </c>
      <c r="C679" s="159">
        <v>1110812</v>
      </c>
    </row>
    <row r="680" spans="2:3" x14ac:dyDescent="0.25">
      <c r="B680" s="158" t="s">
        <v>1185</v>
      </c>
      <c r="C680" s="159">
        <v>1112045</v>
      </c>
    </row>
    <row r="681" spans="2:3" x14ac:dyDescent="0.25">
      <c r="B681" s="158" t="s">
        <v>1186</v>
      </c>
      <c r="C681" s="159">
        <v>1110894</v>
      </c>
    </row>
    <row r="682" spans="2:3" x14ac:dyDescent="0.25">
      <c r="B682" s="158" t="s">
        <v>1187</v>
      </c>
      <c r="C682" s="159">
        <v>1111810</v>
      </c>
    </row>
    <row r="683" spans="2:3" x14ac:dyDescent="0.25">
      <c r="B683" s="158" t="s">
        <v>1188</v>
      </c>
      <c r="C683" s="159">
        <v>1117918</v>
      </c>
    </row>
    <row r="684" spans="2:3" x14ac:dyDescent="0.25">
      <c r="B684" s="158" t="s">
        <v>1189</v>
      </c>
      <c r="C684" s="159">
        <v>1117919</v>
      </c>
    </row>
    <row r="685" spans="2:3" x14ac:dyDescent="0.25">
      <c r="B685" s="158" t="s">
        <v>1190</v>
      </c>
      <c r="C685" s="159">
        <v>1112776</v>
      </c>
    </row>
    <row r="686" spans="2:3" x14ac:dyDescent="0.25">
      <c r="B686" s="158" t="s">
        <v>1191</v>
      </c>
      <c r="C686" s="159">
        <v>1112247</v>
      </c>
    </row>
    <row r="687" spans="2:3" x14ac:dyDescent="0.25">
      <c r="B687" s="158" t="s">
        <v>1192</v>
      </c>
      <c r="C687" s="159">
        <v>1111036</v>
      </c>
    </row>
    <row r="688" spans="2:3" x14ac:dyDescent="0.25">
      <c r="B688" s="158" t="s">
        <v>1193</v>
      </c>
      <c r="C688" s="159">
        <v>1110491</v>
      </c>
    </row>
    <row r="689" spans="2:3" x14ac:dyDescent="0.25">
      <c r="B689" s="158" t="s">
        <v>1194</v>
      </c>
      <c r="C689" s="159">
        <v>1110101</v>
      </c>
    </row>
    <row r="690" spans="2:3" x14ac:dyDescent="0.25">
      <c r="B690" s="158" t="s">
        <v>1195</v>
      </c>
      <c r="C690" s="159">
        <v>1111037</v>
      </c>
    </row>
    <row r="691" spans="2:3" x14ac:dyDescent="0.25">
      <c r="B691" s="158" t="s">
        <v>1196</v>
      </c>
      <c r="C691" s="159">
        <v>1111026</v>
      </c>
    </row>
    <row r="692" spans="2:3" x14ac:dyDescent="0.25">
      <c r="B692" s="158" t="s">
        <v>1197</v>
      </c>
      <c r="C692" s="159">
        <v>1110093</v>
      </c>
    </row>
    <row r="693" spans="2:3" x14ac:dyDescent="0.25">
      <c r="B693" s="158" t="s">
        <v>1198</v>
      </c>
      <c r="C693" s="159">
        <v>1110102</v>
      </c>
    </row>
    <row r="694" spans="2:3" x14ac:dyDescent="0.25">
      <c r="B694" s="158" t="s">
        <v>1199</v>
      </c>
      <c r="C694" s="159">
        <v>1112155</v>
      </c>
    </row>
    <row r="695" spans="2:3" x14ac:dyDescent="0.25">
      <c r="B695" s="158" t="s">
        <v>1200</v>
      </c>
      <c r="C695" s="159">
        <v>1112383</v>
      </c>
    </row>
    <row r="696" spans="2:3" x14ac:dyDescent="0.25">
      <c r="B696" s="158" t="s">
        <v>1201</v>
      </c>
      <c r="C696" s="159">
        <v>1112310</v>
      </c>
    </row>
    <row r="697" spans="2:3" x14ac:dyDescent="0.25">
      <c r="B697" s="158" t="s">
        <v>1202</v>
      </c>
      <c r="C697" s="159">
        <v>1112359</v>
      </c>
    </row>
    <row r="698" spans="2:3" x14ac:dyDescent="0.25">
      <c r="B698" s="158" t="s">
        <v>1203</v>
      </c>
      <c r="C698" s="159">
        <v>1111487</v>
      </c>
    </row>
    <row r="699" spans="2:3" x14ac:dyDescent="0.25">
      <c r="B699" s="158" t="s">
        <v>1204</v>
      </c>
      <c r="C699" s="159">
        <v>1111603</v>
      </c>
    </row>
    <row r="700" spans="2:3" x14ac:dyDescent="0.25">
      <c r="B700" s="158" t="s">
        <v>1205</v>
      </c>
      <c r="C700" s="159">
        <v>1111466</v>
      </c>
    </row>
    <row r="701" spans="2:3" x14ac:dyDescent="0.25">
      <c r="B701" s="158" t="s">
        <v>1206</v>
      </c>
      <c r="C701" s="159">
        <v>1112031</v>
      </c>
    </row>
    <row r="702" spans="2:3" x14ac:dyDescent="0.25">
      <c r="B702" s="158" t="s">
        <v>1207</v>
      </c>
      <c r="C702" s="159">
        <v>1111348</v>
      </c>
    </row>
    <row r="703" spans="2:3" x14ac:dyDescent="0.25">
      <c r="B703" s="158" t="s">
        <v>1208</v>
      </c>
      <c r="C703" s="159">
        <v>1112847</v>
      </c>
    </row>
    <row r="704" spans="2:3" x14ac:dyDescent="0.25">
      <c r="B704" s="158" t="s">
        <v>1209</v>
      </c>
      <c r="C704" s="159">
        <v>1110247</v>
      </c>
    </row>
    <row r="705" spans="2:3" x14ac:dyDescent="0.25">
      <c r="B705" s="158" t="s">
        <v>1210</v>
      </c>
      <c r="C705" s="159">
        <v>1110895</v>
      </c>
    </row>
    <row r="706" spans="2:3" x14ac:dyDescent="0.25">
      <c r="B706" s="158" t="s">
        <v>1211</v>
      </c>
      <c r="C706" s="159">
        <v>1111196</v>
      </c>
    </row>
    <row r="707" spans="2:3" x14ac:dyDescent="0.25">
      <c r="B707" s="158" t="s">
        <v>1212</v>
      </c>
      <c r="C707" s="159">
        <v>1112585</v>
      </c>
    </row>
    <row r="708" spans="2:3" x14ac:dyDescent="0.25">
      <c r="B708" s="158" t="s">
        <v>1213</v>
      </c>
      <c r="C708" s="159">
        <v>1111500</v>
      </c>
    </row>
    <row r="709" spans="2:3" x14ac:dyDescent="0.25">
      <c r="B709" s="158" t="s">
        <v>1214</v>
      </c>
      <c r="C709" s="159">
        <v>1111298</v>
      </c>
    </row>
    <row r="710" spans="2:3" x14ac:dyDescent="0.25">
      <c r="B710" s="158" t="s">
        <v>1215</v>
      </c>
      <c r="C710" s="159">
        <v>1110472</v>
      </c>
    </row>
    <row r="711" spans="2:3" x14ac:dyDescent="0.25">
      <c r="B711" s="158" t="s">
        <v>1216</v>
      </c>
      <c r="C711" s="159">
        <v>1111229</v>
      </c>
    </row>
    <row r="712" spans="2:3" x14ac:dyDescent="0.25">
      <c r="B712" s="158" t="s">
        <v>1217</v>
      </c>
      <c r="C712" s="159">
        <v>1111183</v>
      </c>
    </row>
    <row r="713" spans="2:3" x14ac:dyDescent="0.25">
      <c r="B713" s="158" t="s">
        <v>1218</v>
      </c>
      <c r="C713" s="159">
        <v>1110186</v>
      </c>
    </row>
    <row r="714" spans="2:3" x14ac:dyDescent="0.25">
      <c r="B714" s="158" t="s">
        <v>1219</v>
      </c>
      <c r="C714" s="159">
        <v>1110953</v>
      </c>
    </row>
    <row r="715" spans="2:3" x14ac:dyDescent="0.25">
      <c r="B715" s="158" t="s">
        <v>1220</v>
      </c>
      <c r="C715" s="159">
        <v>1112870</v>
      </c>
    </row>
    <row r="716" spans="2:3" x14ac:dyDescent="0.25">
      <c r="B716" s="158" t="s">
        <v>1221</v>
      </c>
      <c r="C716" s="159">
        <v>1112981</v>
      </c>
    </row>
    <row r="717" spans="2:3" x14ac:dyDescent="0.25">
      <c r="B717" s="158" t="s">
        <v>1222</v>
      </c>
      <c r="C717" s="159">
        <v>1110492</v>
      </c>
    </row>
    <row r="718" spans="2:3" x14ac:dyDescent="0.25">
      <c r="B718" s="158" t="s">
        <v>1223</v>
      </c>
      <c r="C718" s="159">
        <v>1110638</v>
      </c>
    </row>
    <row r="719" spans="2:3" x14ac:dyDescent="0.25">
      <c r="B719" s="158" t="s">
        <v>1224</v>
      </c>
      <c r="C719" s="159">
        <v>1112027</v>
      </c>
    </row>
    <row r="720" spans="2:3" x14ac:dyDescent="0.25">
      <c r="B720" s="158" t="s">
        <v>1225</v>
      </c>
      <c r="C720" s="159">
        <v>1112767</v>
      </c>
    </row>
    <row r="721" spans="2:3" x14ac:dyDescent="0.25">
      <c r="B721" s="158" t="s">
        <v>1226</v>
      </c>
      <c r="C721" s="159">
        <v>1111633</v>
      </c>
    </row>
    <row r="722" spans="2:3" x14ac:dyDescent="0.25">
      <c r="B722" s="158" t="s">
        <v>1227</v>
      </c>
      <c r="C722" s="159">
        <v>1110832</v>
      </c>
    </row>
    <row r="723" spans="2:3" x14ac:dyDescent="0.25">
      <c r="B723" s="158" t="s">
        <v>1228</v>
      </c>
      <c r="C723" s="159">
        <v>1111875</v>
      </c>
    </row>
    <row r="724" spans="2:3" x14ac:dyDescent="0.25">
      <c r="B724" s="158" t="s">
        <v>1229</v>
      </c>
      <c r="C724" s="159">
        <v>1111100</v>
      </c>
    </row>
    <row r="725" spans="2:3" x14ac:dyDescent="0.25">
      <c r="B725" s="158" t="s">
        <v>1230</v>
      </c>
      <c r="C725" s="159">
        <v>1113011</v>
      </c>
    </row>
    <row r="726" spans="2:3" x14ac:dyDescent="0.25">
      <c r="B726" s="158" t="s">
        <v>1231</v>
      </c>
      <c r="C726" s="159">
        <v>1110206</v>
      </c>
    </row>
    <row r="727" spans="2:3" x14ac:dyDescent="0.25">
      <c r="B727" s="158" t="s">
        <v>1232</v>
      </c>
      <c r="C727" s="159">
        <v>1112812</v>
      </c>
    </row>
    <row r="728" spans="2:3" x14ac:dyDescent="0.25">
      <c r="B728" s="158" t="s">
        <v>1233</v>
      </c>
      <c r="C728" s="159">
        <v>1112794</v>
      </c>
    </row>
    <row r="729" spans="2:3" x14ac:dyDescent="0.25">
      <c r="B729" s="158" t="s">
        <v>1234</v>
      </c>
      <c r="C729" s="159">
        <v>1112809</v>
      </c>
    </row>
    <row r="730" spans="2:3" x14ac:dyDescent="0.25">
      <c r="B730" s="158" t="s">
        <v>1235</v>
      </c>
      <c r="C730" s="159">
        <v>1112791</v>
      </c>
    </row>
    <row r="731" spans="2:3" x14ac:dyDescent="0.25">
      <c r="B731" s="158" t="s">
        <v>1236</v>
      </c>
      <c r="C731" s="159">
        <v>1112797</v>
      </c>
    </row>
    <row r="732" spans="2:3" x14ac:dyDescent="0.25">
      <c r="B732" s="158" t="s">
        <v>1237</v>
      </c>
      <c r="C732" s="159">
        <v>1112805</v>
      </c>
    </row>
    <row r="733" spans="2:3" x14ac:dyDescent="0.25">
      <c r="B733" s="158" t="s">
        <v>1238</v>
      </c>
      <c r="C733" s="159">
        <v>1112807</v>
      </c>
    </row>
    <row r="734" spans="2:3" x14ac:dyDescent="0.25">
      <c r="B734" s="158" t="s">
        <v>1239</v>
      </c>
      <c r="C734" s="159">
        <v>1112811</v>
      </c>
    </row>
    <row r="735" spans="2:3" x14ac:dyDescent="0.25">
      <c r="B735" s="158" t="s">
        <v>1240</v>
      </c>
      <c r="C735" s="159">
        <v>1111111</v>
      </c>
    </row>
    <row r="736" spans="2:3" x14ac:dyDescent="0.25">
      <c r="B736" s="158" t="s">
        <v>1241</v>
      </c>
      <c r="C736" s="159">
        <v>1111462</v>
      </c>
    </row>
    <row r="737" spans="2:3" x14ac:dyDescent="0.25">
      <c r="B737" s="158" t="s">
        <v>1242</v>
      </c>
      <c r="C737" s="159">
        <v>1111368</v>
      </c>
    </row>
    <row r="738" spans="2:3" x14ac:dyDescent="0.25">
      <c r="B738" s="158" t="s">
        <v>1243</v>
      </c>
      <c r="C738" s="159">
        <v>1112920</v>
      </c>
    </row>
    <row r="739" spans="2:3" x14ac:dyDescent="0.25">
      <c r="B739" s="158" t="s">
        <v>1244</v>
      </c>
      <c r="C739" s="159">
        <v>1111399</v>
      </c>
    </row>
    <row r="740" spans="2:3" x14ac:dyDescent="0.25">
      <c r="B740" s="158" t="s">
        <v>1245</v>
      </c>
      <c r="C740" s="159">
        <v>1111891</v>
      </c>
    </row>
    <row r="741" spans="2:3" x14ac:dyDescent="0.25">
      <c r="B741" s="158" t="s">
        <v>1246</v>
      </c>
      <c r="C741" s="159">
        <v>1110480</v>
      </c>
    </row>
    <row r="742" spans="2:3" x14ac:dyDescent="0.25">
      <c r="B742" s="158" t="s">
        <v>1247</v>
      </c>
      <c r="C742" s="159">
        <v>1111197</v>
      </c>
    </row>
    <row r="743" spans="2:3" x14ac:dyDescent="0.25">
      <c r="B743" s="158" t="s">
        <v>1248</v>
      </c>
      <c r="C743" s="159">
        <v>1112588</v>
      </c>
    </row>
    <row r="744" spans="2:3" x14ac:dyDescent="0.25">
      <c r="B744" s="158" t="s">
        <v>1249</v>
      </c>
      <c r="C744" s="159">
        <v>1110427</v>
      </c>
    </row>
    <row r="745" spans="2:3" x14ac:dyDescent="0.25">
      <c r="B745" s="158" t="s">
        <v>1250</v>
      </c>
      <c r="C745" s="159">
        <v>1110833</v>
      </c>
    </row>
    <row r="746" spans="2:3" x14ac:dyDescent="0.25">
      <c r="B746" s="158" t="s">
        <v>1251</v>
      </c>
      <c r="C746" s="159">
        <v>1112964</v>
      </c>
    </row>
    <row r="747" spans="2:3" x14ac:dyDescent="0.25">
      <c r="B747" s="158" t="s">
        <v>1252</v>
      </c>
      <c r="C747" s="159">
        <v>1112080</v>
      </c>
    </row>
    <row r="748" spans="2:3" x14ac:dyDescent="0.25">
      <c r="B748" s="158" t="s">
        <v>1253</v>
      </c>
      <c r="C748" s="159">
        <v>1111963</v>
      </c>
    </row>
    <row r="749" spans="2:3" x14ac:dyDescent="0.25">
      <c r="B749" s="158" t="s">
        <v>1254</v>
      </c>
      <c r="C749" s="159">
        <v>1111148</v>
      </c>
    </row>
    <row r="750" spans="2:3" x14ac:dyDescent="0.25">
      <c r="B750" s="158" t="s">
        <v>1255</v>
      </c>
      <c r="C750" s="159">
        <v>1111876</v>
      </c>
    </row>
    <row r="751" spans="2:3" x14ac:dyDescent="0.25">
      <c r="B751" s="158" t="s">
        <v>1256</v>
      </c>
      <c r="C751" s="159">
        <v>1110446</v>
      </c>
    </row>
    <row r="752" spans="2:3" x14ac:dyDescent="0.25">
      <c r="B752" s="158" t="s">
        <v>1257</v>
      </c>
      <c r="C752" s="159">
        <v>1112188</v>
      </c>
    </row>
    <row r="753" spans="2:3" x14ac:dyDescent="0.25">
      <c r="B753" s="158" t="s">
        <v>1258</v>
      </c>
      <c r="C753" s="159">
        <v>1111198</v>
      </c>
    </row>
    <row r="754" spans="2:3" x14ac:dyDescent="0.25">
      <c r="B754" s="158" t="s">
        <v>1259</v>
      </c>
      <c r="C754" s="159">
        <v>1110650</v>
      </c>
    </row>
    <row r="755" spans="2:3" x14ac:dyDescent="0.25">
      <c r="B755" s="158" t="s">
        <v>1260</v>
      </c>
      <c r="C755" s="159">
        <v>1110642</v>
      </c>
    </row>
    <row r="756" spans="2:3" x14ac:dyDescent="0.25">
      <c r="B756" s="158" t="s">
        <v>1261</v>
      </c>
      <c r="C756" s="159">
        <v>1112091</v>
      </c>
    </row>
    <row r="757" spans="2:3" x14ac:dyDescent="0.25">
      <c r="B757" s="158" t="s">
        <v>1262</v>
      </c>
      <c r="C757" s="159">
        <v>1112790</v>
      </c>
    </row>
    <row r="758" spans="2:3" x14ac:dyDescent="0.25">
      <c r="B758" s="158" t="s">
        <v>1263</v>
      </c>
      <c r="C758" s="159">
        <v>1110814</v>
      </c>
    </row>
    <row r="759" spans="2:3" x14ac:dyDescent="0.25">
      <c r="B759" s="158" t="s">
        <v>1264</v>
      </c>
      <c r="C759" s="159">
        <v>1111321</v>
      </c>
    </row>
    <row r="760" spans="2:3" x14ac:dyDescent="0.25">
      <c r="B760" s="158" t="s">
        <v>1265</v>
      </c>
      <c r="C760" s="159">
        <v>1111524</v>
      </c>
    </row>
    <row r="761" spans="2:3" x14ac:dyDescent="0.25">
      <c r="B761" s="158" t="s">
        <v>1266</v>
      </c>
      <c r="C761" s="159">
        <v>1112886</v>
      </c>
    </row>
    <row r="762" spans="2:3" x14ac:dyDescent="0.25">
      <c r="B762" s="158" t="s">
        <v>1267</v>
      </c>
      <c r="C762" s="159">
        <v>1112274</v>
      </c>
    </row>
    <row r="763" spans="2:3" x14ac:dyDescent="0.25">
      <c r="B763" s="158" t="s">
        <v>1268</v>
      </c>
      <c r="C763" s="159">
        <v>1111234</v>
      </c>
    </row>
    <row r="764" spans="2:3" x14ac:dyDescent="0.25">
      <c r="B764" s="158" t="s">
        <v>1269</v>
      </c>
      <c r="C764" s="159">
        <v>1110576</v>
      </c>
    </row>
    <row r="765" spans="2:3" x14ac:dyDescent="0.25">
      <c r="B765" s="158" t="s">
        <v>1270</v>
      </c>
      <c r="C765" s="159">
        <v>1111734</v>
      </c>
    </row>
    <row r="766" spans="2:3" x14ac:dyDescent="0.25">
      <c r="B766" s="158" t="s">
        <v>1271</v>
      </c>
      <c r="C766" s="159">
        <v>1110077</v>
      </c>
    </row>
    <row r="767" spans="2:3" x14ac:dyDescent="0.25">
      <c r="B767" s="158" t="s">
        <v>1272</v>
      </c>
      <c r="C767" s="159">
        <v>1111845</v>
      </c>
    </row>
    <row r="768" spans="2:3" x14ac:dyDescent="0.25">
      <c r="B768" s="158" t="s">
        <v>1273</v>
      </c>
      <c r="C768" s="159">
        <v>1110661</v>
      </c>
    </row>
    <row r="769" spans="2:3" x14ac:dyDescent="0.25">
      <c r="B769" s="158" t="s">
        <v>1274</v>
      </c>
      <c r="C769" s="159">
        <v>1112162</v>
      </c>
    </row>
    <row r="770" spans="2:3" x14ac:dyDescent="0.25">
      <c r="B770" s="158" t="s">
        <v>1275</v>
      </c>
      <c r="C770" s="159">
        <v>1112697</v>
      </c>
    </row>
    <row r="771" spans="2:3" x14ac:dyDescent="0.25">
      <c r="B771" s="158" t="s">
        <v>1276</v>
      </c>
      <c r="C771" s="159">
        <v>1111740</v>
      </c>
    </row>
    <row r="772" spans="2:3" x14ac:dyDescent="0.25">
      <c r="B772" s="158" t="s">
        <v>1277</v>
      </c>
      <c r="C772" s="159">
        <v>1112888</v>
      </c>
    </row>
    <row r="773" spans="2:3" x14ac:dyDescent="0.25">
      <c r="B773" s="158" t="s">
        <v>1278</v>
      </c>
      <c r="C773" s="159">
        <v>1110109</v>
      </c>
    </row>
    <row r="774" spans="2:3" x14ac:dyDescent="0.25">
      <c r="B774" s="158" t="s">
        <v>1279</v>
      </c>
      <c r="C774" s="159">
        <v>1112689</v>
      </c>
    </row>
    <row r="775" spans="2:3" x14ac:dyDescent="0.25">
      <c r="B775" s="158" t="s">
        <v>1280</v>
      </c>
      <c r="C775" s="159">
        <v>1112418</v>
      </c>
    </row>
    <row r="776" spans="2:3" x14ac:dyDescent="0.25">
      <c r="B776" s="158" t="s">
        <v>1281</v>
      </c>
      <c r="C776" s="159">
        <v>1111592</v>
      </c>
    </row>
    <row r="777" spans="2:3" x14ac:dyDescent="0.25">
      <c r="B777" s="158" t="s">
        <v>1282</v>
      </c>
      <c r="C777" s="159">
        <v>1110047</v>
      </c>
    </row>
    <row r="778" spans="2:3" x14ac:dyDescent="0.25">
      <c r="B778" s="158" t="s">
        <v>1283</v>
      </c>
      <c r="C778" s="159">
        <v>1112775</v>
      </c>
    </row>
    <row r="779" spans="2:3" x14ac:dyDescent="0.25">
      <c r="B779" s="158" t="s">
        <v>1284</v>
      </c>
      <c r="C779" s="159">
        <v>1112379</v>
      </c>
    </row>
    <row r="780" spans="2:3" x14ac:dyDescent="0.25">
      <c r="B780" s="158" t="s">
        <v>1285</v>
      </c>
      <c r="C780" s="159">
        <v>1111428</v>
      </c>
    </row>
    <row r="781" spans="2:3" x14ac:dyDescent="0.25">
      <c r="B781" s="158" t="s">
        <v>1286</v>
      </c>
      <c r="C781" s="159">
        <v>1111429</v>
      </c>
    </row>
    <row r="782" spans="2:3" x14ac:dyDescent="0.25">
      <c r="B782" s="158" t="s">
        <v>1287</v>
      </c>
      <c r="C782" s="159">
        <v>1111430</v>
      </c>
    </row>
    <row r="783" spans="2:3" x14ac:dyDescent="0.25">
      <c r="B783" s="158" t="s">
        <v>1288</v>
      </c>
      <c r="C783" s="159">
        <v>1111431</v>
      </c>
    </row>
    <row r="784" spans="2:3" x14ac:dyDescent="0.25">
      <c r="B784" s="158" t="s">
        <v>1289</v>
      </c>
      <c r="C784" s="159">
        <v>1111626</v>
      </c>
    </row>
    <row r="785" spans="2:3" x14ac:dyDescent="0.25">
      <c r="B785" s="158" t="s">
        <v>1290</v>
      </c>
      <c r="C785" s="159">
        <v>1111439</v>
      </c>
    </row>
    <row r="786" spans="2:3" x14ac:dyDescent="0.25">
      <c r="B786" s="158" t="s">
        <v>1291</v>
      </c>
      <c r="C786" s="159">
        <v>1111012</v>
      </c>
    </row>
    <row r="787" spans="2:3" x14ac:dyDescent="0.25">
      <c r="B787" s="158" t="s">
        <v>1292</v>
      </c>
      <c r="C787" s="159">
        <v>1112210</v>
      </c>
    </row>
    <row r="788" spans="2:3" x14ac:dyDescent="0.25">
      <c r="B788" s="158" t="s">
        <v>1293</v>
      </c>
      <c r="C788" s="159">
        <v>1111513</v>
      </c>
    </row>
    <row r="789" spans="2:3" x14ac:dyDescent="0.25">
      <c r="B789" s="158" t="s">
        <v>1294</v>
      </c>
      <c r="C789" s="159">
        <v>1110614</v>
      </c>
    </row>
    <row r="790" spans="2:3" x14ac:dyDescent="0.25">
      <c r="B790" s="158" t="s">
        <v>1295</v>
      </c>
      <c r="C790" s="159">
        <v>1112323</v>
      </c>
    </row>
    <row r="791" spans="2:3" x14ac:dyDescent="0.25">
      <c r="B791" s="158" t="s">
        <v>1296</v>
      </c>
      <c r="C791" s="159">
        <v>1112539</v>
      </c>
    </row>
    <row r="792" spans="2:3" x14ac:dyDescent="0.25">
      <c r="B792" s="158" t="s">
        <v>1297</v>
      </c>
      <c r="C792" s="159">
        <v>1111028</v>
      </c>
    </row>
    <row r="793" spans="2:3" x14ac:dyDescent="0.25">
      <c r="B793" s="158" t="s">
        <v>1298</v>
      </c>
      <c r="C793" s="159">
        <v>1111013</v>
      </c>
    </row>
    <row r="794" spans="2:3" x14ac:dyDescent="0.25">
      <c r="B794" s="158" t="s">
        <v>1299</v>
      </c>
      <c r="C794" s="159">
        <v>1110110</v>
      </c>
    </row>
    <row r="795" spans="2:3" x14ac:dyDescent="0.25">
      <c r="B795" s="158" t="s">
        <v>1300</v>
      </c>
      <c r="C795" s="159">
        <v>1111549</v>
      </c>
    </row>
    <row r="796" spans="2:3" x14ac:dyDescent="0.25">
      <c r="B796" s="158" t="s">
        <v>1301</v>
      </c>
      <c r="C796" s="159">
        <v>1110116</v>
      </c>
    </row>
    <row r="797" spans="2:3" x14ac:dyDescent="0.25">
      <c r="B797" s="158" t="s">
        <v>1302</v>
      </c>
      <c r="C797" s="159">
        <v>1111852</v>
      </c>
    </row>
    <row r="798" spans="2:3" x14ac:dyDescent="0.25">
      <c r="B798" s="158" t="s">
        <v>1303</v>
      </c>
      <c r="C798" s="159">
        <v>1110516</v>
      </c>
    </row>
    <row r="799" spans="2:3" x14ac:dyDescent="0.25">
      <c r="B799" s="158" t="s">
        <v>1304</v>
      </c>
      <c r="C799" s="159">
        <v>1111926</v>
      </c>
    </row>
    <row r="800" spans="2:3" x14ac:dyDescent="0.25">
      <c r="B800" s="158" t="s">
        <v>1305</v>
      </c>
      <c r="C800" s="159">
        <v>1111514</v>
      </c>
    </row>
    <row r="801" spans="2:3" x14ac:dyDescent="0.25">
      <c r="B801" s="158" t="s">
        <v>1306</v>
      </c>
      <c r="C801" s="159">
        <v>1111355</v>
      </c>
    </row>
    <row r="802" spans="2:3" x14ac:dyDescent="0.25">
      <c r="B802" s="158" t="s">
        <v>1307</v>
      </c>
      <c r="C802" s="159">
        <v>1110364</v>
      </c>
    </row>
    <row r="803" spans="2:3" x14ac:dyDescent="0.25">
      <c r="B803" s="158" t="s">
        <v>1308</v>
      </c>
      <c r="C803" s="159">
        <v>1110248</v>
      </c>
    </row>
    <row r="804" spans="2:3" x14ac:dyDescent="0.25">
      <c r="B804" s="158" t="s">
        <v>1309</v>
      </c>
      <c r="C804" s="159">
        <v>1112399</v>
      </c>
    </row>
    <row r="805" spans="2:3" x14ac:dyDescent="0.25">
      <c r="B805" s="158" t="s">
        <v>1310</v>
      </c>
      <c r="C805" s="159">
        <v>1112403</v>
      </c>
    </row>
    <row r="806" spans="2:3" x14ac:dyDescent="0.25">
      <c r="B806" s="158" t="s">
        <v>1311</v>
      </c>
      <c r="C806" s="159">
        <v>1111791</v>
      </c>
    </row>
    <row r="807" spans="2:3" x14ac:dyDescent="0.25">
      <c r="B807" s="158" t="s">
        <v>1312</v>
      </c>
      <c r="C807" s="159">
        <v>1111064</v>
      </c>
    </row>
    <row r="808" spans="2:3" x14ac:dyDescent="0.25">
      <c r="B808" s="158" t="s">
        <v>1313</v>
      </c>
      <c r="C808" s="159">
        <v>1110662</v>
      </c>
    </row>
    <row r="809" spans="2:3" x14ac:dyDescent="0.25">
      <c r="B809" s="158" t="s">
        <v>1314</v>
      </c>
      <c r="C809" s="159">
        <v>1110991</v>
      </c>
    </row>
    <row r="810" spans="2:3" x14ac:dyDescent="0.25">
      <c r="B810" s="158" t="s">
        <v>1315</v>
      </c>
      <c r="C810" s="159">
        <v>1111236</v>
      </c>
    </row>
    <row r="811" spans="2:3" x14ac:dyDescent="0.25">
      <c r="B811" s="158" t="s">
        <v>1316</v>
      </c>
      <c r="C811" s="159">
        <v>1110663</v>
      </c>
    </row>
    <row r="812" spans="2:3" x14ac:dyDescent="0.25">
      <c r="B812" s="158" t="s">
        <v>1317</v>
      </c>
      <c r="C812" s="159">
        <v>1110920</v>
      </c>
    </row>
    <row r="813" spans="2:3" x14ac:dyDescent="0.25">
      <c r="B813" s="158" t="s">
        <v>1318</v>
      </c>
      <c r="C813" s="159">
        <v>1112042</v>
      </c>
    </row>
    <row r="814" spans="2:3" x14ac:dyDescent="0.25">
      <c r="B814" s="158" t="s">
        <v>1319</v>
      </c>
      <c r="C814" s="159">
        <v>1110761</v>
      </c>
    </row>
    <row r="815" spans="2:3" x14ac:dyDescent="0.25">
      <c r="B815" s="158" t="s">
        <v>1320</v>
      </c>
      <c r="C815" s="159">
        <v>1112111</v>
      </c>
    </row>
    <row r="816" spans="2:3" x14ac:dyDescent="0.25">
      <c r="B816" s="158" t="s">
        <v>1321</v>
      </c>
      <c r="C816" s="159">
        <v>1112562</v>
      </c>
    </row>
    <row r="817" spans="2:3" x14ac:dyDescent="0.25">
      <c r="B817" s="158" t="s">
        <v>1322</v>
      </c>
      <c r="C817" s="159">
        <v>1112261</v>
      </c>
    </row>
    <row r="818" spans="2:3" x14ac:dyDescent="0.25">
      <c r="B818" s="158" t="s">
        <v>1323</v>
      </c>
      <c r="C818" s="159">
        <v>1112364</v>
      </c>
    </row>
    <row r="819" spans="2:3" x14ac:dyDescent="0.25">
      <c r="B819" s="158" t="s">
        <v>1324</v>
      </c>
      <c r="C819" s="159">
        <v>1110500</v>
      </c>
    </row>
    <row r="820" spans="2:3" x14ac:dyDescent="0.25">
      <c r="B820" s="158" t="s">
        <v>1325</v>
      </c>
      <c r="C820" s="159">
        <v>1112014</v>
      </c>
    </row>
    <row r="821" spans="2:3" x14ac:dyDescent="0.25">
      <c r="B821" s="158" t="s">
        <v>1326</v>
      </c>
      <c r="C821" s="159">
        <v>1112016</v>
      </c>
    </row>
    <row r="822" spans="2:3" x14ac:dyDescent="0.25">
      <c r="B822" s="158" t="s">
        <v>1327</v>
      </c>
      <c r="C822" s="159">
        <v>1112214</v>
      </c>
    </row>
    <row r="823" spans="2:3" x14ac:dyDescent="0.25">
      <c r="B823" s="158" t="s">
        <v>1328</v>
      </c>
      <c r="C823" s="159">
        <v>1111515</v>
      </c>
    </row>
    <row r="824" spans="2:3" x14ac:dyDescent="0.25">
      <c r="B824" s="158" t="s">
        <v>1329</v>
      </c>
      <c r="C824" s="159">
        <v>1111634</v>
      </c>
    </row>
    <row r="825" spans="2:3" x14ac:dyDescent="0.25">
      <c r="B825" s="158" t="s">
        <v>1330</v>
      </c>
      <c r="C825" s="159">
        <v>1112424</v>
      </c>
    </row>
    <row r="826" spans="2:3" x14ac:dyDescent="0.25">
      <c r="B826" s="158" t="s">
        <v>1331</v>
      </c>
      <c r="C826" s="159">
        <v>1111299</v>
      </c>
    </row>
    <row r="827" spans="2:3" x14ac:dyDescent="0.25">
      <c r="B827" s="158" t="s">
        <v>1332</v>
      </c>
      <c r="C827" s="159">
        <v>1112106</v>
      </c>
    </row>
    <row r="828" spans="2:3" x14ac:dyDescent="0.25">
      <c r="B828" s="158" t="s">
        <v>1333</v>
      </c>
      <c r="C828" s="159">
        <v>1111267</v>
      </c>
    </row>
    <row r="829" spans="2:3" x14ac:dyDescent="0.25">
      <c r="B829" s="158" t="s">
        <v>1334</v>
      </c>
      <c r="C829" s="159">
        <v>1111263</v>
      </c>
    </row>
    <row r="830" spans="2:3" x14ac:dyDescent="0.25">
      <c r="B830" s="158" t="s">
        <v>1335</v>
      </c>
      <c r="C830" s="159">
        <v>1110048</v>
      </c>
    </row>
    <row r="831" spans="2:3" x14ac:dyDescent="0.25">
      <c r="B831" s="158" t="s">
        <v>1336</v>
      </c>
      <c r="C831" s="159">
        <v>1110857</v>
      </c>
    </row>
    <row r="832" spans="2:3" x14ac:dyDescent="0.25">
      <c r="B832" s="158" t="s">
        <v>1337</v>
      </c>
      <c r="C832" s="159">
        <v>1112542</v>
      </c>
    </row>
    <row r="833" spans="2:3" x14ac:dyDescent="0.25">
      <c r="B833" s="158" t="s">
        <v>1338</v>
      </c>
      <c r="C833" s="159">
        <v>1110858</v>
      </c>
    </row>
    <row r="834" spans="2:3" x14ac:dyDescent="0.25">
      <c r="B834" s="158" t="s">
        <v>1339</v>
      </c>
      <c r="C834" s="159">
        <v>1111290</v>
      </c>
    </row>
    <row r="835" spans="2:3" x14ac:dyDescent="0.25">
      <c r="B835" s="158" t="s">
        <v>1340</v>
      </c>
      <c r="C835" s="159">
        <v>1111568</v>
      </c>
    </row>
    <row r="836" spans="2:3" x14ac:dyDescent="0.25">
      <c r="B836" s="158" t="s">
        <v>1341</v>
      </c>
      <c r="C836" s="159">
        <v>1111635</v>
      </c>
    </row>
    <row r="837" spans="2:3" x14ac:dyDescent="0.25">
      <c r="B837" s="158" t="s">
        <v>1342</v>
      </c>
      <c r="C837" s="159">
        <v>1111349</v>
      </c>
    </row>
    <row r="838" spans="2:3" x14ac:dyDescent="0.25">
      <c r="B838" s="158" t="s">
        <v>1343</v>
      </c>
      <c r="C838" s="159">
        <v>1111370</v>
      </c>
    </row>
    <row r="839" spans="2:3" x14ac:dyDescent="0.25">
      <c r="B839" s="158" t="s">
        <v>1344</v>
      </c>
      <c r="C839" s="159">
        <v>1111357</v>
      </c>
    </row>
    <row r="840" spans="2:3" x14ac:dyDescent="0.25">
      <c r="B840" s="158" t="s">
        <v>1345</v>
      </c>
      <c r="C840" s="159">
        <v>1111351</v>
      </c>
    </row>
    <row r="841" spans="2:3" x14ac:dyDescent="0.25">
      <c r="B841" s="158" t="s">
        <v>1346</v>
      </c>
      <c r="C841" s="159">
        <v>1110130</v>
      </c>
    </row>
    <row r="842" spans="2:3" x14ac:dyDescent="0.25">
      <c r="B842" s="158" t="s">
        <v>1347</v>
      </c>
      <c r="C842" s="159">
        <v>1110483</v>
      </c>
    </row>
    <row r="843" spans="2:3" x14ac:dyDescent="0.25">
      <c r="B843" s="158" t="s">
        <v>1348</v>
      </c>
      <c r="C843" s="159">
        <v>1111199</v>
      </c>
    </row>
    <row r="844" spans="2:3" x14ac:dyDescent="0.25">
      <c r="B844" s="158" t="s">
        <v>1349</v>
      </c>
      <c r="C844" s="159">
        <v>1112384</v>
      </c>
    </row>
    <row r="845" spans="2:3" x14ac:dyDescent="0.25">
      <c r="B845" s="158" t="s">
        <v>1350</v>
      </c>
      <c r="C845" s="159">
        <v>1110727</v>
      </c>
    </row>
    <row r="846" spans="2:3" x14ac:dyDescent="0.25">
      <c r="B846" s="158" t="s">
        <v>1351</v>
      </c>
      <c r="C846" s="159">
        <v>1110049</v>
      </c>
    </row>
    <row r="847" spans="2:3" x14ac:dyDescent="0.25">
      <c r="B847" s="158" t="s">
        <v>1352</v>
      </c>
      <c r="C847" s="159">
        <v>1112821</v>
      </c>
    </row>
    <row r="848" spans="2:3" x14ac:dyDescent="0.25">
      <c r="B848" s="158" t="s">
        <v>1353</v>
      </c>
      <c r="C848" s="159">
        <v>1112030</v>
      </c>
    </row>
    <row r="849" spans="2:3" x14ac:dyDescent="0.25">
      <c r="B849" s="158" t="s">
        <v>1354</v>
      </c>
      <c r="C849" s="159">
        <v>1111122</v>
      </c>
    </row>
    <row r="850" spans="2:3" x14ac:dyDescent="0.25">
      <c r="B850" s="158" t="s">
        <v>1355</v>
      </c>
      <c r="C850" s="159">
        <v>1112768</v>
      </c>
    </row>
    <row r="851" spans="2:3" x14ac:dyDescent="0.25">
      <c r="B851" s="158" t="s">
        <v>1356</v>
      </c>
      <c r="C851" s="159">
        <v>1111727</v>
      </c>
    </row>
    <row r="852" spans="2:3" x14ac:dyDescent="0.25">
      <c r="B852" s="158" t="s">
        <v>1357</v>
      </c>
      <c r="C852" s="159">
        <v>1111413</v>
      </c>
    </row>
    <row r="853" spans="2:3" x14ac:dyDescent="0.25">
      <c r="B853" s="158" t="s">
        <v>1358</v>
      </c>
      <c r="C853" s="159">
        <v>1113425</v>
      </c>
    </row>
    <row r="854" spans="2:3" x14ac:dyDescent="0.25">
      <c r="B854" s="158" t="s">
        <v>1359</v>
      </c>
      <c r="C854" s="159">
        <v>1112730</v>
      </c>
    </row>
    <row r="855" spans="2:3" x14ac:dyDescent="0.25">
      <c r="B855" s="158" t="s">
        <v>1360</v>
      </c>
      <c r="C855" s="159">
        <v>1110304</v>
      </c>
    </row>
    <row r="856" spans="2:3" x14ac:dyDescent="0.25">
      <c r="B856" s="158" t="s">
        <v>1361</v>
      </c>
      <c r="C856" s="159">
        <v>1110313</v>
      </c>
    </row>
    <row r="857" spans="2:3" x14ac:dyDescent="0.25">
      <c r="B857" s="158" t="s">
        <v>1362</v>
      </c>
      <c r="C857" s="159">
        <v>1111802</v>
      </c>
    </row>
    <row r="858" spans="2:3" x14ac:dyDescent="0.25">
      <c r="B858" s="158" t="s">
        <v>1363</v>
      </c>
      <c r="C858" s="159">
        <v>1111631</v>
      </c>
    </row>
    <row r="859" spans="2:3" x14ac:dyDescent="0.25">
      <c r="B859" s="158" t="s">
        <v>1364</v>
      </c>
      <c r="C859" s="159">
        <v>1110762</v>
      </c>
    </row>
    <row r="860" spans="2:3" x14ac:dyDescent="0.25">
      <c r="B860" s="158" t="s">
        <v>1365</v>
      </c>
      <c r="C860" s="159">
        <v>1112394</v>
      </c>
    </row>
    <row r="861" spans="2:3" x14ac:dyDescent="0.25">
      <c r="B861" s="158" t="s">
        <v>1366</v>
      </c>
      <c r="C861" s="159">
        <v>1111501</v>
      </c>
    </row>
    <row r="862" spans="2:3" x14ac:dyDescent="0.25">
      <c r="B862" s="158" t="s">
        <v>1367</v>
      </c>
      <c r="C862" s="159">
        <v>1110393</v>
      </c>
    </row>
    <row r="863" spans="2:3" x14ac:dyDescent="0.25">
      <c r="B863" s="158" t="s">
        <v>1368</v>
      </c>
      <c r="C863" s="159">
        <v>1110521</v>
      </c>
    </row>
    <row r="864" spans="2:3" x14ac:dyDescent="0.25">
      <c r="B864" s="158" t="s">
        <v>1369</v>
      </c>
      <c r="C864" s="159">
        <v>1110601</v>
      </c>
    </row>
    <row r="865" spans="2:3" x14ac:dyDescent="0.25">
      <c r="B865" s="158" t="s">
        <v>1370</v>
      </c>
      <c r="C865" s="159">
        <v>1111792</v>
      </c>
    </row>
    <row r="866" spans="2:3" x14ac:dyDescent="0.25">
      <c r="B866" s="158" t="s">
        <v>1371</v>
      </c>
      <c r="C866" s="159">
        <v>1111550</v>
      </c>
    </row>
    <row r="867" spans="2:3" x14ac:dyDescent="0.25">
      <c r="B867" s="158" t="s">
        <v>1372</v>
      </c>
      <c r="C867" s="159">
        <v>1112242</v>
      </c>
    </row>
    <row r="868" spans="2:3" x14ac:dyDescent="0.25">
      <c r="B868" s="158" t="s">
        <v>1373</v>
      </c>
      <c r="C868" s="159">
        <v>1111029</v>
      </c>
    </row>
    <row r="869" spans="2:3" x14ac:dyDescent="0.25">
      <c r="B869" s="158" t="s">
        <v>1374</v>
      </c>
      <c r="C869" s="159">
        <v>1110676</v>
      </c>
    </row>
    <row r="870" spans="2:3" x14ac:dyDescent="0.25">
      <c r="B870" s="158" t="s">
        <v>1375</v>
      </c>
      <c r="C870" s="159">
        <v>1112862</v>
      </c>
    </row>
    <row r="871" spans="2:3" x14ac:dyDescent="0.25">
      <c r="B871" s="158" t="s">
        <v>1376</v>
      </c>
      <c r="C871" s="159">
        <v>1112218</v>
      </c>
    </row>
    <row r="872" spans="2:3" x14ac:dyDescent="0.25">
      <c r="B872" s="158" t="s">
        <v>1377</v>
      </c>
      <c r="C872" s="159">
        <v>1112070</v>
      </c>
    </row>
    <row r="873" spans="2:3" x14ac:dyDescent="0.25">
      <c r="B873" s="158" t="s">
        <v>1378</v>
      </c>
      <c r="C873" s="159">
        <v>1110921</v>
      </c>
    </row>
    <row r="874" spans="2:3" x14ac:dyDescent="0.25">
      <c r="B874" s="158" t="s">
        <v>1379</v>
      </c>
      <c r="C874" s="159">
        <v>1110207</v>
      </c>
    </row>
    <row r="875" spans="2:3" x14ac:dyDescent="0.25">
      <c r="B875" s="158" t="s">
        <v>1380</v>
      </c>
      <c r="C875" s="159">
        <v>1112182</v>
      </c>
    </row>
    <row r="876" spans="2:3" x14ac:dyDescent="0.25">
      <c r="B876" s="158" t="s">
        <v>1381</v>
      </c>
      <c r="C876" s="159">
        <v>1111409</v>
      </c>
    </row>
    <row r="877" spans="2:3" x14ac:dyDescent="0.25">
      <c r="B877" s="158" t="s">
        <v>1382</v>
      </c>
      <c r="C877" s="159">
        <v>1111973</v>
      </c>
    </row>
    <row r="878" spans="2:3" x14ac:dyDescent="0.25">
      <c r="B878" s="158" t="s">
        <v>1383</v>
      </c>
      <c r="C878" s="159">
        <v>1112412</v>
      </c>
    </row>
    <row r="879" spans="2:3" x14ac:dyDescent="0.25">
      <c r="B879" s="158" t="s">
        <v>1384</v>
      </c>
      <c r="C879" s="159">
        <v>1110815</v>
      </c>
    </row>
    <row r="880" spans="2:3" x14ac:dyDescent="0.25">
      <c r="B880" s="158" t="s">
        <v>1385</v>
      </c>
      <c r="C880" s="159">
        <v>1110816</v>
      </c>
    </row>
    <row r="881" spans="2:3" x14ac:dyDescent="0.25">
      <c r="B881" s="158" t="s">
        <v>1386</v>
      </c>
      <c r="C881" s="159">
        <v>1113012</v>
      </c>
    </row>
    <row r="882" spans="2:3" x14ac:dyDescent="0.25">
      <c r="B882" s="158" t="s">
        <v>1387</v>
      </c>
      <c r="C882" s="159">
        <v>1110859</v>
      </c>
    </row>
    <row r="883" spans="2:3" x14ac:dyDescent="0.25">
      <c r="B883" s="158" t="s">
        <v>1388</v>
      </c>
      <c r="C883" s="159">
        <v>1112173</v>
      </c>
    </row>
    <row r="884" spans="2:3" x14ac:dyDescent="0.25">
      <c r="B884" s="158" t="s">
        <v>1389</v>
      </c>
      <c r="C884" s="159">
        <v>1111463</v>
      </c>
    </row>
    <row r="885" spans="2:3" x14ac:dyDescent="0.25">
      <c r="B885" s="158" t="s">
        <v>1390</v>
      </c>
      <c r="C885" s="159">
        <v>1110900</v>
      </c>
    </row>
    <row r="886" spans="2:3" x14ac:dyDescent="0.25">
      <c r="B886" s="158" t="s">
        <v>1391</v>
      </c>
      <c r="C886" s="159">
        <v>1110909</v>
      </c>
    </row>
    <row r="887" spans="2:3" x14ac:dyDescent="0.25">
      <c r="B887" s="158" t="s">
        <v>1392</v>
      </c>
      <c r="C887" s="159">
        <v>1110901</v>
      </c>
    </row>
    <row r="888" spans="2:3" x14ac:dyDescent="0.25">
      <c r="B888" s="158" t="s">
        <v>1393</v>
      </c>
      <c r="C888" s="159">
        <v>1113002</v>
      </c>
    </row>
    <row r="889" spans="2:3" x14ac:dyDescent="0.25">
      <c r="B889" s="158" t="s">
        <v>1394</v>
      </c>
      <c r="C889" s="159">
        <v>1111777</v>
      </c>
    </row>
    <row r="890" spans="2:3" x14ac:dyDescent="0.25">
      <c r="B890" s="158" t="s">
        <v>1395</v>
      </c>
      <c r="C890" s="159">
        <v>1111019</v>
      </c>
    </row>
    <row r="891" spans="2:3" x14ac:dyDescent="0.25">
      <c r="B891" s="158" t="s">
        <v>1396</v>
      </c>
      <c r="C891" s="159">
        <v>1112715</v>
      </c>
    </row>
    <row r="892" spans="2:3" x14ac:dyDescent="0.25">
      <c r="B892" s="158" t="s">
        <v>1397</v>
      </c>
      <c r="C892" s="159">
        <v>1112405</v>
      </c>
    </row>
    <row r="893" spans="2:3" x14ac:dyDescent="0.25">
      <c r="B893" s="158" t="s">
        <v>1398</v>
      </c>
      <c r="C893" s="159">
        <v>1110677</v>
      </c>
    </row>
    <row r="894" spans="2:3" x14ac:dyDescent="0.25">
      <c r="B894" s="158" t="s">
        <v>1399</v>
      </c>
      <c r="C894" s="159">
        <v>1110666</v>
      </c>
    </row>
    <row r="895" spans="2:3" x14ac:dyDescent="0.25">
      <c r="B895" s="158" t="s">
        <v>1400</v>
      </c>
      <c r="C895" s="159">
        <v>1110640</v>
      </c>
    </row>
    <row r="896" spans="2:3" x14ac:dyDescent="0.25">
      <c r="B896" s="158" t="s">
        <v>1401</v>
      </c>
      <c r="C896" s="159">
        <v>1110519</v>
      </c>
    </row>
    <row r="897" spans="2:3" x14ac:dyDescent="0.25">
      <c r="B897" s="158" t="s">
        <v>1402</v>
      </c>
      <c r="C897" s="159">
        <v>1110520</v>
      </c>
    </row>
    <row r="898" spans="2:3" x14ac:dyDescent="0.25">
      <c r="B898" s="158" t="s">
        <v>1403</v>
      </c>
      <c r="C898" s="159">
        <v>1112385</v>
      </c>
    </row>
    <row r="899" spans="2:3" x14ac:dyDescent="0.25">
      <c r="B899" s="158" t="s">
        <v>1404</v>
      </c>
      <c r="C899" s="159">
        <v>1111014</v>
      </c>
    </row>
    <row r="900" spans="2:3" x14ac:dyDescent="0.25">
      <c r="B900" s="158" t="s">
        <v>1405</v>
      </c>
      <c r="C900" s="159">
        <v>1110641</v>
      </c>
    </row>
    <row r="901" spans="2:3" x14ac:dyDescent="0.25">
      <c r="B901" s="158" t="s">
        <v>1406</v>
      </c>
      <c r="C901" s="159">
        <v>1110094</v>
      </c>
    </row>
    <row r="902" spans="2:3" x14ac:dyDescent="0.25">
      <c r="B902" s="158" t="s">
        <v>1407</v>
      </c>
      <c r="C902" s="159">
        <v>1110613</v>
      </c>
    </row>
    <row r="903" spans="2:3" x14ac:dyDescent="0.25">
      <c r="B903" s="158" t="s">
        <v>1408</v>
      </c>
      <c r="C903" s="159">
        <v>1110531</v>
      </c>
    </row>
    <row r="904" spans="2:3" x14ac:dyDescent="0.25">
      <c r="B904" s="158" t="s">
        <v>1409</v>
      </c>
      <c r="C904" s="159">
        <v>1112223</v>
      </c>
    </row>
    <row r="905" spans="2:3" x14ac:dyDescent="0.25">
      <c r="B905" s="158" t="s">
        <v>1410</v>
      </c>
      <c r="C905" s="159">
        <v>1112327</v>
      </c>
    </row>
    <row r="906" spans="2:3" x14ac:dyDescent="0.25">
      <c r="B906" s="158" t="s">
        <v>1411</v>
      </c>
      <c r="C906" s="159">
        <v>1111772</v>
      </c>
    </row>
    <row r="907" spans="2:3" x14ac:dyDescent="0.25">
      <c r="B907" s="158" t="s">
        <v>1412</v>
      </c>
      <c r="C907" s="159">
        <v>1110977</v>
      </c>
    </row>
    <row r="908" spans="2:3" x14ac:dyDescent="0.25">
      <c r="B908" s="158" t="s">
        <v>1413</v>
      </c>
      <c r="C908" s="159">
        <v>1111700</v>
      </c>
    </row>
    <row r="909" spans="2:3" x14ac:dyDescent="0.25">
      <c r="B909" s="158" t="s">
        <v>1414</v>
      </c>
      <c r="C909" s="159">
        <v>1110111</v>
      </c>
    </row>
    <row r="910" spans="2:3" x14ac:dyDescent="0.25">
      <c r="B910" s="158" t="s">
        <v>1415</v>
      </c>
      <c r="C910" s="159">
        <v>1112771</v>
      </c>
    </row>
    <row r="911" spans="2:3" x14ac:dyDescent="0.25">
      <c r="B911" s="158" t="s">
        <v>1416</v>
      </c>
      <c r="C911" s="159">
        <v>1112849</v>
      </c>
    </row>
    <row r="912" spans="2:3" x14ac:dyDescent="0.25">
      <c r="B912" s="158" t="s">
        <v>1417</v>
      </c>
      <c r="C912" s="159">
        <v>1112850</v>
      </c>
    </row>
    <row r="913" spans="2:3" x14ac:dyDescent="0.25">
      <c r="B913" s="158" t="s">
        <v>1418</v>
      </c>
      <c r="C913" s="159">
        <v>1112852</v>
      </c>
    </row>
    <row r="914" spans="2:3" x14ac:dyDescent="0.25">
      <c r="B914" s="158" t="s">
        <v>1419</v>
      </c>
      <c r="C914" s="159">
        <v>1112211</v>
      </c>
    </row>
    <row r="915" spans="2:3" x14ac:dyDescent="0.25">
      <c r="B915" s="158" t="s">
        <v>1420</v>
      </c>
      <c r="C915" s="159">
        <v>1112792</v>
      </c>
    </row>
    <row r="916" spans="2:3" x14ac:dyDescent="0.25">
      <c r="B916" s="158" t="s">
        <v>1421</v>
      </c>
      <c r="C916" s="159">
        <v>1112345</v>
      </c>
    </row>
    <row r="917" spans="2:3" x14ac:dyDescent="0.25">
      <c r="B917" s="158" t="s">
        <v>1422</v>
      </c>
      <c r="C917" s="159">
        <v>1112433</v>
      </c>
    </row>
    <row r="918" spans="2:3" x14ac:dyDescent="0.25">
      <c r="B918" s="158" t="s">
        <v>1423</v>
      </c>
      <c r="C918" s="159">
        <v>1112690</v>
      </c>
    </row>
    <row r="919" spans="2:3" x14ac:dyDescent="0.25">
      <c r="B919" s="158" t="s">
        <v>1424</v>
      </c>
      <c r="C919" s="159">
        <v>1111786</v>
      </c>
    </row>
    <row r="920" spans="2:3" x14ac:dyDescent="0.25">
      <c r="B920" s="158" t="s">
        <v>1425</v>
      </c>
      <c r="C920" s="159">
        <v>1111735</v>
      </c>
    </row>
    <row r="921" spans="2:3" x14ac:dyDescent="0.25">
      <c r="B921" s="158" t="s">
        <v>1426</v>
      </c>
      <c r="C921" s="159">
        <v>1111593</v>
      </c>
    </row>
    <row r="922" spans="2:3" x14ac:dyDescent="0.25">
      <c r="B922" s="158" t="s">
        <v>1427</v>
      </c>
      <c r="C922" s="159">
        <v>1110095</v>
      </c>
    </row>
    <row r="923" spans="2:3" x14ac:dyDescent="0.25">
      <c r="B923" s="158" t="s">
        <v>1428</v>
      </c>
      <c r="C923" s="159">
        <v>1110050</v>
      </c>
    </row>
    <row r="924" spans="2:3" x14ac:dyDescent="0.25">
      <c r="B924" s="158" t="s">
        <v>1429</v>
      </c>
      <c r="C924" s="159">
        <v>1112785</v>
      </c>
    </row>
    <row r="925" spans="2:3" x14ac:dyDescent="0.25">
      <c r="B925" s="158" t="s">
        <v>1430</v>
      </c>
      <c r="C925" s="159">
        <v>1111713</v>
      </c>
    </row>
    <row r="926" spans="2:3" x14ac:dyDescent="0.25">
      <c r="B926" s="158" t="s">
        <v>1431</v>
      </c>
      <c r="C926" s="159">
        <v>1110553</v>
      </c>
    </row>
    <row r="927" spans="2:3" x14ac:dyDescent="0.25">
      <c r="B927" s="158" t="s">
        <v>1432</v>
      </c>
      <c r="C927" s="159">
        <v>1111870</v>
      </c>
    </row>
    <row r="928" spans="2:3" x14ac:dyDescent="0.25">
      <c r="B928" s="158" t="s">
        <v>1433</v>
      </c>
      <c r="C928" s="159">
        <v>1111660</v>
      </c>
    </row>
    <row r="929" spans="2:3" x14ac:dyDescent="0.25">
      <c r="B929" s="158" t="s">
        <v>1434</v>
      </c>
      <c r="C929" s="159">
        <v>1111892</v>
      </c>
    </row>
    <row r="930" spans="2:3" x14ac:dyDescent="0.25">
      <c r="B930" s="158" t="s">
        <v>1435</v>
      </c>
      <c r="C930" s="159">
        <v>1111677</v>
      </c>
    </row>
    <row r="931" spans="2:3" x14ac:dyDescent="0.25">
      <c r="B931" s="158" t="s">
        <v>1436</v>
      </c>
      <c r="C931" s="159">
        <v>1110380</v>
      </c>
    </row>
    <row r="932" spans="2:3" x14ac:dyDescent="0.25">
      <c r="B932" s="158" t="s">
        <v>1437</v>
      </c>
      <c r="C932" s="159">
        <v>1110379</v>
      </c>
    </row>
    <row r="933" spans="2:3" x14ac:dyDescent="0.25">
      <c r="B933" s="158" t="s">
        <v>1438</v>
      </c>
      <c r="C933" s="159">
        <v>1110381</v>
      </c>
    </row>
    <row r="934" spans="2:3" x14ac:dyDescent="0.25">
      <c r="B934" s="158" t="s">
        <v>1439</v>
      </c>
      <c r="C934" s="159">
        <v>1112097</v>
      </c>
    </row>
    <row r="935" spans="2:3" x14ac:dyDescent="0.25">
      <c r="B935" s="158" t="s">
        <v>1440</v>
      </c>
      <c r="C935" s="159">
        <v>1110036</v>
      </c>
    </row>
    <row r="936" spans="2:3" x14ac:dyDescent="0.25">
      <c r="B936" s="158" t="s">
        <v>1441</v>
      </c>
      <c r="C936" s="159">
        <v>1110030</v>
      </c>
    </row>
    <row r="937" spans="2:3" x14ac:dyDescent="0.25">
      <c r="B937" s="158" t="s">
        <v>1442</v>
      </c>
      <c r="C937" s="159">
        <v>1111803</v>
      </c>
    </row>
    <row r="938" spans="2:3" x14ac:dyDescent="0.25">
      <c r="B938" s="158" t="s">
        <v>1443</v>
      </c>
      <c r="C938" s="159">
        <v>1110051</v>
      </c>
    </row>
    <row r="939" spans="2:3" x14ac:dyDescent="0.25">
      <c r="B939" s="158" t="s">
        <v>1444</v>
      </c>
      <c r="C939" s="159">
        <v>1110922</v>
      </c>
    </row>
    <row r="940" spans="2:3" x14ac:dyDescent="0.25">
      <c r="B940" s="158" t="s">
        <v>1445</v>
      </c>
      <c r="C940" s="159">
        <v>1111804</v>
      </c>
    </row>
    <row r="941" spans="2:3" x14ac:dyDescent="0.25">
      <c r="B941" s="158" t="s">
        <v>1446</v>
      </c>
      <c r="C941" s="159">
        <v>1112391</v>
      </c>
    </row>
    <row r="942" spans="2:3" x14ac:dyDescent="0.25">
      <c r="B942" s="158" t="s">
        <v>1447</v>
      </c>
      <c r="C942" s="159">
        <v>1112577</v>
      </c>
    </row>
    <row r="943" spans="2:3" x14ac:dyDescent="0.25">
      <c r="B943" s="158" t="s">
        <v>1448</v>
      </c>
      <c r="C943" s="159">
        <v>1110104</v>
      </c>
    </row>
    <row r="944" spans="2:3" x14ac:dyDescent="0.25">
      <c r="B944" s="158" t="s">
        <v>1449</v>
      </c>
      <c r="C944" s="159">
        <v>1112109</v>
      </c>
    </row>
    <row r="945" spans="2:3" x14ac:dyDescent="0.25">
      <c r="B945" s="158" t="s">
        <v>1450</v>
      </c>
      <c r="C945" s="159">
        <v>1111853</v>
      </c>
    </row>
    <row r="946" spans="2:3" x14ac:dyDescent="0.25">
      <c r="B946" s="158" t="s">
        <v>1451</v>
      </c>
      <c r="C946" s="159">
        <v>1111714</v>
      </c>
    </row>
    <row r="947" spans="2:3" x14ac:dyDescent="0.25">
      <c r="B947" s="158" t="s">
        <v>1452</v>
      </c>
      <c r="C947" s="159">
        <v>1110522</v>
      </c>
    </row>
    <row r="948" spans="2:3" x14ac:dyDescent="0.25">
      <c r="B948" s="158" t="s">
        <v>1453</v>
      </c>
      <c r="C948" s="159">
        <v>1111149</v>
      </c>
    </row>
    <row r="949" spans="2:3" x14ac:dyDescent="0.25">
      <c r="B949" s="158" t="s">
        <v>1454</v>
      </c>
      <c r="C949" s="159">
        <v>1112725</v>
      </c>
    </row>
    <row r="950" spans="2:3" x14ac:dyDescent="0.25">
      <c r="B950" s="158" t="s">
        <v>1455</v>
      </c>
      <c r="C950" s="159">
        <v>1112823</v>
      </c>
    </row>
    <row r="951" spans="2:3" x14ac:dyDescent="0.25">
      <c r="B951" s="158" t="s">
        <v>1456</v>
      </c>
      <c r="C951" s="159">
        <v>1111871</v>
      </c>
    </row>
    <row r="952" spans="2:3" x14ac:dyDescent="0.25">
      <c r="B952" s="158" t="s">
        <v>1457</v>
      </c>
      <c r="C952" s="159">
        <v>1111671</v>
      </c>
    </row>
    <row r="953" spans="2:3" x14ac:dyDescent="0.25">
      <c r="B953" s="158" t="s">
        <v>1458</v>
      </c>
      <c r="C953" s="159">
        <v>1110961</v>
      </c>
    </row>
    <row r="954" spans="2:3" x14ac:dyDescent="0.25">
      <c r="B954" s="158" t="s">
        <v>1459</v>
      </c>
      <c r="C954" s="159">
        <v>1110208</v>
      </c>
    </row>
    <row r="955" spans="2:3" x14ac:dyDescent="0.25">
      <c r="B955" s="158" t="s">
        <v>1460</v>
      </c>
      <c r="C955" s="159">
        <v>1112864</v>
      </c>
    </row>
    <row r="956" spans="2:3" x14ac:dyDescent="0.25">
      <c r="B956" s="158" t="s">
        <v>1461</v>
      </c>
      <c r="C956" s="159">
        <v>1112919</v>
      </c>
    </row>
    <row r="957" spans="2:3" x14ac:dyDescent="0.25">
      <c r="B957" s="158" t="s">
        <v>1462</v>
      </c>
      <c r="C957" s="159">
        <v>1111551</v>
      </c>
    </row>
    <row r="958" spans="2:3" x14ac:dyDescent="0.25">
      <c r="B958" s="158" t="s">
        <v>1463</v>
      </c>
      <c r="C958" s="159">
        <v>1112386</v>
      </c>
    </row>
    <row r="959" spans="2:3" x14ac:dyDescent="0.25">
      <c r="B959" s="158" t="s">
        <v>1464</v>
      </c>
      <c r="C959" s="159">
        <v>1111773</v>
      </c>
    </row>
    <row r="960" spans="2:3" x14ac:dyDescent="0.25">
      <c r="B960" s="158" t="s">
        <v>1465</v>
      </c>
      <c r="C960" s="159">
        <v>1111076</v>
      </c>
    </row>
    <row r="961" spans="2:3" x14ac:dyDescent="0.25">
      <c r="B961" s="158" t="s">
        <v>1466</v>
      </c>
      <c r="C961" s="159">
        <v>1110149</v>
      </c>
    </row>
    <row r="962" spans="2:3" x14ac:dyDescent="0.25">
      <c r="B962" s="158" t="s">
        <v>1467</v>
      </c>
      <c r="C962" s="159">
        <v>1110267</v>
      </c>
    </row>
    <row r="963" spans="2:3" x14ac:dyDescent="0.25">
      <c r="B963" s="158" t="s">
        <v>1468</v>
      </c>
      <c r="C963" s="159">
        <v>1110860</v>
      </c>
    </row>
    <row r="964" spans="2:3" x14ac:dyDescent="0.25">
      <c r="B964" s="158" t="s">
        <v>1469</v>
      </c>
      <c r="C964" s="159">
        <v>1112559</v>
      </c>
    </row>
    <row r="965" spans="2:3" x14ac:dyDescent="0.25">
      <c r="B965" s="158" t="s">
        <v>1470</v>
      </c>
      <c r="C965" s="159">
        <v>1111256</v>
      </c>
    </row>
    <row r="966" spans="2:3" x14ac:dyDescent="0.25">
      <c r="B966" s="158" t="s">
        <v>1471</v>
      </c>
      <c r="C966" s="159">
        <v>1110105</v>
      </c>
    </row>
    <row r="967" spans="2:3" x14ac:dyDescent="0.25">
      <c r="B967" s="158" t="s">
        <v>1472</v>
      </c>
      <c r="C967" s="159">
        <v>1110992</v>
      </c>
    </row>
    <row r="968" spans="2:3" x14ac:dyDescent="0.25">
      <c r="B968" s="158" t="s">
        <v>1473</v>
      </c>
      <c r="C968" s="159">
        <v>1111935</v>
      </c>
    </row>
    <row r="969" spans="2:3" x14ac:dyDescent="0.25">
      <c r="B969" s="158" t="s">
        <v>1474</v>
      </c>
      <c r="C969" s="159">
        <v>1111065</v>
      </c>
    </row>
    <row r="970" spans="2:3" x14ac:dyDescent="0.25">
      <c r="B970" s="158" t="s">
        <v>1475</v>
      </c>
      <c r="C970" s="159">
        <v>1112800</v>
      </c>
    </row>
    <row r="971" spans="2:3" x14ac:dyDescent="0.25">
      <c r="B971" s="158" t="s">
        <v>1476</v>
      </c>
      <c r="C971" s="159">
        <v>1112810</v>
      </c>
    </row>
    <row r="972" spans="2:3" x14ac:dyDescent="0.25">
      <c r="B972" s="158" t="s">
        <v>1477</v>
      </c>
      <c r="C972" s="159">
        <v>1110944</v>
      </c>
    </row>
    <row r="973" spans="2:3" x14ac:dyDescent="0.25">
      <c r="B973" s="158" t="s">
        <v>1478</v>
      </c>
      <c r="C973" s="159">
        <v>1110903</v>
      </c>
    </row>
    <row r="974" spans="2:3" x14ac:dyDescent="0.25">
      <c r="B974" s="158" t="s">
        <v>1479</v>
      </c>
      <c r="C974" s="159">
        <v>1112353</v>
      </c>
    </row>
    <row r="975" spans="2:3" x14ac:dyDescent="0.25">
      <c r="B975" s="158" t="s">
        <v>1480</v>
      </c>
      <c r="C975" s="159">
        <v>1112540</v>
      </c>
    </row>
    <row r="976" spans="2:3" x14ac:dyDescent="0.25">
      <c r="B976" s="158" t="s">
        <v>1481</v>
      </c>
      <c r="C976" s="159">
        <v>1110783</v>
      </c>
    </row>
    <row r="977" spans="2:3" x14ac:dyDescent="0.25">
      <c r="B977" s="158" t="s">
        <v>1482</v>
      </c>
      <c r="C977" s="159">
        <v>1110993</v>
      </c>
    </row>
    <row r="978" spans="2:3" x14ac:dyDescent="0.25">
      <c r="B978" s="158" t="s">
        <v>1483</v>
      </c>
      <c r="C978" s="159">
        <v>1111901</v>
      </c>
    </row>
    <row r="979" spans="2:3" x14ac:dyDescent="0.25">
      <c r="B979" s="158" t="s">
        <v>1484</v>
      </c>
      <c r="C979" s="159">
        <v>1111077</v>
      </c>
    </row>
    <row r="980" spans="2:3" x14ac:dyDescent="0.25">
      <c r="B980" s="158" t="s">
        <v>1485</v>
      </c>
      <c r="C980" s="159">
        <v>1110962</v>
      </c>
    </row>
    <row r="981" spans="2:3" x14ac:dyDescent="0.25">
      <c r="B981" s="158" t="s">
        <v>1486</v>
      </c>
      <c r="C981" s="159">
        <v>1111335</v>
      </c>
    </row>
    <row r="982" spans="2:3" x14ac:dyDescent="0.25">
      <c r="B982" s="158" t="s">
        <v>1487</v>
      </c>
      <c r="C982" s="159">
        <v>1112592</v>
      </c>
    </row>
    <row r="983" spans="2:3" x14ac:dyDescent="0.25">
      <c r="B983" s="158" t="s">
        <v>1488</v>
      </c>
      <c r="C983" s="159">
        <v>1113007</v>
      </c>
    </row>
    <row r="984" spans="2:3" x14ac:dyDescent="0.25">
      <c r="B984" s="158" t="s">
        <v>1489</v>
      </c>
      <c r="C984" s="159">
        <v>1112501</v>
      </c>
    </row>
    <row r="985" spans="2:3" x14ac:dyDescent="0.25">
      <c r="B985" s="158" t="s">
        <v>1490</v>
      </c>
      <c r="C985" s="159">
        <v>1112605</v>
      </c>
    </row>
    <row r="986" spans="2:3" x14ac:dyDescent="0.25">
      <c r="B986" s="158" t="s">
        <v>1491</v>
      </c>
      <c r="C986" s="159">
        <v>1112695</v>
      </c>
    </row>
    <row r="987" spans="2:3" x14ac:dyDescent="0.25">
      <c r="B987" s="158" t="s">
        <v>1492</v>
      </c>
      <c r="C987" s="159">
        <v>1111778</v>
      </c>
    </row>
    <row r="988" spans="2:3" x14ac:dyDescent="0.25">
      <c r="B988" s="158" t="s">
        <v>1493</v>
      </c>
      <c r="C988" s="159">
        <v>1112413</v>
      </c>
    </row>
    <row r="989" spans="2:3" x14ac:dyDescent="0.25">
      <c r="B989" s="158" t="s">
        <v>1494</v>
      </c>
      <c r="C989" s="159">
        <v>1110701</v>
      </c>
    </row>
    <row r="990" spans="2:3" x14ac:dyDescent="0.25">
      <c r="B990" s="158" t="s">
        <v>1495</v>
      </c>
      <c r="C990" s="159">
        <v>1113001</v>
      </c>
    </row>
    <row r="991" spans="2:3" x14ac:dyDescent="0.25">
      <c r="B991" s="158" t="s">
        <v>1496</v>
      </c>
      <c r="C991" s="159">
        <v>1112189</v>
      </c>
    </row>
    <row r="992" spans="2:3" x14ac:dyDescent="0.25">
      <c r="B992" s="158" t="s">
        <v>1497</v>
      </c>
      <c r="C992" s="159">
        <v>1111918</v>
      </c>
    </row>
    <row r="993" spans="2:3" x14ac:dyDescent="0.25">
      <c r="B993" s="158" t="s">
        <v>1498</v>
      </c>
      <c r="C993" s="159">
        <v>1119914</v>
      </c>
    </row>
    <row r="994" spans="2:3" x14ac:dyDescent="0.25">
      <c r="B994" s="158" t="s">
        <v>1499</v>
      </c>
      <c r="C994" s="159">
        <v>1110945</v>
      </c>
    </row>
    <row r="995" spans="2:3" x14ac:dyDescent="0.25">
      <c r="B995" s="158" t="s">
        <v>1500</v>
      </c>
      <c r="C995" s="159">
        <v>1112681</v>
      </c>
    </row>
    <row r="996" spans="2:3" x14ac:dyDescent="0.25">
      <c r="B996" s="158" t="s">
        <v>1501</v>
      </c>
      <c r="C996" s="159">
        <v>1111877</v>
      </c>
    </row>
    <row r="997" spans="2:3" x14ac:dyDescent="0.25">
      <c r="B997" s="158" t="s">
        <v>1502</v>
      </c>
      <c r="C997" s="159">
        <v>1112906</v>
      </c>
    </row>
    <row r="998" spans="2:3" x14ac:dyDescent="0.25">
      <c r="B998" s="158" t="s">
        <v>1503</v>
      </c>
      <c r="C998" s="159">
        <v>1112909</v>
      </c>
    </row>
    <row r="999" spans="2:3" x14ac:dyDescent="0.25">
      <c r="B999" s="158" t="s">
        <v>1504</v>
      </c>
      <c r="C999" s="159">
        <v>1112912</v>
      </c>
    </row>
    <row r="1000" spans="2:3" x14ac:dyDescent="0.25">
      <c r="B1000" s="158" t="s">
        <v>1505</v>
      </c>
      <c r="C1000" s="159">
        <v>1112911</v>
      </c>
    </row>
    <row r="1001" spans="2:3" x14ac:dyDescent="0.25">
      <c r="B1001" s="158" t="s">
        <v>1506</v>
      </c>
      <c r="C1001" s="159">
        <v>1112910</v>
      </c>
    </row>
    <row r="1002" spans="2:3" x14ac:dyDescent="0.25">
      <c r="B1002" s="158" t="s">
        <v>1507</v>
      </c>
      <c r="C1002" s="159">
        <v>1112908</v>
      </c>
    </row>
    <row r="1003" spans="2:3" x14ac:dyDescent="0.25">
      <c r="B1003" s="158" t="s">
        <v>1508</v>
      </c>
      <c r="C1003" s="159">
        <v>1111636</v>
      </c>
    </row>
    <row r="1004" spans="2:3" x14ac:dyDescent="0.25">
      <c r="B1004" s="158" t="s">
        <v>1509</v>
      </c>
      <c r="C1004" s="159">
        <v>1111827</v>
      </c>
    </row>
    <row r="1005" spans="2:3" x14ac:dyDescent="0.25">
      <c r="B1005" s="158" t="s">
        <v>1510</v>
      </c>
      <c r="C1005" s="159">
        <v>1111200</v>
      </c>
    </row>
    <row r="1006" spans="2:3" x14ac:dyDescent="0.25">
      <c r="B1006" s="158" t="s">
        <v>1511</v>
      </c>
      <c r="C1006" s="159">
        <v>1110552</v>
      </c>
    </row>
    <row r="1007" spans="2:3" x14ac:dyDescent="0.25">
      <c r="B1007" s="158" t="s">
        <v>1512</v>
      </c>
      <c r="C1007" s="159">
        <v>1110537</v>
      </c>
    </row>
    <row r="1008" spans="2:3" x14ac:dyDescent="0.25">
      <c r="B1008" s="158" t="s">
        <v>1513</v>
      </c>
      <c r="C1008" s="159">
        <v>1112699</v>
      </c>
    </row>
    <row r="1009" spans="2:3" x14ac:dyDescent="0.25">
      <c r="B1009" s="158" t="s">
        <v>1514</v>
      </c>
      <c r="C1009" s="159">
        <v>1111309</v>
      </c>
    </row>
    <row r="1010" spans="2:3" x14ac:dyDescent="0.25">
      <c r="B1010" s="158" t="s">
        <v>1515</v>
      </c>
      <c r="C1010" s="159">
        <v>1110037</v>
      </c>
    </row>
    <row r="1011" spans="2:3" x14ac:dyDescent="0.25">
      <c r="B1011" s="158" t="s">
        <v>1516</v>
      </c>
      <c r="C1011" s="159">
        <v>1110955</v>
      </c>
    </row>
    <row r="1012" spans="2:3" x14ac:dyDescent="0.25">
      <c r="B1012" s="158" t="s">
        <v>1517</v>
      </c>
      <c r="C1012" s="159">
        <v>1111793</v>
      </c>
    </row>
    <row r="1013" spans="2:3" x14ac:dyDescent="0.25">
      <c r="B1013" s="158" t="s">
        <v>1518</v>
      </c>
      <c r="C1013" s="159">
        <v>1110476</v>
      </c>
    </row>
    <row r="1014" spans="2:3" x14ac:dyDescent="0.25">
      <c r="B1014" s="158" t="s">
        <v>1519</v>
      </c>
      <c r="C1014" s="159">
        <v>1111760</v>
      </c>
    </row>
    <row r="1015" spans="2:3" x14ac:dyDescent="0.25">
      <c r="B1015" s="158" t="s">
        <v>1520</v>
      </c>
      <c r="C1015" s="159">
        <v>1110702</v>
      </c>
    </row>
    <row r="1016" spans="2:3" x14ac:dyDescent="0.25">
      <c r="B1016" s="158" t="s">
        <v>1521</v>
      </c>
      <c r="C1016" s="159">
        <v>1111878</v>
      </c>
    </row>
    <row r="1017" spans="2:3" x14ac:dyDescent="0.25">
      <c r="B1017" s="158" t="s">
        <v>1522</v>
      </c>
      <c r="C1017" s="159">
        <v>1111387</v>
      </c>
    </row>
    <row r="1018" spans="2:3" x14ac:dyDescent="0.25">
      <c r="B1018" s="158" t="s">
        <v>1523</v>
      </c>
      <c r="C1018" s="159">
        <v>1112470</v>
      </c>
    </row>
    <row r="1019" spans="2:3" x14ac:dyDescent="0.25">
      <c r="B1019" s="158" t="s">
        <v>1524</v>
      </c>
      <c r="C1019" s="159">
        <v>1112096</v>
      </c>
    </row>
    <row r="1020" spans="2:3" x14ac:dyDescent="0.25">
      <c r="B1020" s="158" t="s">
        <v>1525</v>
      </c>
      <c r="C1020" s="159">
        <v>1112514</v>
      </c>
    </row>
    <row r="1021" spans="2:3" x14ac:dyDescent="0.25">
      <c r="B1021" s="158" t="s">
        <v>1526</v>
      </c>
      <c r="C1021" s="159">
        <v>1112500</v>
      </c>
    </row>
    <row r="1022" spans="2:3" x14ac:dyDescent="0.25">
      <c r="B1022" s="158" t="s">
        <v>1527</v>
      </c>
      <c r="C1022" s="159">
        <v>1111360</v>
      </c>
    </row>
    <row r="1023" spans="2:3" x14ac:dyDescent="0.25">
      <c r="B1023" s="158" t="s">
        <v>1528</v>
      </c>
      <c r="C1023" s="159">
        <v>1110835</v>
      </c>
    </row>
    <row r="1024" spans="2:3" x14ac:dyDescent="0.25">
      <c r="B1024" s="158" t="s">
        <v>1529</v>
      </c>
      <c r="C1024" s="159">
        <v>1110053</v>
      </c>
    </row>
    <row r="1025" spans="2:3" x14ac:dyDescent="0.25">
      <c r="B1025" s="158" t="s">
        <v>1530</v>
      </c>
      <c r="C1025" s="159">
        <v>1110038</v>
      </c>
    </row>
    <row r="1026" spans="2:3" x14ac:dyDescent="0.25">
      <c r="B1026" s="158" t="s">
        <v>1531</v>
      </c>
      <c r="C1026" s="159">
        <v>1110585</v>
      </c>
    </row>
    <row r="1027" spans="2:3" x14ac:dyDescent="0.25">
      <c r="B1027" s="158" t="s">
        <v>1532</v>
      </c>
      <c r="C1027" s="159">
        <v>1111736</v>
      </c>
    </row>
    <row r="1028" spans="2:3" x14ac:dyDescent="0.25">
      <c r="B1028" s="158" t="s">
        <v>1533</v>
      </c>
      <c r="C1028" s="159">
        <v>1111583</v>
      </c>
    </row>
    <row r="1029" spans="2:3" x14ac:dyDescent="0.25">
      <c r="B1029" s="158" t="s">
        <v>1534</v>
      </c>
      <c r="C1029" s="159">
        <v>1110728</v>
      </c>
    </row>
    <row r="1030" spans="2:3" x14ac:dyDescent="0.25">
      <c r="B1030" s="158" t="s">
        <v>1535</v>
      </c>
      <c r="C1030" s="159">
        <v>1111574</v>
      </c>
    </row>
    <row r="1031" spans="2:3" x14ac:dyDescent="0.25">
      <c r="B1031" s="158" t="s">
        <v>1536</v>
      </c>
      <c r="C1031" s="159">
        <v>1111661</v>
      </c>
    </row>
    <row r="1032" spans="2:3" x14ac:dyDescent="0.25">
      <c r="B1032" s="158" t="s">
        <v>1537</v>
      </c>
      <c r="C1032" s="159">
        <v>1112416</v>
      </c>
    </row>
    <row r="1033" spans="2:3" x14ac:dyDescent="0.25">
      <c r="B1033" s="158" t="s">
        <v>1538</v>
      </c>
      <c r="C1033" s="159">
        <v>1111495</v>
      </c>
    </row>
    <row r="1034" spans="2:3" x14ac:dyDescent="0.25">
      <c r="B1034" s="158" t="s">
        <v>1539</v>
      </c>
      <c r="C1034" s="159">
        <v>1111457</v>
      </c>
    </row>
    <row r="1035" spans="2:3" x14ac:dyDescent="0.25">
      <c r="B1035" s="158" t="s">
        <v>1540</v>
      </c>
      <c r="C1035" s="159">
        <v>1111101</v>
      </c>
    </row>
    <row r="1036" spans="2:3" x14ac:dyDescent="0.25">
      <c r="B1036" s="158" t="s">
        <v>1541</v>
      </c>
      <c r="C1036" s="159">
        <v>1110156</v>
      </c>
    </row>
    <row r="1037" spans="2:3" x14ac:dyDescent="0.25">
      <c r="B1037" s="158" t="s">
        <v>1542</v>
      </c>
      <c r="C1037" s="159">
        <v>1111685</v>
      </c>
    </row>
    <row r="1038" spans="2:3" x14ac:dyDescent="0.25">
      <c r="B1038" s="158" t="s">
        <v>1543</v>
      </c>
      <c r="C1038" s="159">
        <v>1111502</v>
      </c>
    </row>
    <row r="1039" spans="2:3" x14ac:dyDescent="0.25">
      <c r="B1039" s="158" t="s">
        <v>1544</v>
      </c>
      <c r="C1039" s="159">
        <v>1112851</v>
      </c>
    </row>
    <row r="1040" spans="2:3" x14ac:dyDescent="0.25">
      <c r="B1040" s="158" t="s">
        <v>1545</v>
      </c>
      <c r="C1040" s="159">
        <v>1111544</v>
      </c>
    </row>
    <row r="1041" spans="2:3" x14ac:dyDescent="0.25">
      <c r="B1041" s="158" t="s">
        <v>1546</v>
      </c>
      <c r="C1041" s="159">
        <v>1111388</v>
      </c>
    </row>
    <row r="1042" spans="2:3" x14ac:dyDescent="0.25">
      <c r="B1042" s="158" t="s">
        <v>1547</v>
      </c>
      <c r="C1042" s="159">
        <v>1112756</v>
      </c>
    </row>
    <row r="1043" spans="2:3" x14ac:dyDescent="0.25">
      <c r="B1043" s="158" t="s">
        <v>1548</v>
      </c>
      <c r="C1043" s="159">
        <v>1112113</v>
      </c>
    </row>
    <row r="1044" spans="2:3" x14ac:dyDescent="0.25">
      <c r="B1044" s="158" t="s">
        <v>1549</v>
      </c>
      <c r="C1044" s="159">
        <v>1111389</v>
      </c>
    </row>
    <row r="1045" spans="2:3" x14ac:dyDescent="0.25">
      <c r="B1045" s="158" t="s">
        <v>1550</v>
      </c>
      <c r="C1045" s="159">
        <v>1111706</v>
      </c>
    </row>
    <row r="1046" spans="2:3" x14ac:dyDescent="0.25">
      <c r="B1046" s="158" t="s">
        <v>1551</v>
      </c>
      <c r="C1046" s="159">
        <v>1112150</v>
      </c>
    </row>
    <row r="1047" spans="2:3" x14ac:dyDescent="0.25">
      <c r="B1047" s="158" t="s">
        <v>1552</v>
      </c>
      <c r="C1047" s="159">
        <v>1110896</v>
      </c>
    </row>
    <row r="1048" spans="2:3" x14ac:dyDescent="0.25">
      <c r="B1048" s="158" t="s">
        <v>1553</v>
      </c>
      <c r="C1048" s="159">
        <v>1112560</v>
      </c>
    </row>
    <row r="1049" spans="2:3" x14ac:dyDescent="0.25">
      <c r="B1049" s="158" t="s">
        <v>1554</v>
      </c>
      <c r="C1049" s="159">
        <v>1111411</v>
      </c>
    </row>
    <row r="1050" spans="2:3" x14ac:dyDescent="0.25">
      <c r="B1050" s="158" t="s">
        <v>1555</v>
      </c>
      <c r="C1050" s="159">
        <v>1110923</v>
      </c>
    </row>
    <row r="1051" spans="2:3" x14ac:dyDescent="0.25">
      <c r="B1051" s="158" t="s">
        <v>1556</v>
      </c>
      <c r="C1051" s="159">
        <v>1111525</v>
      </c>
    </row>
    <row r="1052" spans="2:3" x14ac:dyDescent="0.25">
      <c r="B1052" s="158" t="s">
        <v>1557</v>
      </c>
      <c r="C1052" s="159">
        <v>1111936</v>
      </c>
    </row>
    <row r="1053" spans="2:3" x14ac:dyDescent="0.25">
      <c r="B1053" s="158" t="s">
        <v>1558</v>
      </c>
      <c r="C1053" s="159">
        <v>1111412</v>
      </c>
    </row>
    <row r="1054" spans="2:3" x14ac:dyDescent="0.25">
      <c r="B1054" s="158" t="s">
        <v>1559</v>
      </c>
      <c r="C1054" s="159">
        <v>1110249</v>
      </c>
    </row>
    <row r="1055" spans="2:3" x14ac:dyDescent="0.25">
      <c r="B1055" s="158" t="s">
        <v>1560</v>
      </c>
      <c r="C1055" s="159">
        <v>1111828</v>
      </c>
    </row>
    <row r="1056" spans="2:3" x14ac:dyDescent="0.25">
      <c r="B1056" s="158" t="s">
        <v>1561</v>
      </c>
      <c r="C1056" s="159">
        <v>1111678</v>
      </c>
    </row>
    <row r="1057" spans="2:3" x14ac:dyDescent="0.25">
      <c r="B1057" s="158" t="s">
        <v>1562</v>
      </c>
      <c r="C1057" s="159">
        <v>1110847</v>
      </c>
    </row>
    <row r="1058" spans="2:3" x14ac:dyDescent="0.25">
      <c r="B1058" s="158" t="s">
        <v>1563</v>
      </c>
      <c r="C1058" s="159">
        <v>1112929</v>
      </c>
    </row>
    <row r="1059" spans="2:3" x14ac:dyDescent="0.25">
      <c r="B1059" s="158" t="s">
        <v>1564</v>
      </c>
      <c r="C1059" s="159">
        <v>1111078</v>
      </c>
    </row>
    <row r="1060" spans="2:3" x14ac:dyDescent="0.25">
      <c r="B1060" s="158" t="s">
        <v>1565</v>
      </c>
      <c r="C1060" s="159">
        <v>1112144</v>
      </c>
    </row>
    <row r="1061" spans="2:3" x14ac:dyDescent="0.25">
      <c r="B1061" s="158" t="s">
        <v>1566</v>
      </c>
      <c r="C1061" s="159">
        <v>1112958</v>
      </c>
    </row>
    <row r="1062" spans="2:3" x14ac:dyDescent="0.25">
      <c r="B1062" s="158" t="s">
        <v>1567</v>
      </c>
      <c r="C1062" s="159">
        <v>1112939</v>
      </c>
    </row>
    <row r="1063" spans="2:3" x14ac:dyDescent="0.25">
      <c r="B1063" s="158" t="s">
        <v>1568</v>
      </c>
      <c r="C1063" s="159">
        <v>1112090</v>
      </c>
    </row>
    <row r="1064" spans="2:3" x14ac:dyDescent="0.25">
      <c r="B1064" s="158" t="s">
        <v>1569</v>
      </c>
      <c r="C1064" s="159">
        <v>1111585</v>
      </c>
    </row>
    <row r="1065" spans="2:3" x14ac:dyDescent="0.25">
      <c r="B1065" s="158" t="s">
        <v>1570</v>
      </c>
      <c r="C1065" s="159">
        <v>1111496</v>
      </c>
    </row>
    <row r="1066" spans="2:3" x14ac:dyDescent="0.25">
      <c r="B1066" s="158" t="s">
        <v>1571</v>
      </c>
      <c r="C1066" s="159">
        <v>1110241</v>
      </c>
    </row>
    <row r="1067" spans="2:3" x14ac:dyDescent="0.25">
      <c r="B1067" s="158" t="s">
        <v>1572</v>
      </c>
      <c r="C1067" s="159">
        <v>1110252</v>
      </c>
    </row>
    <row r="1068" spans="2:3" x14ac:dyDescent="0.25">
      <c r="B1068" s="158" t="s">
        <v>1573</v>
      </c>
      <c r="C1068" s="159">
        <v>1111984</v>
      </c>
    </row>
    <row r="1069" spans="2:3" x14ac:dyDescent="0.25">
      <c r="B1069" s="158" t="s">
        <v>1574</v>
      </c>
      <c r="C1069" s="159">
        <v>1112311</v>
      </c>
    </row>
    <row r="1070" spans="2:3" x14ac:dyDescent="0.25">
      <c r="B1070" s="158" t="s">
        <v>1575</v>
      </c>
      <c r="C1070" s="159">
        <v>1111787</v>
      </c>
    </row>
    <row r="1071" spans="2:3" x14ac:dyDescent="0.25">
      <c r="B1071" s="158" t="s">
        <v>1576</v>
      </c>
      <c r="C1071" s="159">
        <v>1110235</v>
      </c>
    </row>
    <row r="1072" spans="2:3" x14ac:dyDescent="0.25">
      <c r="B1072" s="158" t="s">
        <v>1577</v>
      </c>
      <c r="C1072" s="159">
        <v>1110237</v>
      </c>
    </row>
    <row r="1073" spans="2:3" x14ac:dyDescent="0.25">
      <c r="B1073" s="158" t="s">
        <v>1578</v>
      </c>
      <c r="C1073" s="159">
        <v>1111322</v>
      </c>
    </row>
    <row r="1074" spans="2:3" x14ac:dyDescent="0.25">
      <c r="B1074" s="158" t="s">
        <v>1579</v>
      </c>
      <c r="C1074" s="159">
        <v>1112028</v>
      </c>
    </row>
    <row r="1075" spans="2:3" x14ac:dyDescent="0.25">
      <c r="B1075" s="158" t="s">
        <v>1580</v>
      </c>
      <c r="C1075" s="159">
        <v>1112363</v>
      </c>
    </row>
    <row r="1076" spans="2:3" x14ac:dyDescent="0.25">
      <c r="B1076" s="158" t="s">
        <v>1581</v>
      </c>
      <c r="C1076" s="159">
        <v>1111465</v>
      </c>
    </row>
    <row r="1077" spans="2:3" x14ac:dyDescent="0.25">
      <c r="B1077" s="158" t="s">
        <v>1582</v>
      </c>
      <c r="C1077" s="159">
        <v>1110152</v>
      </c>
    </row>
    <row r="1078" spans="2:3" x14ac:dyDescent="0.25">
      <c r="B1078" s="158" t="s">
        <v>1583</v>
      </c>
      <c r="C1078" s="159">
        <v>1111594</v>
      </c>
    </row>
    <row r="1079" spans="2:3" x14ac:dyDescent="0.25">
      <c r="B1079" s="158" t="s">
        <v>1584</v>
      </c>
      <c r="C1079" s="159">
        <v>1112314</v>
      </c>
    </row>
    <row r="1080" spans="2:3" x14ac:dyDescent="0.25">
      <c r="B1080" s="158" t="s">
        <v>1585</v>
      </c>
      <c r="C1080" s="159">
        <v>1110189</v>
      </c>
    </row>
    <row r="1081" spans="2:3" x14ac:dyDescent="0.25">
      <c r="B1081" s="158" t="s">
        <v>1586</v>
      </c>
      <c r="C1081" s="159">
        <v>1110534</v>
      </c>
    </row>
    <row r="1082" spans="2:3" x14ac:dyDescent="0.25">
      <c r="B1082" s="158" t="s">
        <v>1587</v>
      </c>
      <c r="C1082" s="159">
        <v>1111112</v>
      </c>
    </row>
    <row r="1083" spans="2:3" x14ac:dyDescent="0.25">
      <c r="B1083" s="158" t="s">
        <v>1588</v>
      </c>
      <c r="C1083" s="159">
        <v>1111829</v>
      </c>
    </row>
    <row r="1084" spans="2:3" x14ac:dyDescent="0.25">
      <c r="B1084" s="158" t="s">
        <v>1589</v>
      </c>
      <c r="C1084" s="159">
        <v>1112407</v>
      </c>
    </row>
    <row r="1085" spans="2:3" x14ac:dyDescent="0.25">
      <c r="B1085" s="158" t="s">
        <v>1590</v>
      </c>
      <c r="C1085" s="159">
        <v>1110019</v>
      </c>
    </row>
    <row r="1086" spans="2:3" x14ac:dyDescent="0.25">
      <c r="B1086" s="158" t="s">
        <v>1591</v>
      </c>
      <c r="C1086" s="159">
        <v>1111741</v>
      </c>
    </row>
    <row r="1087" spans="2:3" x14ac:dyDescent="0.25">
      <c r="B1087" s="158" t="s">
        <v>1592</v>
      </c>
      <c r="C1087" s="159">
        <v>1111371</v>
      </c>
    </row>
    <row r="1088" spans="2:3" x14ac:dyDescent="0.25">
      <c r="B1088" s="158" t="s">
        <v>1593</v>
      </c>
      <c r="C1088" s="159">
        <v>1111159</v>
      </c>
    </row>
    <row r="1089" spans="2:3" x14ac:dyDescent="0.25">
      <c r="B1089" s="158" t="s">
        <v>1594</v>
      </c>
      <c r="C1089" s="159">
        <v>1111400</v>
      </c>
    </row>
    <row r="1090" spans="2:3" x14ac:dyDescent="0.25">
      <c r="B1090" s="158" t="s">
        <v>1595</v>
      </c>
      <c r="C1090" s="159">
        <v>1111184</v>
      </c>
    </row>
    <row r="1091" spans="2:3" x14ac:dyDescent="0.25">
      <c r="B1091" s="158" t="s">
        <v>1596</v>
      </c>
      <c r="C1091" s="159">
        <v>1110525</v>
      </c>
    </row>
    <row r="1092" spans="2:3" x14ac:dyDescent="0.25">
      <c r="B1092" s="158" t="s">
        <v>1597</v>
      </c>
      <c r="C1092" s="159">
        <v>1111728</v>
      </c>
    </row>
    <row r="1093" spans="2:3" x14ac:dyDescent="0.25">
      <c r="B1093" s="158" t="s">
        <v>1598</v>
      </c>
      <c r="C1093" s="159">
        <v>1111006</v>
      </c>
    </row>
    <row r="1094" spans="2:3" x14ac:dyDescent="0.25">
      <c r="B1094" s="158" t="s">
        <v>1599</v>
      </c>
      <c r="C1094" s="159">
        <v>1118682</v>
      </c>
    </row>
    <row r="1095" spans="2:3" x14ac:dyDescent="0.25">
      <c r="B1095" s="158" t="s">
        <v>1600</v>
      </c>
      <c r="C1095" s="159">
        <v>1110430</v>
      </c>
    </row>
    <row r="1096" spans="2:3" x14ac:dyDescent="0.25">
      <c r="B1096" s="158" t="s">
        <v>1601</v>
      </c>
      <c r="C1096" s="159">
        <v>1111575</v>
      </c>
    </row>
    <row r="1097" spans="2:3" x14ac:dyDescent="0.25">
      <c r="B1097" s="158" t="s">
        <v>1602</v>
      </c>
      <c r="C1097" s="159">
        <v>1112733</v>
      </c>
    </row>
    <row r="1098" spans="2:3" x14ac:dyDescent="0.25">
      <c r="B1098" s="158" t="s">
        <v>1603</v>
      </c>
      <c r="C1098" s="159">
        <v>1111839</v>
      </c>
    </row>
    <row r="1099" spans="2:3" x14ac:dyDescent="0.25">
      <c r="B1099" s="158" t="s">
        <v>1604</v>
      </c>
      <c r="C1099" s="159">
        <v>1112322</v>
      </c>
    </row>
    <row r="1100" spans="2:3" x14ac:dyDescent="0.25">
      <c r="B1100" s="158" t="s">
        <v>1605</v>
      </c>
      <c r="C1100" s="159">
        <v>1110020</v>
      </c>
    </row>
    <row r="1101" spans="2:3" x14ac:dyDescent="0.25">
      <c r="B1101" s="158" t="s">
        <v>1606</v>
      </c>
      <c r="C1101" s="159">
        <v>1112541</v>
      </c>
    </row>
    <row r="1102" spans="2:3" x14ac:dyDescent="0.25">
      <c r="B1102" s="158" t="s">
        <v>1607</v>
      </c>
      <c r="C1102" s="159">
        <v>1110567</v>
      </c>
    </row>
    <row r="1103" spans="2:3" x14ac:dyDescent="0.25">
      <c r="B1103" s="158" t="s">
        <v>1608</v>
      </c>
      <c r="C1103" s="159">
        <v>1110906</v>
      </c>
    </row>
    <row r="1104" spans="2:3" x14ac:dyDescent="0.25">
      <c r="B1104" s="158" t="s">
        <v>1609</v>
      </c>
      <c r="C1104" s="159">
        <v>1111830</v>
      </c>
    </row>
    <row r="1105" spans="2:3" x14ac:dyDescent="0.25">
      <c r="B1105" s="158" t="s">
        <v>1610</v>
      </c>
      <c r="C1105" s="159">
        <v>1110767</v>
      </c>
    </row>
    <row r="1106" spans="2:3" x14ac:dyDescent="0.25">
      <c r="B1106" s="158" t="s">
        <v>1611</v>
      </c>
      <c r="C1106" s="159">
        <v>1111927</v>
      </c>
    </row>
    <row r="1107" spans="2:3" x14ac:dyDescent="0.25">
      <c r="B1107" s="158" t="s">
        <v>1612</v>
      </c>
      <c r="C1107" s="159">
        <v>1110190</v>
      </c>
    </row>
    <row r="1108" spans="2:3" x14ac:dyDescent="0.25">
      <c r="B1108" s="158" t="s">
        <v>1613</v>
      </c>
      <c r="C1108" s="159">
        <v>1110179</v>
      </c>
    </row>
    <row r="1109" spans="2:3" x14ac:dyDescent="0.25">
      <c r="B1109" s="158" t="s">
        <v>1614</v>
      </c>
      <c r="C1109" s="159">
        <v>1110315</v>
      </c>
    </row>
    <row r="1110" spans="2:3" x14ac:dyDescent="0.25">
      <c r="B1110" s="158" t="s">
        <v>1615</v>
      </c>
      <c r="C1110" s="159">
        <v>1111565</v>
      </c>
    </row>
    <row r="1111" spans="2:3" x14ac:dyDescent="0.25">
      <c r="B1111" s="158" t="s">
        <v>1616</v>
      </c>
      <c r="C1111" s="159">
        <v>1110395</v>
      </c>
    </row>
    <row r="1112" spans="2:3" x14ac:dyDescent="0.25">
      <c r="B1112" s="158" t="s">
        <v>1617</v>
      </c>
      <c r="C1112" s="159">
        <v>1111526</v>
      </c>
    </row>
    <row r="1113" spans="2:3" x14ac:dyDescent="0.25">
      <c r="B1113" s="158" t="s">
        <v>1618</v>
      </c>
      <c r="C1113" s="159">
        <v>1110834</v>
      </c>
    </row>
    <row r="1114" spans="2:3" x14ac:dyDescent="0.25">
      <c r="B1114" s="158" t="s">
        <v>1619</v>
      </c>
      <c r="C1114" s="159">
        <v>1111323</v>
      </c>
    </row>
    <row r="1115" spans="2:3" x14ac:dyDescent="0.25">
      <c r="B1115" s="158" t="s">
        <v>1620</v>
      </c>
      <c r="C1115" s="159">
        <v>1113000</v>
      </c>
    </row>
    <row r="1116" spans="2:3" x14ac:dyDescent="0.25">
      <c r="B1116" s="158" t="s">
        <v>1621</v>
      </c>
      <c r="C1116" s="159">
        <v>1110602</v>
      </c>
    </row>
    <row r="1117" spans="2:3" x14ac:dyDescent="0.25">
      <c r="B1117" s="158" t="s">
        <v>1622</v>
      </c>
      <c r="C1117" s="159">
        <v>1112362</v>
      </c>
    </row>
    <row r="1118" spans="2:3" x14ac:dyDescent="0.25">
      <c r="B1118" s="158" t="s">
        <v>1623</v>
      </c>
      <c r="C1118" s="159">
        <v>1111737</v>
      </c>
    </row>
    <row r="1119" spans="2:3" x14ac:dyDescent="0.25">
      <c r="B1119" s="158" t="s">
        <v>1624</v>
      </c>
      <c r="C1119" s="159">
        <v>1112318</v>
      </c>
    </row>
    <row r="1120" spans="2:3" x14ac:dyDescent="0.25">
      <c r="B1120" s="158" t="s">
        <v>1625</v>
      </c>
      <c r="C1120" s="159">
        <v>1110946</v>
      </c>
    </row>
    <row r="1121" spans="2:3" x14ac:dyDescent="0.25">
      <c r="B1121" s="158" t="s">
        <v>1626</v>
      </c>
      <c r="C1121" s="159">
        <v>1110231</v>
      </c>
    </row>
    <row r="1122" spans="2:3" x14ac:dyDescent="0.25">
      <c r="B1122" s="158" t="s">
        <v>1627</v>
      </c>
      <c r="C1122" s="159">
        <v>1111113</v>
      </c>
    </row>
    <row r="1123" spans="2:3" x14ac:dyDescent="0.25">
      <c r="B1123" s="158" t="s">
        <v>1628</v>
      </c>
      <c r="C1123" s="159">
        <v>1110729</v>
      </c>
    </row>
    <row r="1124" spans="2:3" x14ac:dyDescent="0.25">
      <c r="B1124" s="158" t="s">
        <v>1629</v>
      </c>
      <c r="C1124" s="159">
        <v>1111919</v>
      </c>
    </row>
    <row r="1125" spans="2:3" x14ac:dyDescent="0.25">
      <c r="B1125" s="158" t="s">
        <v>1630</v>
      </c>
      <c r="C1125" s="159">
        <v>1112686</v>
      </c>
    </row>
    <row r="1126" spans="2:3" x14ac:dyDescent="0.25">
      <c r="B1126" s="158" t="s">
        <v>1631</v>
      </c>
      <c r="C1126" s="159">
        <v>1111595</v>
      </c>
    </row>
    <row r="1127" spans="2:3" x14ac:dyDescent="0.25">
      <c r="B1127" s="158" t="s">
        <v>1632</v>
      </c>
      <c r="C1127" s="159">
        <v>1110765</v>
      </c>
    </row>
    <row r="1128" spans="2:3" x14ac:dyDescent="0.25">
      <c r="B1128" s="158" t="s">
        <v>1633</v>
      </c>
      <c r="C1128" s="159">
        <v>1110730</v>
      </c>
    </row>
    <row r="1129" spans="2:3" x14ac:dyDescent="0.25">
      <c r="B1129" s="158" t="s">
        <v>1634</v>
      </c>
      <c r="C1129" s="159">
        <v>1110766</v>
      </c>
    </row>
    <row r="1130" spans="2:3" x14ac:dyDescent="0.25">
      <c r="B1130" s="158" t="s">
        <v>1635</v>
      </c>
      <c r="C1130" s="159">
        <v>1111503</v>
      </c>
    </row>
    <row r="1131" spans="2:3" x14ac:dyDescent="0.25">
      <c r="B1131" s="158" t="s">
        <v>1636</v>
      </c>
      <c r="C1131" s="159">
        <v>1110956</v>
      </c>
    </row>
    <row r="1132" spans="2:3" x14ac:dyDescent="0.25">
      <c r="B1132" s="158" t="s">
        <v>1637</v>
      </c>
      <c r="C1132" s="159">
        <v>1112212</v>
      </c>
    </row>
    <row r="1133" spans="2:3" x14ac:dyDescent="0.25">
      <c r="B1133" s="158" t="s">
        <v>1638</v>
      </c>
      <c r="C1133" s="159">
        <v>1110653</v>
      </c>
    </row>
    <row r="1134" spans="2:3" x14ac:dyDescent="0.25">
      <c r="B1134" s="158" t="s">
        <v>1639</v>
      </c>
      <c r="C1134" s="159">
        <v>1110337</v>
      </c>
    </row>
    <row r="1135" spans="2:3" x14ac:dyDescent="0.25">
      <c r="B1135" s="158" t="s">
        <v>1640</v>
      </c>
      <c r="C1135" s="159">
        <v>1112346</v>
      </c>
    </row>
    <row r="1136" spans="2:3" x14ac:dyDescent="0.25">
      <c r="B1136" s="158" t="s">
        <v>1641</v>
      </c>
      <c r="C1136" s="159">
        <v>1110554</v>
      </c>
    </row>
    <row r="1137" spans="2:3" x14ac:dyDescent="0.25">
      <c r="B1137" s="158" t="s">
        <v>1642</v>
      </c>
      <c r="C1137" s="159">
        <v>1110914</v>
      </c>
    </row>
    <row r="1138" spans="2:3" x14ac:dyDescent="0.25">
      <c r="B1138" s="158" t="s">
        <v>1643</v>
      </c>
      <c r="C1138" s="159">
        <v>1111976</v>
      </c>
    </row>
    <row r="1139" spans="2:3" x14ac:dyDescent="0.25">
      <c r="B1139" s="158" t="s">
        <v>1644</v>
      </c>
      <c r="C1139" s="159">
        <v>1110484</v>
      </c>
    </row>
    <row r="1140" spans="2:3" x14ac:dyDescent="0.25">
      <c r="B1140" s="158" t="s">
        <v>1645</v>
      </c>
      <c r="C1140" s="159">
        <v>1111854</v>
      </c>
    </row>
    <row r="1141" spans="2:3" x14ac:dyDescent="0.25">
      <c r="B1141" s="158" t="s">
        <v>1646</v>
      </c>
      <c r="C1141" s="159">
        <v>1112789</v>
      </c>
    </row>
    <row r="1142" spans="2:3" x14ac:dyDescent="0.25">
      <c r="B1142" s="158" t="s">
        <v>1647</v>
      </c>
      <c r="C1142" s="159">
        <v>1111938</v>
      </c>
    </row>
    <row r="1143" spans="2:3" x14ac:dyDescent="0.25">
      <c r="B1143" s="158" t="s">
        <v>1648</v>
      </c>
      <c r="C1143" s="159">
        <v>1112255</v>
      </c>
    </row>
    <row r="1144" spans="2:3" x14ac:dyDescent="0.25">
      <c r="B1144" s="158" t="s">
        <v>1649</v>
      </c>
      <c r="C1144" s="159">
        <v>1112891</v>
      </c>
    </row>
    <row r="1145" spans="2:3" x14ac:dyDescent="0.25">
      <c r="B1145" s="158" t="s">
        <v>1650</v>
      </c>
      <c r="C1145" s="159">
        <v>1111662</v>
      </c>
    </row>
    <row r="1146" spans="2:3" x14ac:dyDescent="0.25">
      <c r="B1146" s="158" t="s">
        <v>1651</v>
      </c>
      <c r="C1146" s="159">
        <v>1111504</v>
      </c>
    </row>
    <row r="1147" spans="2:3" x14ac:dyDescent="0.25">
      <c r="B1147" s="158" t="s">
        <v>1652</v>
      </c>
      <c r="C1147" s="159">
        <v>1111497</v>
      </c>
    </row>
    <row r="1148" spans="2:3" x14ac:dyDescent="0.25">
      <c r="B1148" s="158" t="s">
        <v>1653</v>
      </c>
      <c r="C1148" s="159">
        <v>1110112</v>
      </c>
    </row>
    <row r="1149" spans="2:3" x14ac:dyDescent="0.25">
      <c r="B1149" s="158" t="s">
        <v>1654</v>
      </c>
      <c r="C1149" s="159">
        <v>1112801</v>
      </c>
    </row>
    <row r="1150" spans="2:3" x14ac:dyDescent="0.25">
      <c r="B1150" s="158" t="s">
        <v>1655</v>
      </c>
      <c r="C1150" s="159">
        <v>1110667</v>
      </c>
    </row>
    <row r="1151" spans="2:3" x14ac:dyDescent="0.25">
      <c r="B1151" s="158" t="s">
        <v>1656</v>
      </c>
      <c r="C1151" s="159">
        <v>1110253</v>
      </c>
    </row>
    <row r="1152" spans="2:3" x14ac:dyDescent="0.25">
      <c r="B1152" s="158" t="s">
        <v>1657</v>
      </c>
      <c r="C1152" s="159">
        <v>1110862</v>
      </c>
    </row>
    <row r="1153" spans="2:3" x14ac:dyDescent="0.25">
      <c r="B1153" s="158" t="s">
        <v>1658</v>
      </c>
      <c r="C1153" s="159">
        <v>1116166</v>
      </c>
    </row>
    <row r="1154" spans="2:3" x14ac:dyDescent="0.25">
      <c r="B1154" s="158" t="s">
        <v>1659</v>
      </c>
      <c r="C1154" s="159">
        <v>1112435</v>
      </c>
    </row>
    <row r="1155" spans="2:3" x14ac:dyDescent="0.25">
      <c r="B1155" s="158" t="s">
        <v>1660</v>
      </c>
      <c r="C1155" s="159">
        <v>1110994</v>
      </c>
    </row>
    <row r="1156" spans="2:3" x14ac:dyDescent="0.25">
      <c r="B1156" s="158" t="s">
        <v>1661</v>
      </c>
      <c r="C1156" s="159">
        <v>1110802</v>
      </c>
    </row>
    <row r="1157" spans="2:3" x14ac:dyDescent="0.25">
      <c r="B1157" s="158" t="s">
        <v>1662</v>
      </c>
      <c r="C1157" s="159">
        <v>1110886</v>
      </c>
    </row>
    <row r="1158" spans="2:3" x14ac:dyDescent="0.25">
      <c r="B1158" s="158" t="s">
        <v>1663</v>
      </c>
      <c r="C1158" s="159">
        <v>1112717</v>
      </c>
    </row>
    <row r="1159" spans="2:3" x14ac:dyDescent="0.25">
      <c r="B1159" s="158" t="s">
        <v>1664</v>
      </c>
      <c r="C1159" s="159">
        <v>1110113</v>
      </c>
    </row>
    <row r="1160" spans="2:3" x14ac:dyDescent="0.25">
      <c r="B1160" s="158" t="s">
        <v>1665</v>
      </c>
      <c r="C1160" s="159">
        <v>1110316</v>
      </c>
    </row>
    <row r="1161" spans="2:3" x14ac:dyDescent="0.25">
      <c r="B1161" s="158" t="s">
        <v>1666</v>
      </c>
      <c r="C1161" s="159">
        <v>1111742</v>
      </c>
    </row>
    <row r="1162" spans="2:3" x14ac:dyDescent="0.25">
      <c r="B1162" s="158" t="s">
        <v>1667</v>
      </c>
      <c r="C1162" s="159">
        <v>1110269</v>
      </c>
    </row>
    <row r="1163" spans="2:3" x14ac:dyDescent="0.25">
      <c r="B1163" s="158" t="s">
        <v>1668</v>
      </c>
      <c r="C1163" s="159">
        <v>1111701</v>
      </c>
    </row>
    <row r="1164" spans="2:3" x14ac:dyDescent="0.25">
      <c r="B1164" s="158" t="s">
        <v>1669</v>
      </c>
      <c r="C1164" s="159">
        <v>1111456</v>
      </c>
    </row>
    <row r="1165" spans="2:3" x14ac:dyDescent="0.25">
      <c r="B1165" s="158" t="s">
        <v>1670</v>
      </c>
      <c r="C1165" s="159">
        <v>1112757</v>
      </c>
    </row>
    <row r="1166" spans="2:3" x14ac:dyDescent="0.25">
      <c r="B1166" s="158" t="s">
        <v>1671</v>
      </c>
      <c r="C1166" s="159">
        <v>1111847</v>
      </c>
    </row>
    <row r="1167" spans="2:3" x14ac:dyDescent="0.25">
      <c r="B1167" s="158" t="s">
        <v>1672</v>
      </c>
      <c r="C1167" s="159">
        <v>1111552</v>
      </c>
    </row>
    <row r="1168" spans="2:3" x14ac:dyDescent="0.25">
      <c r="B1168" s="158" t="s">
        <v>1673</v>
      </c>
      <c r="C1168" s="159">
        <v>1111596</v>
      </c>
    </row>
    <row r="1169" spans="2:3" x14ac:dyDescent="0.25">
      <c r="B1169" s="158" t="s">
        <v>1674</v>
      </c>
      <c r="C1169" s="159">
        <v>1110317</v>
      </c>
    </row>
    <row r="1170" spans="2:3" x14ac:dyDescent="0.25">
      <c r="B1170" s="158" t="s">
        <v>1675</v>
      </c>
      <c r="C1170" s="159">
        <v>1111079</v>
      </c>
    </row>
    <row r="1171" spans="2:3" x14ac:dyDescent="0.25">
      <c r="B1171" s="158" t="s">
        <v>1676</v>
      </c>
      <c r="C1171" s="159">
        <v>1110524</v>
      </c>
    </row>
    <row r="1172" spans="2:3" x14ac:dyDescent="0.25">
      <c r="B1172" s="158" t="s">
        <v>1677</v>
      </c>
      <c r="C1172" s="159">
        <v>1110555</v>
      </c>
    </row>
    <row r="1173" spans="2:3" x14ac:dyDescent="0.25">
      <c r="B1173" s="158" t="s">
        <v>1678</v>
      </c>
      <c r="C1173" s="159">
        <v>1112551</v>
      </c>
    </row>
    <row r="1174" spans="2:3" x14ac:dyDescent="0.25">
      <c r="B1174" s="158" t="s">
        <v>1679</v>
      </c>
      <c r="C1174" s="159">
        <v>1110154</v>
      </c>
    </row>
    <row r="1175" spans="2:3" x14ac:dyDescent="0.25">
      <c r="B1175" s="158" t="s">
        <v>1680</v>
      </c>
      <c r="C1175" s="159">
        <v>1112414</v>
      </c>
    </row>
    <row r="1176" spans="2:3" x14ac:dyDescent="0.25">
      <c r="B1176" s="158" t="s">
        <v>1681</v>
      </c>
      <c r="C1176" s="159">
        <v>1110987</v>
      </c>
    </row>
    <row r="1177" spans="2:3" x14ac:dyDescent="0.25">
      <c r="B1177" s="158" t="s">
        <v>1682</v>
      </c>
      <c r="C1177" s="159">
        <v>1111715</v>
      </c>
    </row>
    <row r="1178" spans="2:3" x14ac:dyDescent="0.25">
      <c r="B1178" s="158" t="s">
        <v>1683</v>
      </c>
      <c r="C1178" s="159">
        <v>1112110</v>
      </c>
    </row>
    <row r="1179" spans="2:3" x14ac:dyDescent="0.25">
      <c r="B1179" s="158" t="s">
        <v>1684</v>
      </c>
      <c r="C1179" s="159">
        <v>1113469</v>
      </c>
    </row>
    <row r="1180" spans="2:3" x14ac:dyDescent="0.25">
      <c r="B1180" s="158" t="s">
        <v>1685</v>
      </c>
      <c r="C1180" s="159">
        <v>1110268</v>
      </c>
    </row>
    <row r="1181" spans="2:3" x14ac:dyDescent="0.25">
      <c r="B1181" s="158" t="s">
        <v>1686</v>
      </c>
      <c r="C1181" s="159">
        <v>1111257</v>
      </c>
    </row>
    <row r="1182" spans="2:3" x14ac:dyDescent="0.25">
      <c r="B1182" s="158" t="s">
        <v>1687</v>
      </c>
      <c r="C1182" s="159">
        <v>1110580</v>
      </c>
    </row>
    <row r="1183" spans="2:3" x14ac:dyDescent="0.25">
      <c r="B1183" s="158" t="s">
        <v>1688</v>
      </c>
      <c r="C1183" s="159">
        <v>1110485</v>
      </c>
    </row>
    <row r="1184" spans="2:3" x14ac:dyDescent="0.25">
      <c r="B1184" s="158" t="s">
        <v>1689</v>
      </c>
      <c r="C1184" s="159">
        <v>1110560</v>
      </c>
    </row>
    <row r="1185" spans="2:3" x14ac:dyDescent="0.25">
      <c r="B1185" s="158" t="s">
        <v>1690</v>
      </c>
      <c r="C1185" s="159">
        <v>1110501</v>
      </c>
    </row>
    <row r="1186" spans="2:3" x14ac:dyDescent="0.25">
      <c r="B1186" s="158" t="s">
        <v>1691</v>
      </c>
      <c r="C1186" s="159">
        <v>1111707</v>
      </c>
    </row>
    <row r="1187" spans="2:3" x14ac:dyDescent="0.25">
      <c r="B1187" s="158" t="s">
        <v>1692</v>
      </c>
      <c r="C1187" s="159">
        <v>1110848</v>
      </c>
    </row>
    <row r="1188" spans="2:3" x14ac:dyDescent="0.25">
      <c r="B1188" s="158" t="s">
        <v>1693</v>
      </c>
      <c r="C1188" s="159">
        <v>1111586</v>
      </c>
    </row>
    <row r="1189" spans="2:3" x14ac:dyDescent="0.25">
      <c r="B1189" s="158" t="s">
        <v>1694</v>
      </c>
      <c r="C1189" s="159">
        <v>1110054</v>
      </c>
    </row>
    <row r="1190" spans="2:3" x14ac:dyDescent="0.25">
      <c r="B1190" s="158" t="s">
        <v>1695</v>
      </c>
      <c r="C1190" s="159">
        <v>1111848</v>
      </c>
    </row>
    <row r="1191" spans="2:3" x14ac:dyDescent="0.25">
      <c r="B1191" s="158" t="s">
        <v>1696</v>
      </c>
      <c r="C1191" s="159">
        <v>1112773</v>
      </c>
    </row>
    <row r="1192" spans="2:3" x14ac:dyDescent="0.25">
      <c r="B1192" s="158" t="s">
        <v>1697</v>
      </c>
      <c r="C1192" s="159">
        <v>1111645</v>
      </c>
    </row>
    <row r="1193" spans="2:3" x14ac:dyDescent="0.25">
      <c r="B1193" s="158" t="s">
        <v>1698</v>
      </c>
      <c r="C1193" s="159">
        <v>1111637</v>
      </c>
    </row>
    <row r="1194" spans="2:3" x14ac:dyDescent="0.25">
      <c r="B1194" s="158" t="s">
        <v>1699</v>
      </c>
      <c r="C1194" s="159">
        <v>1111576</v>
      </c>
    </row>
    <row r="1195" spans="2:3" x14ac:dyDescent="0.25">
      <c r="B1195" s="158" t="s">
        <v>1700</v>
      </c>
      <c r="C1195" s="159">
        <v>1110908</v>
      </c>
    </row>
    <row r="1196" spans="2:3" x14ac:dyDescent="0.25">
      <c r="B1196" s="158" t="s">
        <v>1701</v>
      </c>
      <c r="C1196" s="159">
        <v>1111729</v>
      </c>
    </row>
    <row r="1197" spans="2:3" x14ac:dyDescent="0.25">
      <c r="B1197" s="158" t="s">
        <v>1702</v>
      </c>
      <c r="C1197" s="159">
        <v>1111598</v>
      </c>
    </row>
    <row r="1198" spans="2:3" x14ac:dyDescent="0.25">
      <c r="B1198" s="158" t="s">
        <v>1703</v>
      </c>
      <c r="C1198" s="159">
        <v>1110514</v>
      </c>
    </row>
    <row r="1199" spans="2:3" x14ac:dyDescent="0.25">
      <c r="B1199" s="158" t="s">
        <v>1704</v>
      </c>
      <c r="C1199" s="159">
        <v>1110556</v>
      </c>
    </row>
    <row r="1200" spans="2:3" x14ac:dyDescent="0.25">
      <c r="B1200" s="158" t="s">
        <v>1705</v>
      </c>
      <c r="C1200" s="159">
        <v>1110608</v>
      </c>
    </row>
    <row r="1201" spans="2:3" x14ac:dyDescent="0.25">
      <c r="B1201" s="158" t="s">
        <v>1706</v>
      </c>
      <c r="C1201" s="159">
        <v>1111779</v>
      </c>
    </row>
    <row r="1202" spans="2:3" x14ac:dyDescent="0.25">
      <c r="B1202" s="158" t="s">
        <v>1707</v>
      </c>
      <c r="C1202" s="159">
        <v>1111985</v>
      </c>
    </row>
    <row r="1203" spans="2:3" x14ac:dyDescent="0.25">
      <c r="B1203" s="158" t="s">
        <v>1708</v>
      </c>
      <c r="C1203" s="159">
        <v>1110617</v>
      </c>
    </row>
    <row r="1204" spans="2:3" x14ac:dyDescent="0.25">
      <c r="B1204" s="158" t="s">
        <v>1709</v>
      </c>
      <c r="C1204" s="159">
        <v>1112732</v>
      </c>
    </row>
    <row r="1205" spans="2:3" x14ac:dyDescent="0.25">
      <c r="B1205" s="158" t="s">
        <v>1710</v>
      </c>
      <c r="C1205" s="159">
        <v>1111849</v>
      </c>
    </row>
    <row r="1206" spans="2:3" x14ac:dyDescent="0.25">
      <c r="B1206" s="158" t="s">
        <v>1711</v>
      </c>
      <c r="C1206" s="159">
        <v>1110530</v>
      </c>
    </row>
    <row r="1207" spans="2:3" x14ac:dyDescent="0.25">
      <c r="B1207" s="158" t="s">
        <v>1712</v>
      </c>
      <c r="C1207" s="159">
        <v>1111516</v>
      </c>
    </row>
    <row r="1208" spans="2:3" x14ac:dyDescent="0.25">
      <c r="B1208" s="158" t="s">
        <v>1713</v>
      </c>
      <c r="C1208" s="159">
        <v>1113010</v>
      </c>
    </row>
    <row r="1209" spans="2:3" x14ac:dyDescent="0.25">
      <c r="B1209" s="158" t="s">
        <v>1714</v>
      </c>
      <c r="C1209" s="159">
        <v>1110498</v>
      </c>
    </row>
    <row r="1210" spans="2:3" x14ac:dyDescent="0.25">
      <c r="B1210" s="158" t="s">
        <v>1715</v>
      </c>
      <c r="C1210" s="159">
        <v>1111469</v>
      </c>
    </row>
    <row r="1211" spans="2:3" x14ac:dyDescent="0.25">
      <c r="B1211" s="158" t="s">
        <v>1716</v>
      </c>
      <c r="C1211" s="159">
        <v>1112078</v>
      </c>
    </row>
    <row r="1212" spans="2:3" x14ac:dyDescent="0.25">
      <c r="B1212" s="158" t="s">
        <v>1717</v>
      </c>
      <c r="C1212" s="159">
        <v>1112711</v>
      </c>
    </row>
    <row r="1213" spans="2:3" x14ac:dyDescent="0.25">
      <c r="B1213" s="158" t="s">
        <v>1718</v>
      </c>
      <c r="C1213" s="159">
        <v>1112317</v>
      </c>
    </row>
    <row r="1214" spans="2:3" x14ac:dyDescent="0.25">
      <c r="B1214" s="158" t="s">
        <v>1719</v>
      </c>
      <c r="C1214" s="159">
        <v>1111679</v>
      </c>
    </row>
    <row r="1215" spans="2:3" x14ac:dyDescent="0.25">
      <c r="B1215" s="158" t="s">
        <v>1720</v>
      </c>
      <c r="C1215" s="159">
        <v>1112558</v>
      </c>
    </row>
    <row r="1216" spans="2:3" x14ac:dyDescent="0.25">
      <c r="B1216" s="158" t="s">
        <v>1721</v>
      </c>
      <c r="C1216" s="159">
        <v>1112471</v>
      </c>
    </row>
    <row r="1217" spans="2:3" x14ac:dyDescent="0.25">
      <c r="B1217" s="158" t="s">
        <v>1722</v>
      </c>
      <c r="C1217" s="159">
        <v>1111185</v>
      </c>
    </row>
    <row r="1218" spans="2:3" x14ac:dyDescent="0.25">
      <c r="B1218" s="158" t="s">
        <v>1723</v>
      </c>
      <c r="C1218" s="159">
        <v>1112066</v>
      </c>
    </row>
    <row r="1219" spans="2:3" x14ac:dyDescent="0.25">
      <c r="B1219" s="158" t="s">
        <v>1724</v>
      </c>
      <c r="C1219" s="159">
        <v>1111527</v>
      </c>
    </row>
    <row r="1220" spans="2:3" x14ac:dyDescent="0.25">
      <c r="B1220" s="158" t="s">
        <v>1725</v>
      </c>
      <c r="C1220" s="159">
        <v>1112985</v>
      </c>
    </row>
    <row r="1221" spans="2:3" x14ac:dyDescent="0.25">
      <c r="B1221" s="158" t="s">
        <v>1726</v>
      </c>
      <c r="C1221" s="159">
        <v>1111597</v>
      </c>
    </row>
    <row r="1222" spans="2:3" x14ac:dyDescent="0.25">
      <c r="B1222" s="158" t="s">
        <v>1727</v>
      </c>
      <c r="C1222" s="159">
        <v>1110526</v>
      </c>
    </row>
    <row r="1223" spans="2:3" x14ac:dyDescent="0.25">
      <c r="B1223" s="158" t="s">
        <v>1728</v>
      </c>
      <c r="C1223" s="159">
        <v>1110558</v>
      </c>
    </row>
    <row r="1224" spans="2:3" x14ac:dyDescent="0.25">
      <c r="B1224" s="158" t="s">
        <v>1729</v>
      </c>
      <c r="C1224" s="159">
        <v>1110963</v>
      </c>
    </row>
    <row r="1225" spans="2:3" x14ac:dyDescent="0.25">
      <c r="B1225" s="158" t="s">
        <v>1730</v>
      </c>
      <c r="C1225" s="159">
        <v>1111505</v>
      </c>
    </row>
    <row r="1226" spans="2:3" x14ac:dyDescent="0.25">
      <c r="B1226" s="158" t="s">
        <v>1731</v>
      </c>
      <c r="C1226" s="159">
        <v>1112892</v>
      </c>
    </row>
    <row r="1227" spans="2:3" x14ac:dyDescent="0.25">
      <c r="B1227" s="158" t="s">
        <v>1732</v>
      </c>
      <c r="C1227" s="159">
        <v>1110616</v>
      </c>
    </row>
    <row r="1228" spans="2:3" x14ac:dyDescent="0.25">
      <c r="B1228" s="158" t="s">
        <v>1733</v>
      </c>
      <c r="C1228" s="159">
        <v>1112543</v>
      </c>
    </row>
    <row r="1229" spans="2:3" x14ac:dyDescent="0.25">
      <c r="B1229" s="158" t="s">
        <v>1734</v>
      </c>
      <c r="C1229" s="159">
        <v>1110600</v>
      </c>
    </row>
    <row r="1230" spans="2:3" x14ac:dyDescent="0.25">
      <c r="B1230" s="158" t="s">
        <v>1735</v>
      </c>
      <c r="C1230" s="159">
        <v>1110513</v>
      </c>
    </row>
    <row r="1231" spans="2:3" x14ac:dyDescent="0.25">
      <c r="B1231" s="158" t="s">
        <v>1736</v>
      </c>
      <c r="C1231" s="159">
        <v>1111401</v>
      </c>
    </row>
    <row r="1232" spans="2:3" x14ac:dyDescent="0.25">
      <c r="B1232" s="158" t="s">
        <v>1737</v>
      </c>
      <c r="C1232" s="159">
        <v>1112374</v>
      </c>
    </row>
    <row r="1233" spans="2:3" x14ac:dyDescent="0.25">
      <c r="B1233" s="158" t="s">
        <v>1738</v>
      </c>
      <c r="C1233" s="159">
        <v>1111102</v>
      </c>
    </row>
    <row r="1234" spans="2:3" x14ac:dyDescent="0.25">
      <c r="B1234" s="158" t="s">
        <v>1739</v>
      </c>
      <c r="C1234" s="159">
        <v>1110308</v>
      </c>
    </row>
    <row r="1235" spans="2:3" x14ac:dyDescent="0.25">
      <c r="B1235" s="158" t="s">
        <v>1740</v>
      </c>
      <c r="C1235" s="159">
        <v>1110801</v>
      </c>
    </row>
    <row r="1236" spans="2:3" x14ac:dyDescent="0.25">
      <c r="B1236" s="158" t="s">
        <v>1741</v>
      </c>
      <c r="C1236" s="159">
        <v>1110396</v>
      </c>
    </row>
    <row r="1237" spans="2:3" x14ac:dyDescent="0.25">
      <c r="B1237" s="158" t="s">
        <v>1742</v>
      </c>
      <c r="C1237" s="159">
        <v>1110273</v>
      </c>
    </row>
    <row r="1238" spans="2:3" x14ac:dyDescent="0.25">
      <c r="B1238" s="158" t="s">
        <v>1743</v>
      </c>
      <c r="C1238" s="159">
        <v>1110274</v>
      </c>
    </row>
    <row r="1239" spans="2:3" x14ac:dyDescent="0.25">
      <c r="B1239" s="158" t="s">
        <v>1744</v>
      </c>
      <c r="C1239" s="159">
        <v>1110275</v>
      </c>
    </row>
    <row r="1240" spans="2:3" x14ac:dyDescent="0.25">
      <c r="B1240" s="158" t="s">
        <v>1745</v>
      </c>
      <c r="C1240" s="159">
        <v>1110276</v>
      </c>
    </row>
    <row r="1241" spans="2:3" x14ac:dyDescent="0.25">
      <c r="B1241" s="158" t="s">
        <v>1746</v>
      </c>
      <c r="C1241" s="159">
        <v>1112936</v>
      </c>
    </row>
    <row r="1242" spans="2:3" x14ac:dyDescent="0.25">
      <c r="B1242" s="158" t="s">
        <v>1747</v>
      </c>
      <c r="C1242" s="159">
        <v>1111506</v>
      </c>
    </row>
    <row r="1243" spans="2:3" x14ac:dyDescent="0.25">
      <c r="B1243" s="158" t="s">
        <v>1748</v>
      </c>
      <c r="C1243" s="159">
        <v>1111330</v>
      </c>
    </row>
    <row r="1244" spans="2:3" x14ac:dyDescent="0.25">
      <c r="B1244" s="158" t="s">
        <v>1749</v>
      </c>
      <c r="C1244" s="159">
        <v>1112774</v>
      </c>
    </row>
    <row r="1245" spans="2:3" x14ac:dyDescent="0.25">
      <c r="B1245" s="158" t="s">
        <v>1750</v>
      </c>
      <c r="C1245" s="159">
        <v>1111564</v>
      </c>
    </row>
    <row r="1246" spans="2:3" x14ac:dyDescent="0.25">
      <c r="B1246" s="158" t="s">
        <v>1751</v>
      </c>
      <c r="C1246" s="159">
        <v>1110431</v>
      </c>
    </row>
    <row r="1247" spans="2:3" x14ac:dyDescent="0.25">
      <c r="B1247" s="158" t="s">
        <v>1752</v>
      </c>
      <c r="C1247" s="159">
        <v>1110209</v>
      </c>
    </row>
    <row r="1248" spans="2:3" x14ac:dyDescent="0.25">
      <c r="B1248" s="158" t="s">
        <v>1753</v>
      </c>
      <c r="C1248" s="159">
        <v>1111855</v>
      </c>
    </row>
    <row r="1249" spans="2:3" x14ac:dyDescent="0.25">
      <c r="B1249" s="158" t="s">
        <v>1754</v>
      </c>
      <c r="C1249" s="159">
        <v>1112081</v>
      </c>
    </row>
    <row r="1250" spans="2:3" x14ac:dyDescent="0.25">
      <c r="B1250" s="158" t="s">
        <v>1755</v>
      </c>
      <c r="C1250" s="159">
        <v>1112927</v>
      </c>
    </row>
    <row r="1251" spans="2:3" x14ac:dyDescent="0.25">
      <c r="B1251" s="158" t="s">
        <v>1756</v>
      </c>
      <c r="C1251" s="159">
        <v>1111811</v>
      </c>
    </row>
    <row r="1252" spans="2:3" x14ac:dyDescent="0.25">
      <c r="B1252" s="158" t="s">
        <v>1757</v>
      </c>
      <c r="C1252" s="159">
        <v>1110084</v>
      </c>
    </row>
    <row r="1253" spans="2:3" x14ac:dyDescent="0.25">
      <c r="B1253" s="158" t="s">
        <v>1758</v>
      </c>
      <c r="C1253" s="159">
        <v>1111310</v>
      </c>
    </row>
    <row r="1254" spans="2:3" x14ac:dyDescent="0.25">
      <c r="B1254" s="158" t="s">
        <v>1759</v>
      </c>
      <c r="C1254" s="159">
        <v>1112802</v>
      </c>
    </row>
    <row r="1255" spans="2:3" x14ac:dyDescent="0.25">
      <c r="B1255" s="158" t="s">
        <v>1760</v>
      </c>
      <c r="C1255" s="159">
        <v>1110599</v>
      </c>
    </row>
    <row r="1256" spans="2:3" x14ac:dyDescent="0.25">
      <c r="B1256" s="158" t="s">
        <v>1761</v>
      </c>
      <c r="C1256" s="159">
        <v>1110559</v>
      </c>
    </row>
    <row r="1257" spans="2:3" x14ac:dyDescent="0.25">
      <c r="B1257" s="158" t="s">
        <v>1762</v>
      </c>
      <c r="C1257" s="159">
        <v>1112997</v>
      </c>
    </row>
    <row r="1258" spans="2:3" x14ac:dyDescent="0.25">
      <c r="B1258" s="158"/>
      <c r="C1258" s="159"/>
    </row>
    <row r="1259" spans="2:3" x14ac:dyDescent="0.25">
      <c r="B1259" s="158"/>
      <c r="C1259" s="159"/>
    </row>
    <row r="1260" spans="2:3" x14ac:dyDescent="0.25">
      <c r="B1260" s="158"/>
      <c r="C1260" s="159"/>
    </row>
    <row r="1261" spans="2:3" x14ac:dyDescent="0.25">
      <c r="B1261" s="158"/>
      <c r="C1261" s="159"/>
    </row>
    <row r="1262" spans="2:3" x14ac:dyDescent="0.25">
      <c r="B1262" s="158"/>
      <c r="C1262" s="159"/>
    </row>
    <row r="1263" spans="2:3" x14ac:dyDescent="0.25">
      <c r="B1263" s="158"/>
      <c r="C1263" s="159"/>
    </row>
    <row r="1264" spans="2:3" x14ac:dyDescent="0.25">
      <c r="B1264" s="158"/>
      <c r="C1264" s="159"/>
    </row>
    <row r="1265" spans="2:3" x14ac:dyDescent="0.25">
      <c r="B1265" s="158"/>
      <c r="C1265" s="159"/>
    </row>
    <row r="1266" spans="2:3" x14ac:dyDescent="0.25">
      <c r="B1266" s="158"/>
      <c r="C1266" s="159"/>
    </row>
    <row r="1267" spans="2:3" x14ac:dyDescent="0.25">
      <c r="B1267" s="158"/>
      <c r="C1267" s="159"/>
    </row>
    <row r="1268" spans="2:3" x14ac:dyDescent="0.25">
      <c r="B1268" s="158"/>
      <c r="C1268" s="159"/>
    </row>
    <row r="1269" spans="2:3" x14ac:dyDescent="0.25">
      <c r="B1269" s="158"/>
      <c r="C1269" s="159"/>
    </row>
    <row r="1270" spans="2:3" x14ac:dyDescent="0.25">
      <c r="B1270" s="158"/>
      <c r="C1270" s="159"/>
    </row>
    <row r="1271" spans="2:3" x14ac:dyDescent="0.25">
      <c r="B1271" s="158"/>
      <c r="C1271" s="159"/>
    </row>
    <row r="1272" spans="2:3" x14ac:dyDescent="0.25">
      <c r="B1272" s="158"/>
      <c r="C1272" s="159"/>
    </row>
    <row r="1273" spans="2:3" x14ac:dyDescent="0.25">
      <c r="B1273" s="158"/>
      <c r="C1273" s="159"/>
    </row>
    <row r="1274" spans="2:3" x14ac:dyDescent="0.25">
      <c r="B1274" s="158"/>
      <c r="C1274" s="159"/>
    </row>
    <row r="1275" spans="2:3" x14ac:dyDescent="0.25">
      <c r="B1275" s="158"/>
      <c r="C1275" s="159"/>
    </row>
    <row r="1276" spans="2:3" x14ac:dyDescent="0.25">
      <c r="B1276" s="158"/>
      <c r="C1276" s="159"/>
    </row>
    <row r="1277" spans="2:3" x14ac:dyDescent="0.25">
      <c r="B1277" s="158"/>
      <c r="C1277" s="159"/>
    </row>
    <row r="1278" spans="2:3" x14ac:dyDescent="0.25">
      <c r="B1278" s="158"/>
      <c r="C1278" s="159"/>
    </row>
    <row r="1279" spans="2:3" x14ac:dyDescent="0.25">
      <c r="B1279" s="158"/>
      <c r="C1279" s="159"/>
    </row>
    <row r="1280" spans="2:3" x14ac:dyDescent="0.25">
      <c r="B1280" s="158"/>
      <c r="C1280" s="159"/>
    </row>
    <row r="1281" spans="2:3" x14ac:dyDescent="0.25">
      <c r="B1281" s="158"/>
      <c r="C1281" s="159"/>
    </row>
    <row r="1282" spans="2:3" x14ac:dyDescent="0.25">
      <c r="B1282" s="158"/>
      <c r="C1282" s="159"/>
    </row>
    <row r="1283" spans="2:3" x14ac:dyDescent="0.25">
      <c r="B1283" s="158"/>
      <c r="C1283" s="159"/>
    </row>
    <row r="1284" spans="2:3" x14ac:dyDescent="0.25">
      <c r="B1284" s="158"/>
      <c r="C1284" s="159"/>
    </row>
    <row r="1285" spans="2:3" x14ac:dyDescent="0.25">
      <c r="B1285" s="158"/>
      <c r="C1285" s="159"/>
    </row>
    <row r="1286" spans="2:3" x14ac:dyDescent="0.25">
      <c r="B1286" s="158"/>
      <c r="C1286" s="159"/>
    </row>
    <row r="1287" spans="2:3" x14ac:dyDescent="0.25">
      <c r="B1287" s="158"/>
      <c r="C1287" s="159"/>
    </row>
    <row r="1288" spans="2:3" x14ac:dyDescent="0.25">
      <c r="B1288" s="158"/>
      <c r="C1288" s="159"/>
    </row>
    <row r="1289" spans="2:3" x14ac:dyDescent="0.25">
      <c r="B1289" s="158"/>
      <c r="C1289" s="159"/>
    </row>
    <row r="1290" spans="2:3" x14ac:dyDescent="0.25">
      <c r="B1290" s="158"/>
      <c r="C1290" s="159"/>
    </row>
    <row r="1291" spans="2:3" x14ac:dyDescent="0.25">
      <c r="B1291" s="158"/>
      <c r="C1291" s="159"/>
    </row>
    <row r="1292" spans="2:3" x14ac:dyDescent="0.25">
      <c r="B1292" s="158"/>
      <c r="C1292" s="159"/>
    </row>
    <row r="1293" spans="2:3" x14ac:dyDescent="0.25">
      <c r="B1293" s="158"/>
      <c r="C1293" s="159"/>
    </row>
    <row r="1294" spans="2:3" x14ac:dyDescent="0.25">
      <c r="B1294" s="158"/>
      <c r="C1294" s="159"/>
    </row>
    <row r="1295" spans="2:3" x14ac:dyDescent="0.25">
      <c r="B1295" s="158"/>
      <c r="C1295" s="159"/>
    </row>
    <row r="1296" spans="2:3" x14ac:dyDescent="0.25">
      <c r="B1296" s="158"/>
      <c r="C1296" s="159"/>
    </row>
    <row r="1297" spans="2:3" x14ac:dyDescent="0.25">
      <c r="B1297" s="158"/>
      <c r="C1297" s="159"/>
    </row>
    <row r="1298" spans="2:3" x14ac:dyDescent="0.25">
      <c r="B1298" s="158"/>
      <c r="C1298" s="159"/>
    </row>
    <row r="1299" spans="2:3" x14ac:dyDescent="0.25">
      <c r="B1299" s="288"/>
      <c r="C1299" s="289"/>
    </row>
    <row r="1300" spans="2:3" x14ac:dyDescent="0.25">
      <c r="B1300" s="288"/>
      <c r="C1300" s="289"/>
    </row>
    <row r="1301" spans="2:3" x14ac:dyDescent="0.25">
      <c r="B1301" s="288"/>
      <c r="C1301" s="289"/>
    </row>
    <row r="1302" spans="2:3" x14ac:dyDescent="0.25">
      <c r="B1302" s="288"/>
      <c r="C1302" s="289"/>
    </row>
    <row r="1303" spans="2:3" x14ac:dyDescent="0.25">
      <c r="B1303" s="288"/>
      <c r="C1303" s="289"/>
    </row>
    <row r="1304" spans="2:3" x14ac:dyDescent="0.25">
      <c r="B1304" s="288"/>
      <c r="C1304" s="289"/>
    </row>
  </sheetData>
  <sortState xmlns:xlrd2="http://schemas.microsoft.com/office/spreadsheetml/2017/richdata2" ref="B5:C1257">
    <sortCondition ref="B5:B1257"/>
  </sortState>
  <pageMargins left="0.7" right="0.7" top="0.75" bottom="0.75" header="0.3" footer="0.3"/>
  <pageSetup paperSize="9" orientation="portrait" r:id="rId1"/>
  <headerFooter>
    <oddFooter>&amp;L&amp;1#&amp;"Calibri"&amp;10&amp;K000000Classified: RMG – Internal</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FFFF00"/>
  </sheetPr>
  <dimension ref="A1:AA219"/>
  <sheetViews>
    <sheetView tabSelected="1" topLeftCell="A6" zoomScale="85" zoomScaleNormal="85" workbookViewId="0">
      <selection activeCell="L18" sqref="L18"/>
    </sheetView>
  </sheetViews>
  <sheetFormatPr defaultRowHeight="12.75" x14ac:dyDescent="0.2"/>
  <cols>
    <col min="1" max="1" width="2.85546875" style="20" customWidth="1"/>
    <col min="2" max="2" width="9.140625" style="21"/>
    <col min="3" max="3" width="20.140625" style="21" customWidth="1"/>
    <col min="4" max="252" width="9.140625" style="21"/>
    <col min="253" max="253" width="3.140625" style="21" customWidth="1"/>
    <col min="254" max="254" width="9.140625" style="21"/>
    <col min="255" max="255" width="20.140625" style="21" customWidth="1"/>
    <col min="256" max="508" width="9.140625" style="21"/>
    <col min="509" max="509" width="3.140625" style="21" customWidth="1"/>
    <col min="510" max="510" width="9.140625" style="21"/>
    <col min="511" max="511" width="20.140625" style="21" customWidth="1"/>
    <col min="512" max="764" width="9.140625" style="21"/>
    <col min="765" max="765" width="3.140625" style="21" customWidth="1"/>
    <col min="766" max="766" width="9.140625" style="21"/>
    <col min="767" max="767" width="20.140625" style="21" customWidth="1"/>
    <col min="768" max="1020" width="9.140625" style="21"/>
    <col min="1021" max="1021" width="3.140625" style="21" customWidth="1"/>
    <col min="1022" max="1022" width="9.140625" style="21"/>
    <col min="1023" max="1023" width="20.140625" style="21" customWidth="1"/>
    <col min="1024" max="1276" width="9.140625" style="21"/>
    <col min="1277" max="1277" width="3.140625" style="21" customWidth="1"/>
    <col min="1278" max="1278" width="9.140625" style="21"/>
    <col min="1279" max="1279" width="20.140625" style="21" customWidth="1"/>
    <col min="1280" max="1532" width="9.140625" style="21"/>
    <col min="1533" max="1533" width="3.140625" style="21" customWidth="1"/>
    <col min="1534" max="1534" width="9.140625" style="21"/>
    <col min="1535" max="1535" width="20.140625" style="21" customWidth="1"/>
    <col min="1536" max="1788" width="9.140625" style="21"/>
    <col min="1789" max="1789" width="3.140625" style="21" customWidth="1"/>
    <col min="1790" max="1790" width="9.140625" style="21"/>
    <col min="1791" max="1791" width="20.140625" style="21" customWidth="1"/>
    <col min="1792" max="2044" width="9.140625" style="21"/>
    <col min="2045" max="2045" width="3.140625" style="21" customWidth="1"/>
    <col min="2046" max="2046" width="9.140625" style="21"/>
    <col min="2047" max="2047" width="20.140625" style="21" customWidth="1"/>
    <col min="2048" max="2300" width="9.140625" style="21"/>
    <col min="2301" max="2301" width="3.140625" style="21" customWidth="1"/>
    <col min="2302" max="2302" width="9.140625" style="21"/>
    <col min="2303" max="2303" width="20.140625" style="21" customWidth="1"/>
    <col min="2304" max="2556" width="9.140625" style="21"/>
    <col min="2557" max="2557" width="3.140625" style="21" customWidth="1"/>
    <col min="2558" max="2558" width="9.140625" style="21"/>
    <col min="2559" max="2559" width="20.140625" style="21" customWidth="1"/>
    <col min="2560" max="2812" width="9.140625" style="21"/>
    <col min="2813" max="2813" width="3.140625" style="21" customWidth="1"/>
    <col min="2814" max="2814" width="9.140625" style="21"/>
    <col min="2815" max="2815" width="20.140625" style="21" customWidth="1"/>
    <col min="2816" max="3068" width="9.140625" style="21"/>
    <col min="3069" max="3069" width="3.140625" style="21" customWidth="1"/>
    <col min="3070" max="3070" width="9.140625" style="21"/>
    <col min="3071" max="3071" width="20.140625" style="21" customWidth="1"/>
    <col min="3072" max="3324" width="9.140625" style="21"/>
    <col min="3325" max="3325" width="3.140625" style="21" customWidth="1"/>
    <col min="3326" max="3326" width="9.140625" style="21"/>
    <col min="3327" max="3327" width="20.140625" style="21" customWidth="1"/>
    <col min="3328" max="3580" width="9.140625" style="21"/>
    <col min="3581" max="3581" width="3.140625" style="21" customWidth="1"/>
    <col min="3582" max="3582" width="9.140625" style="21"/>
    <col min="3583" max="3583" width="20.140625" style="21" customWidth="1"/>
    <col min="3584" max="3836" width="9.140625" style="21"/>
    <col min="3837" max="3837" width="3.140625" style="21" customWidth="1"/>
    <col min="3838" max="3838" width="9.140625" style="21"/>
    <col min="3839" max="3839" width="20.140625" style="21" customWidth="1"/>
    <col min="3840" max="4092" width="9.140625" style="21"/>
    <col min="4093" max="4093" width="3.140625" style="21" customWidth="1"/>
    <col min="4094" max="4094" width="9.140625" style="21"/>
    <col min="4095" max="4095" width="20.140625" style="21" customWidth="1"/>
    <col min="4096" max="4348" width="9.140625" style="21"/>
    <col min="4349" max="4349" width="3.140625" style="21" customWidth="1"/>
    <col min="4350" max="4350" width="9.140625" style="21"/>
    <col min="4351" max="4351" width="20.140625" style="21" customWidth="1"/>
    <col min="4352" max="4604" width="9.140625" style="21"/>
    <col min="4605" max="4605" width="3.140625" style="21" customWidth="1"/>
    <col min="4606" max="4606" width="9.140625" style="21"/>
    <col min="4607" max="4607" width="20.140625" style="21" customWidth="1"/>
    <col min="4608" max="4860" width="9.140625" style="21"/>
    <col min="4861" max="4861" width="3.140625" style="21" customWidth="1"/>
    <col min="4862" max="4862" width="9.140625" style="21"/>
    <col min="4863" max="4863" width="20.140625" style="21" customWidth="1"/>
    <col min="4864" max="5116" width="9.140625" style="21"/>
    <col min="5117" max="5117" width="3.140625" style="21" customWidth="1"/>
    <col min="5118" max="5118" width="9.140625" style="21"/>
    <col min="5119" max="5119" width="20.140625" style="21" customWidth="1"/>
    <col min="5120" max="5372" width="9.140625" style="21"/>
    <col min="5373" max="5373" width="3.140625" style="21" customWidth="1"/>
    <col min="5374" max="5374" width="9.140625" style="21"/>
    <col min="5375" max="5375" width="20.140625" style="21" customWidth="1"/>
    <col min="5376" max="5628" width="9.140625" style="21"/>
    <col min="5629" max="5629" width="3.140625" style="21" customWidth="1"/>
    <col min="5630" max="5630" width="9.140625" style="21"/>
    <col min="5631" max="5631" width="20.140625" style="21" customWidth="1"/>
    <col min="5632" max="5884" width="9.140625" style="21"/>
    <col min="5885" max="5885" width="3.140625" style="21" customWidth="1"/>
    <col min="5886" max="5886" width="9.140625" style="21"/>
    <col min="5887" max="5887" width="20.140625" style="21" customWidth="1"/>
    <col min="5888" max="6140" width="9.140625" style="21"/>
    <col min="6141" max="6141" width="3.140625" style="21" customWidth="1"/>
    <col min="6142" max="6142" width="9.140625" style="21"/>
    <col min="6143" max="6143" width="20.140625" style="21" customWidth="1"/>
    <col min="6144" max="6396" width="9.140625" style="21"/>
    <col min="6397" max="6397" width="3.140625" style="21" customWidth="1"/>
    <col min="6398" max="6398" width="9.140625" style="21"/>
    <col min="6399" max="6399" width="20.140625" style="21" customWidth="1"/>
    <col min="6400" max="6652" width="9.140625" style="21"/>
    <col min="6653" max="6653" width="3.140625" style="21" customWidth="1"/>
    <col min="6654" max="6654" width="9.140625" style="21"/>
    <col min="6655" max="6655" width="20.140625" style="21" customWidth="1"/>
    <col min="6656" max="6908" width="9.140625" style="21"/>
    <col min="6909" max="6909" width="3.140625" style="21" customWidth="1"/>
    <col min="6910" max="6910" width="9.140625" style="21"/>
    <col min="6911" max="6911" width="20.140625" style="21" customWidth="1"/>
    <col min="6912" max="7164" width="9.140625" style="21"/>
    <col min="7165" max="7165" width="3.140625" style="21" customWidth="1"/>
    <col min="7166" max="7166" width="9.140625" style="21"/>
    <col min="7167" max="7167" width="20.140625" style="21" customWidth="1"/>
    <col min="7168" max="7420" width="9.140625" style="21"/>
    <col min="7421" max="7421" width="3.140625" style="21" customWidth="1"/>
    <col min="7422" max="7422" width="9.140625" style="21"/>
    <col min="7423" max="7423" width="20.140625" style="21" customWidth="1"/>
    <col min="7424" max="7676" width="9.140625" style="21"/>
    <col min="7677" max="7677" width="3.140625" style="21" customWidth="1"/>
    <col min="7678" max="7678" width="9.140625" style="21"/>
    <col min="7679" max="7679" width="20.140625" style="21" customWidth="1"/>
    <col min="7680" max="7932" width="9.140625" style="21"/>
    <col min="7933" max="7933" width="3.140625" style="21" customWidth="1"/>
    <col min="7934" max="7934" width="9.140625" style="21"/>
    <col min="7935" max="7935" width="20.140625" style="21" customWidth="1"/>
    <col min="7936" max="8188" width="9.140625" style="21"/>
    <col min="8189" max="8189" width="3.140625" style="21" customWidth="1"/>
    <col min="8190" max="8190" width="9.140625" style="21"/>
    <col min="8191" max="8191" width="20.140625" style="21" customWidth="1"/>
    <col min="8192" max="8444" width="9.140625" style="21"/>
    <col min="8445" max="8445" width="3.140625" style="21" customWidth="1"/>
    <col min="8446" max="8446" width="9.140625" style="21"/>
    <col min="8447" max="8447" width="20.140625" style="21" customWidth="1"/>
    <col min="8448" max="8700" width="9.140625" style="21"/>
    <col min="8701" max="8701" width="3.140625" style="21" customWidth="1"/>
    <col min="8702" max="8702" width="9.140625" style="21"/>
    <col min="8703" max="8703" width="20.140625" style="21" customWidth="1"/>
    <col min="8704" max="8956" width="9.140625" style="21"/>
    <col min="8957" max="8957" width="3.140625" style="21" customWidth="1"/>
    <col min="8958" max="8958" width="9.140625" style="21"/>
    <col min="8959" max="8959" width="20.140625" style="21" customWidth="1"/>
    <col min="8960" max="9212" width="9.140625" style="21"/>
    <col min="9213" max="9213" width="3.140625" style="21" customWidth="1"/>
    <col min="9214" max="9214" width="9.140625" style="21"/>
    <col min="9215" max="9215" width="20.140625" style="21" customWidth="1"/>
    <col min="9216" max="9468" width="9.140625" style="21"/>
    <col min="9469" max="9469" width="3.140625" style="21" customWidth="1"/>
    <col min="9470" max="9470" width="9.140625" style="21"/>
    <col min="9471" max="9471" width="20.140625" style="21" customWidth="1"/>
    <col min="9472" max="9724" width="9.140625" style="21"/>
    <col min="9725" max="9725" width="3.140625" style="21" customWidth="1"/>
    <col min="9726" max="9726" width="9.140625" style="21"/>
    <col min="9727" max="9727" width="20.140625" style="21" customWidth="1"/>
    <col min="9728" max="9980" width="9.140625" style="21"/>
    <col min="9981" max="9981" width="3.140625" style="21" customWidth="1"/>
    <col min="9982" max="9982" width="9.140625" style="21"/>
    <col min="9983" max="9983" width="20.140625" style="21" customWidth="1"/>
    <col min="9984" max="10236" width="9.140625" style="21"/>
    <col min="10237" max="10237" width="3.140625" style="21" customWidth="1"/>
    <col min="10238" max="10238" width="9.140625" style="21"/>
    <col min="10239" max="10239" width="20.140625" style="21" customWidth="1"/>
    <col min="10240" max="10492" width="9.140625" style="21"/>
    <col min="10493" max="10493" width="3.140625" style="21" customWidth="1"/>
    <col min="10494" max="10494" width="9.140625" style="21"/>
    <col min="10495" max="10495" width="20.140625" style="21" customWidth="1"/>
    <col min="10496" max="10748" width="9.140625" style="21"/>
    <col min="10749" max="10749" width="3.140625" style="21" customWidth="1"/>
    <col min="10750" max="10750" width="9.140625" style="21"/>
    <col min="10751" max="10751" width="20.140625" style="21" customWidth="1"/>
    <col min="10752" max="11004" width="9.140625" style="21"/>
    <col min="11005" max="11005" width="3.140625" style="21" customWidth="1"/>
    <col min="11006" max="11006" width="9.140625" style="21"/>
    <col min="11007" max="11007" width="20.140625" style="21" customWidth="1"/>
    <col min="11008" max="11260" width="9.140625" style="21"/>
    <col min="11261" max="11261" width="3.140625" style="21" customWidth="1"/>
    <col min="11262" max="11262" width="9.140625" style="21"/>
    <col min="11263" max="11263" width="20.140625" style="21" customWidth="1"/>
    <col min="11264" max="11516" width="9.140625" style="21"/>
    <col min="11517" max="11517" width="3.140625" style="21" customWidth="1"/>
    <col min="11518" max="11518" width="9.140625" style="21"/>
    <col min="11519" max="11519" width="20.140625" style="21" customWidth="1"/>
    <col min="11520" max="11772" width="9.140625" style="21"/>
    <col min="11773" max="11773" width="3.140625" style="21" customWidth="1"/>
    <col min="11774" max="11774" width="9.140625" style="21"/>
    <col min="11775" max="11775" width="20.140625" style="21" customWidth="1"/>
    <col min="11776" max="12028" width="9.140625" style="21"/>
    <col min="12029" max="12029" width="3.140625" style="21" customWidth="1"/>
    <col min="12030" max="12030" width="9.140625" style="21"/>
    <col min="12031" max="12031" width="20.140625" style="21" customWidth="1"/>
    <col min="12032" max="12284" width="9.140625" style="21"/>
    <col min="12285" max="12285" width="3.140625" style="21" customWidth="1"/>
    <col min="12286" max="12286" width="9.140625" style="21"/>
    <col min="12287" max="12287" width="20.140625" style="21" customWidth="1"/>
    <col min="12288" max="12540" width="9.140625" style="21"/>
    <col min="12541" max="12541" width="3.140625" style="21" customWidth="1"/>
    <col min="12542" max="12542" width="9.140625" style="21"/>
    <col min="12543" max="12543" width="20.140625" style="21" customWidth="1"/>
    <col min="12544" max="12796" width="9.140625" style="21"/>
    <col min="12797" max="12797" width="3.140625" style="21" customWidth="1"/>
    <col min="12798" max="12798" width="9.140625" style="21"/>
    <col min="12799" max="12799" width="20.140625" style="21" customWidth="1"/>
    <col min="12800" max="13052" width="9.140625" style="21"/>
    <col min="13053" max="13053" width="3.140625" style="21" customWidth="1"/>
    <col min="13054" max="13054" width="9.140625" style="21"/>
    <col min="13055" max="13055" width="20.140625" style="21" customWidth="1"/>
    <col min="13056" max="13308" width="9.140625" style="21"/>
    <col min="13309" max="13309" width="3.140625" style="21" customWidth="1"/>
    <col min="13310" max="13310" width="9.140625" style="21"/>
    <col min="13311" max="13311" width="20.140625" style="21" customWidth="1"/>
    <col min="13312" max="13564" width="9.140625" style="21"/>
    <col min="13565" max="13565" width="3.140625" style="21" customWidth="1"/>
    <col min="13566" max="13566" width="9.140625" style="21"/>
    <col min="13567" max="13567" width="20.140625" style="21" customWidth="1"/>
    <col min="13568" max="13820" width="9.140625" style="21"/>
    <col min="13821" max="13821" width="3.140625" style="21" customWidth="1"/>
    <col min="13822" max="13822" width="9.140625" style="21"/>
    <col min="13823" max="13823" width="20.140625" style="21" customWidth="1"/>
    <col min="13824" max="14076" width="9.140625" style="21"/>
    <col min="14077" max="14077" width="3.140625" style="21" customWidth="1"/>
    <col min="14078" max="14078" width="9.140625" style="21"/>
    <col min="14079" max="14079" width="20.140625" style="21" customWidth="1"/>
    <col min="14080" max="14332" width="9.140625" style="21"/>
    <col min="14333" max="14333" width="3.140625" style="21" customWidth="1"/>
    <col min="14334" max="14334" width="9.140625" style="21"/>
    <col min="14335" max="14335" width="20.140625" style="21" customWidth="1"/>
    <col min="14336" max="14588" width="9.140625" style="21"/>
    <col min="14589" max="14589" width="3.140625" style="21" customWidth="1"/>
    <col min="14590" max="14590" width="9.140625" style="21"/>
    <col min="14591" max="14591" width="20.140625" style="21" customWidth="1"/>
    <col min="14592" max="14844" width="9.140625" style="21"/>
    <col min="14845" max="14845" width="3.140625" style="21" customWidth="1"/>
    <col min="14846" max="14846" width="9.140625" style="21"/>
    <col min="14847" max="14847" width="20.140625" style="21" customWidth="1"/>
    <col min="14848" max="15100" width="9.140625" style="21"/>
    <col min="15101" max="15101" width="3.140625" style="21" customWidth="1"/>
    <col min="15102" max="15102" width="9.140625" style="21"/>
    <col min="15103" max="15103" width="20.140625" style="21" customWidth="1"/>
    <col min="15104" max="15356" width="9.140625" style="21"/>
    <col min="15357" max="15357" width="3.140625" style="21" customWidth="1"/>
    <col min="15358" max="15358" width="9.140625" style="21"/>
    <col min="15359" max="15359" width="20.140625" style="21" customWidth="1"/>
    <col min="15360" max="15612" width="9.140625" style="21"/>
    <col min="15613" max="15613" width="3.140625" style="21" customWidth="1"/>
    <col min="15614" max="15614" width="9.140625" style="21"/>
    <col min="15615" max="15615" width="20.140625" style="21" customWidth="1"/>
    <col min="15616" max="15868" width="9.140625" style="21"/>
    <col min="15869" max="15869" width="3.140625" style="21" customWidth="1"/>
    <col min="15870" max="15870" width="9.140625" style="21"/>
    <col min="15871" max="15871" width="20.140625" style="21" customWidth="1"/>
    <col min="15872" max="16124" width="9.140625" style="21"/>
    <col min="16125" max="16125" width="3.140625" style="21" customWidth="1"/>
    <col min="16126" max="16126" width="9.140625" style="21"/>
    <col min="16127" max="16127" width="20.140625" style="21" customWidth="1"/>
    <col min="16128" max="16384" width="9.140625" style="21"/>
  </cols>
  <sheetData>
    <row r="1" spans="2:27" ht="20.45" customHeight="1" x14ac:dyDescent="0.2">
      <c r="B1" s="445" t="s">
        <v>1763</v>
      </c>
      <c r="C1" s="446"/>
      <c r="D1" s="446"/>
      <c r="E1" s="446"/>
      <c r="F1" s="446"/>
      <c r="G1" s="446"/>
      <c r="H1" s="446"/>
      <c r="I1" s="446"/>
      <c r="J1" s="446"/>
      <c r="K1" s="446"/>
      <c r="L1" s="446"/>
      <c r="M1" s="446"/>
      <c r="N1" s="446"/>
      <c r="O1" s="447"/>
      <c r="P1" s="363"/>
      <c r="Q1" s="363"/>
      <c r="R1" s="363"/>
      <c r="S1" s="363"/>
      <c r="T1" s="363"/>
      <c r="U1" s="363"/>
      <c r="V1" s="363"/>
      <c r="W1" s="363"/>
      <c r="X1" s="363"/>
      <c r="Y1" s="363"/>
      <c r="Z1" s="363"/>
      <c r="AA1" s="363"/>
    </row>
    <row r="2" spans="2:27" ht="20.45" customHeight="1" thickBot="1" x14ac:dyDescent="0.25">
      <c r="B2" s="442" t="str">
        <f>E4</f>
        <v>Cardiff North DO</v>
      </c>
      <c r="C2" s="443"/>
      <c r="D2" s="443"/>
      <c r="E2" s="443"/>
      <c r="F2" s="443"/>
      <c r="G2" s="443"/>
      <c r="H2" s="443"/>
      <c r="I2" s="443"/>
      <c r="J2" s="443"/>
      <c r="K2" s="443"/>
      <c r="L2" s="443"/>
      <c r="M2" s="443"/>
      <c r="N2" s="443"/>
      <c r="O2" s="444"/>
      <c r="P2" s="363"/>
      <c r="Q2" s="363"/>
      <c r="R2" s="363"/>
      <c r="S2" s="363"/>
      <c r="T2" s="363"/>
      <c r="U2" s="363"/>
      <c r="V2" s="363"/>
      <c r="W2" s="363"/>
      <c r="X2" s="363"/>
      <c r="Y2" s="363"/>
      <c r="Z2" s="363"/>
      <c r="AA2" s="363"/>
    </row>
    <row r="3" spans="2:27" ht="15" thickBot="1" x14ac:dyDescent="0.3">
      <c r="B3" s="22"/>
      <c r="C3" s="22"/>
      <c r="D3" s="22"/>
      <c r="E3" s="22"/>
      <c r="F3" s="22"/>
      <c r="G3" s="22"/>
      <c r="H3" s="22"/>
      <c r="I3" s="22"/>
      <c r="J3" s="22"/>
      <c r="K3" s="22"/>
      <c r="L3" s="22"/>
      <c r="M3" s="22"/>
      <c r="N3" s="22"/>
      <c r="O3" s="22"/>
      <c r="P3" s="363"/>
      <c r="Q3" s="363"/>
      <c r="R3" s="363"/>
      <c r="S3" s="363"/>
      <c r="T3" s="363"/>
      <c r="U3" s="363"/>
      <c r="V3" s="363"/>
      <c r="W3" s="363"/>
      <c r="X3" s="363"/>
      <c r="Y3" s="363"/>
      <c r="Z3" s="363"/>
      <c r="AA3" s="363"/>
    </row>
    <row r="4" spans="2:27" ht="15.95" customHeight="1" x14ac:dyDescent="0.25">
      <c r="B4" s="453" t="s">
        <v>1764</v>
      </c>
      <c r="C4" s="454"/>
      <c r="D4" s="455"/>
      <c r="E4" s="465" t="s">
        <v>564</v>
      </c>
      <c r="F4" s="457"/>
      <c r="G4" s="457"/>
      <c r="H4" s="457"/>
      <c r="I4" s="457"/>
      <c r="J4" s="458"/>
      <c r="K4" s="359" t="s">
        <v>1373</v>
      </c>
      <c r="L4" s="459">
        <f>IF(VLOOKUP(E4,Data!B4:C1328,2,0)=0,"",VLOOKUP(E4,Data!B4:C1328,2,0))</f>
        <v>1110651</v>
      </c>
      <c r="M4" s="460"/>
      <c r="N4" s="460"/>
      <c r="O4" s="461"/>
      <c r="P4" s="363"/>
      <c r="Q4" s="363"/>
      <c r="R4" s="363"/>
      <c r="S4" s="363"/>
      <c r="T4" s="363"/>
      <c r="U4" s="363"/>
      <c r="V4" s="363"/>
      <c r="W4" s="363"/>
      <c r="X4" s="363"/>
      <c r="Y4" s="363"/>
      <c r="Z4" s="363"/>
      <c r="AA4" s="363"/>
    </row>
    <row r="5" spans="2:27" ht="15" thickBot="1" x14ac:dyDescent="0.3">
      <c r="B5" s="22"/>
      <c r="C5" s="22"/>
      <c r="D5" s="22"/>
      <c r="E5" s="22"/>
      <c r="F5" s="22"/>
      <c r="G5" s="22"/>
      <c r="H5" s="22"/>
      <c r="I5" s="22"/>
      <c r="J5" s="22"/>
      <c r="K5" s="22"/>
      <c r="L5" s="22"/>
      <c r="M5" s="22"/>
      <c r="N5" s="22"/>
      <c r="O5" s="22"/>
      <c r="P5" s="363"/>
      <c r="Q5" s="363"/>
      <c r="R5" s="363"/>
      <c r="S5" s="363"/>
      <c r="T5" s="363"/>
      <c r="U5" s="363"/>
      <c r="V5" s="363"/>
      <c r="W5" s="363"/>
      <c r="X5" s="363"/>
      <c r="Y5" s="363"/>
      <c r="Z5" s="363"/>
      <c r="AA5" s="363"/>
    </row>
    <row r="6" spans="2:27" ht="15.95" customHeight="1" x14ac:dyDescent="0.25">
      <c r="B6" s="448" t="s">
        <v>1765</v>
      </c>
      <c r="C6" s="449"/>
      <c r="D6" s="450"/>
      <c r="E6" s="451" t="s">
        <v>145</v>
      </c>
      <c r="F6" s="451"/>
      <c r="G6" s="451"/>
      <c r="H6" s="451"/>
      <c r="I6" s="451"/>
      <c r="J6" s="452"/>
      <c r="K6" s="22"/>
      <c r="L6" s="22"/>
      <c r="M6" s="363"/>
      <c r="N6" s="363"/>
      <c r="O6" s="363"/>
      <c r="P6" s="363"/>
      <c r="Q6" s="363"/>
      <c r="R6" s="363"/>
      <c r="S6" s="363"/>
      <c r="T6" s="363"/>
      <c r="U6" s="363"/>
      <c r="V6" s="363"/>
      <c r="W6" s="363"/>
      <c r="X6" s="363"/>
      <c r="Y6" s="363"/>
      <c r="Z6" s="363"/>
      <c r="AA6" s="363"/>
    </row>
    <row r="7" spans="2:27" ht="13.5" customHeight="1" thickBot="1" x14ac:dyDescent="0.3">
      <c r="B7" s="22"/>
      <c r="C7" s="22"/>
      <c r="D7" s="22"/>
      <c r="E7" s="22"/>
      <c r="F7" s="22"/>
      <c r="G7" s="22"/>
      <c r="H7" s="22"/>
      <c r="I7" s="22"/>
      <c r="J7" s="22"/>
      <c r="K7" s="22"/>
      <c r="L7" s="22"/>
      <c r="M7" s="363"/>
      <c r="N7" s="363"/>
      <c r="O7" s="363"/>
      <c r="P7" s="363"/>
      <c r="Q7" s="363"/>
      <c r="R7" s="363"/>
      <c r="S7" s="363"/>
      <c r="T7" s="363"/>
      <c r="U7" s="363"/>
      <c r="V7" s="363"/>
      <c r="W7" s="363"/>
      <c r="X7" s="363"/>
      <c r="Y7" s="363"/>
      <c r="Z7" s="363"/>
      <c r="AA7" s="363"/>
    </row>
    <row r="8" spans="2:27" ht="15.95" customHeight="1" thickBot="1" x14ac:dyDescent="0.3">
      <c r="B8" s="453" t="s">
        <v>1766</v>
      </c>
      <c r="C8" s="454"/>
      <c r="D8" s="455"/>
      <c r="E8" s="462"/>
      <c r="F8" s="463"/>
      <c r="G8" s="463"/>
      <c r="H8" s="463"/>
      <c r="I8" s="463"/>
      <c r="J8" s="464"/>
      <c r="K8" s="22"/>
      <c r="L8" s="22"/>
      <c r="M8" s="363"/>
      <c r="N8" s="363"/>
      <c r="O8" s="363"/>
      <c r="P8" s="363"/>
      <c r="Q8" s="363"/>
      <c r="R8" s="363"/>
      <c r="S8" s="363"/>
      <c r="T8" s="363"/>
      <c r="U8" s="363"/>
      <c r="V8" s="363"/>
      <c r="W8" s="363"/>
      <c r="X8" s="363"/>
      <c r="Y8" s="363"/>
      <c r="Z8" s="363"/>
      <c r="AA8" s="363"/>
    </row>
    <row r="9" spans="2:27" ht="15.95" customHeight="1" thickBot="1" x14ac:dyDescent="0.3">
      <c r="B9" s="453" t="s">
        <v>1767</v>
      </c>
      <c r="C9" s="454"/>
      <c r="D9" s="455"/>
      <c r="E9" s="456"/>
      <c r="F9" s="457"/>
      <c r="G9" s="457"/>
      <c r="H9" s="457"/>
      <c r="I9" s="457"/>
      <c r="J9" s="458"/>
      <c r="K9" s="22"/>
      <c r="L9" s="22"/>
      <c r="M9" s="363"/>
      <c r="N9" s="363"/>
      <c r="O9" s="363"/>
      <c r="P9" s="363"/>
      <c r="Q9" s="363"/>
      <c r="R9" s="363"/>
      <c r="S9" s="363"/>
      <c r="T9" s="363"/>
      <c r="U9" s="363"/>
      <c r="V9" s="363"/>
      <c r="W9" s="363"/>
      <c r="X9" s="363"/>
      <c r="Y9" s="363"/>
      <c r="Z9" s="363"/>
      <c r="AA9" s="363"/>
    </row>
    <row r="10" spans="2:27" ht="15" thickBot="1" x14ac:dyDescent="0.3">
      <c r="B10" s="22"/>
      <c r="C10" s="22"/>
      <c r="D10" s="22"/>
      <c r="E10" s="22"/>
      <c r="F10" s="22"/>
      <c r="G10" s="22"/>
      <c r="H10" s="22"/>
      <c r="I10" s="22"/>
      <c r="J10" s="22"/>
      <c r="K10" s="22"/>
      <c r="L10" s="22"/>
      <c r="M10" s="22"/>
      <c r="N10" s="22"/>
      <c r="O10" s="22"/>
      <c r="P10" s="363"/>
      <c r="Q10" s="363"/>
      <c r="R10" s="363"/>
      <c r="S10" s="363"/>
      <c r="T10" s="363"/>
      <c r="U10" s="363"/>
      <c r="V10" s="363"/>
      <c r="W10" s="363"/>
      <c r="X10" s="363"/>
      <c r="Y10" s="363"/>
      <c r="Z10" s="363"/>
      <c r="AA10" s="363"/>
    </row>
    <row r="11" spans="2:27" ht="15.95" customHeight="1" thickBot="1" x14ac:dyDescent="0.3">
      <c r="B11" s="453" t="s">
        <v>1768</v>
      </c>
      <c r="C11" s="454"/>
      <c r="D11" s="455"/>
      <c r="E11" s="462"/>
      <c r="F11" s="463"/>
      <c r="G11" s="463"/>
      <c r="H11" s="463"/>
      <c r="I11" s="463"/>
      <c r="J11" s="464"/>
      <c r="K11" s="22"/>
      <c r="L11" s="22"/>
      <c r="M11" s="22"/>
      <c r="N11" s="22"/>
      <c r="O11" s="22"/>
      <c r="P11" s="363"/>
      <c r="Q11" s="363"/>
      <c r="R11" s="363"/>
      <c r="S11" s="363"/>
      <c r="T11" s="363"/>
      <c r="U11" s="363"/>
      <c r="V11" s="363"/>
      <c r="W11" s="363"/>
      <c r="X11" s="363"/>
      <c r="Y11" s="363"/>
      <c r="Z11" s="363"/>
      <c r="AA11" s="363"/>
    </row>
    <row r="12" spans="2:27" ht="15.95" customHeight="1" x14ac:dyDescent="0.25">
      <c r="B12" s="453" t="s">
        <v>1767</v>
      </c>
      <c r="C12" s="454"/>
      <c r="D12" s="455"/>
      <c r="E12" s="456"/>
      <c r="F12" s="457"/>
      <c r="G12" s="457"/>
      <c r="H12" s="457"/>
      <c r="I12" s="457"/>
      <c r="J12" s="458"/>
      <c r="K12" s="22"/>
      <c r="L12" s="22"/>
      <c r="M12" s="22"/>
      <c r="N12" s="22"/>
      <c r="O12" s="22"/>
      <c r="P12" s="363"/>
      <c r="Q12" s="363"/>
      <c r="R12" s="363"/>
      <c r="S12" s="363"/>
      <c r="T12" s="363"/>
      <c r="U12" s="363"/>
      <c r="V12" s="363"/>
      <c r="W12" s="363"/>
      <c r="X12" s="363"/>
      <c r="Y12" s="363"/>
      <c r="Z12" s="363"/>
      <c r="AA12" s="363"/>
    </row>
    <row r="13" spans="2:27" ht="13.5" thickBot="1" x14ac:dyDescent="0.25">
      <c r="B13" s="363"/>
      <c r="C13" s="363"/>
      <c r="D13" s="363"/>
      <c r="E13" s="363"/>
      <c r="F13" s="363"/>
      <c r="G13" s="363"/>
      <c r="H13" s="363"/>
      <c r="I13" s="363"/>
      <c r="J13" s="363"/>
      <c r="K13" s="363"/>
      <c r="L13" s="363"/>
      <c r="M13" s="363"/>
      <c r="N13" s="363"/>
      <c r="O13" s="363"/>
      <c r="P13" s="363"/>
      <c r="Q13" s="363"/>
      <c r="R13" s="363"/>
      <c r="S13" s="363"/>
      <c r="T13" s="363"/>
      <c r="U13" s="363"/>
      <c r="V13" s="363"/>
      <c r="W13" s="363"/>
      <c r="X13" s="363"/>
      <c r="Y13" s="363"/>
      <c r="Z13" s="363"/>
      <c r="AA13" s="363"/>
    </row>
    <row r="14" spans="2:27" ht="15.75" customHeight="1" thickBot="1" x14ac:dyDescent="0.3">
      <c r="B14" s="453" t="s">
        <v>1769</v>
      </c>
      <c r="C14" s="454"/>
      <c r="D14" s="455"/>
      <c r="E14" s="465"/>
      <c r="F14" s="457"/>
      <c r="G14" s="457"/>
      <c r="H14" s="457"/>
      <c r="I14" s="457"/>
      <c r="J14" s="458"/>
      <c r="K14" s="363"/>
      <c r="L14" s="363"/>
      <c r="M14" s="363"/>
      <c r="N14" s="363"/>
      <c r="O14" s="363"/>
      <c r="P14" s="363"/>
      <c r="Q14" s="363"/>
      <c r="R14" s="363"/>
      <c r="S14" s="363"/>
      <c r="T14" s="363"/>
      <c r="U14" s="363"/>
      <c r="V14" s="363"/>
      <c r="W14" s="363"/>
      <c r="X14" s="363"/>
      <c r="Y14" s="363"/>
      <c r="Z14" s="363"/>
      <c r="AA14" s="363"/>
    </row>
    <row r="15" spans="2:27" ht="15" x14ac:dyDescent="0.25">
      <c r="B15" s="453" t="s">
        <v>1767</v>
      </c>
      <c r="C15" s="454"/>
      <c r="D15" s="455"/>
      <c r="E15" s="456"/>
      <c r="F15" s="457"/>
      <c r="G15" s="457"/>
      <c r="H15" s="457"/>
      <c r="I15" s="457"/>
      <c r="J15" s="458"/>
      <c r="K15" s="23"/>
      <c r="L15" s="23"/>
      <c r="M15" s="23"/>
      <c r="N15" s="23"/>
      <c r="O15" s="23"/>
      <c r="P15" s="363"/>
      <c r="Q15" s="363"/>
      <c r="R15" s="363"/>
      <c r="S15" s="363"/>
      <c r="T15" s="363"/>
      <c r="U15" s="363"/>
      <c r="V15" s="363"/>
      <c r="W15" s="363"/>
      <c r="X15" s="363"/>
      <c r="Y15" s="363"/>
      <c r="Z15" s="363"/>
      <c r="AA15" s="363"/>
    </row>
    <row r="16" spans="2:27" ht="13.5" thickBot="1" x14ac:dyDescent="0.25">
      <c r="B16" s="363"/>
      <c r="C16" s="363"/>
      <c r="D16" s="363"/>
      <c r="E16" s="363"/>
      <c r="F16" s="363"/>
      <c r="G16" s="363"/>
      <c r="H16" s="363"/>
      <c r="I16" s="363"/>
      <c r="J16" s="363"/>
      <c r="K16" s="23"/>
      <c r="L16" s="23"/>
      <c r="M16" s="23"/>
      <c r="N16" s="23"/>
      <c r="O16" s="23"/>
      <c r="P16" s="363"/>
      <c r="Q16" s="363"/>
      <c r="R16" s="363"/>
      <c r="S16" s="363"/>
      <c r="T16" s="363"/>
      <c r="U16" s="363"/>
      <c r="V16" s="363"/>
      <c r="W16" s="363"/>
      <c r="X16" s="363"/>
      <c r="Y16" s="363"/>
      <c r="Z16" s="363"/>
      <c r="AA16" s="363"/>
    </row>
    <row r="17" spans="2:27" ht="15" x14ac:dyDescent="0.25">
      <c r="B17" s="453" t="s">
        <v>1770</v>
      </c>
      <c r="C17" s="454"/>
      <c r="D17" s="455"/>
      <c r="E17" s="465"/>
      <c r="F17" s="457"/>
      <c r="G17" s="457"/>
      <c r="H17" s="457"/>
      <c r="I17" s="457"/>
      <c r="J17" s="458"/>
      <c r="K17" s="23"/>
      <c r="L17" s="23"/>
      <c r="M17" s="23"/>
      <c r="N17" s="23"/>
      <c r="O17" s="23"/>
      <c r="P17" s="363"/>
      <c r="Q17" s="363"/>
      <c r="R17" s="363"/>
      <c r="S17" s="363"/>
      <c r="T17" s="363"/>
      <c r="U17" s="363"/>
      <c r="V17" s="363"/>
      <c r="W17" s="363"/>
      <c r="X17" s="363"/>
      <c r="Y17" s="363"/>
      <c r="Z17" s="363"/>
      <c r="AA17" s="363"/>
    </row>
    <row r="18" spans="2:27" ht="15" x14ac:dyDescent="0.25">
      <c r="B18" s="453" t="s">
        <v>1767</v>
      </c>
      <c r="C18" s="454"/>
      <c r="D18" s="455"/>
      <c r="E18" s="456"/>
      <c r="F18" s="457"/>
      <c r="G18" s="457"/>
      <c r="H18" s="457"/>
      <c r="I18" s="457"/>
      <c r="J18" s="458"/>
      <c r="K18" s="23"/>
      <c r="L18" s="23"/>
      <c r="M18" s="23"/>
      <c r="N18" s="23"/>
      <c r="O18" s="23"/>
      <c r="P18" s="363"/>
      <c r="Q18" s="363"/>
      <c r="R18" s="363"/>
      <c r="S18" s="363"/>
      <c r="T18" s="363"/>
      <c r="U18" s="363"/>
      <c r="V18" s="363"/>
      <c r="W18" s="363"/>
      <c r="X18" s="363"/>
      <c r="Y18" s="363"/>
      <c r="Z18" s="363"/>
      <c r="AA18" s="363"/>
    </row>
    <row r="19" spans="2:27" x14ac:dyDescent="0.2">
      <c r="B19" s="360"/>
      <c r="C19" s="363"/>
      <c r="D19" s="23"/>
      <c r="E19" s="23"/>
      <c r="F19" s="23"/>
      <c r="G19" s="23"/>
      <c r="H19" s="23"/>
      <c r="I19" s="23"/>
      <c r="J19" s="23"/>
      <c r="K19" s="23"/>
      <c r="L19" s="23"/>
      <c r="M19" s="23"/>
      <c r="N19" s="23"/>
      <c r="O19" s="23"/>
      <c r="P19" s="363"/>
      <c r="Q19" s="363"/>
      <c r="R19" s="363"/>
      <c r="S19" s="363"/>
      <c r="T19" s="363"/>
      <c r="U19" s="363"/>
      <c r="V19" s="363"/>
      <c r="W19" s="363"/>
      <c r="X19" s="363"/>
      <c r="Y19" s="363"/>
      <c r="Z19" s="363"/>
      <c r="AA19" s="363"/>
    </row>
    <row r="20" spans="2:27" ht="17.100000000000001" customHeight="1" x14ac:dyDescent="0.2">
      <c r="B20" s="360"/>
      <c r="C20" s="360"/>
      <c r="D20" s="360"/>
      <c r="E20" s="23"/>
      <c r="F20" s="23"/>
      <c r="G20" s="23"/>
      <c r="H20" s="23"/>
      <c r="I20" s="23"/>
      <c r="J20" s="23"/>
      <c r="K20" s="23"/>
      <c r="L20" s="23"/>
      <c r="M20" s="23"/>
      <c r="N20" s="23"/>
      <c r="O20" s="23"/>
      <c r="P20" s="363"/>
      <c r="Q20" s="363"/>
      <c r="R20" s="363"/>
      <c r="S20" s="363"/>
      <c r="T20" s="363"/>
      <c r="U20" s="363"/>
      <c r="V20" s="363"/>
      <c r="W20" s="363"/>
      <c r="X20" s="363"/>
      <c r="Y20" s="363"/>
      <c r="Z20" s="363"/>
      <c r="AA20" s="363"/>
    </row>
    <row r="21" spans="2:27" ht="12.75" customHeight="1" x14ac:dyDescent="0.2">
      <c r="B21" s="360"/>
      <c r="C21" s="360"/>
      <c r="D21" s="360"/>
      <c r="E21" s="360"/>
      <c r="F21" s="360"/>
      <c r="G21" s="360"/>
      <c r="H21" s="360"/>
      <c r="I21" s="360"/>
      <c r="J21" s="360"/>
      <c r="K21" s="360"/>
      <c r="L21" s="360"/>
      <c r="M21" s="360"/>
      <c r="N21" s="360"/>
      <c r="O21" s="23"/>
      <c r="P21" s="363"/>
      <c r="Q21" s="363"/>
      <c r="R21" s="363"/>
      <c r="S21" s="363"/>
      <c r="T21" s="363"/>
      <c r="U21" s="363"/>
      <c r="V21" s="363"/>
      <c r="W21" s="363"/>
      <c r="X21" s="363"/>
      <c r="Y21" s="363"/>
      <c r="Z21" s="363"/>
      <c r="AA21" s="363"/>
    </row>
    <row r="22" spans="2:27" x14ac:dyDescent="0.2">
      <c r="B22" s="363"/>
      <c r="C22" s="363"/>
      <c r="D22" s="360"/>
      <c r="E22" s="360"/>
      <c r="F22" s="360"/>
      <c r="G22" s="360"/>
      <c r="H22" s="360"/>
      <c r="I22" s="360"/>
      <c r="J22" s="360"/>
      <c r="K22" s="360"/>
      <c r="L22" s="360"/>
      <c r="M22" s="360"/>
      <c r="N22" s="360"/>
      <c r="O22" s="23"/>
      <c r="P22" s="363"/>
      <c r="Q22" s="363"/>
      <c r="R22" s="363"/>
      <c r="S22" s="363"/>
      <c r="T22" s="363"/>
      <c r="U22" s="363"/>
      <c r="V22" s="363"/>
      <c r="W22" s="363"/>
      <c r="X22" s="363"/>
      <c r="Y22" s="363"/>
      <c r="Z22" s="363"/>
      <c r="AA22" s="363"/>
    </row>
    <row r="23" spans="2:27" ht="17.25" x14ac:dyDescent="0.2">
      <c r="B23" s="363"/>
      <c r="C23" s="363"/>
      <c r="D23" s="360"/>
      <c r="E23" s="360"/>
      <c r="F23" s="360"/>
      <c r="G23" s="360"/>
      <c r="H23" s="360"/>
      <c r="I23" s="360"/>
      <c r="J23" s="360"/>
      <c r="K23" s="360"/>
      <c r="L23" s="360"/>
      <c r="M23" s="466" t="s">
        <v>1771</v>
      </c>
      <c r="N23" s="467"/>
      <c r="O23" s="361" t="str">
        <f>Data!B2</f>
        <v>v2.0</v>
      </c>
      <c r="P23" s="363"/>
      <c r="Q23" s="363"/>
      <c r="R23" s="363"/>
      <c r="S23" s="363"/>
      <c r="T23" s="363"/>
      <c r="U23" s="363"/>
      <c r="V23" s="363"/>
      <c r="W23" s="363"/>
      <c r="X23" s="363"/>
      <c r="Y23" s="363"/>
      <c r="Z23" s="363"/>
      <c r="AA23" s="363"/>
    </row>
    <row r="24" spans="2:27" x14ac:dyDescent="0.2">
      <c r="B24" s="363"/>
      <c r="C24" s="363"/>
      <c r="D24" s="23"/>
      <c r="E24" s="23"/>
      <c r="F24" s="23"/>
      <c r="G24" s="23"/>
      <c r="H24" s="23"/>
      <c r="I24" s="23"/>
      <c r="J24" s="23"/>
      <c r="K24" s="23"/>
      <c r="L24" s="23"/>
      <c r="M24" s="23"/>
      <c r="N24" s="23"/>
      <c r="O24" s="23"/>
      <c r="P24" s="363"/>
      <c r="Q24" s="363"/>
      <c r="R24" s="363"/>
      <c r="S24" s="363"/>
      <c r="T24" s="363"/>
      <c r="U24" s="363"/>
      <c r="V24" s="363"/>
      <c r="W24" s="363"/>
      <c r="X24" s="363"/>
      <c r="Y24" s="363"/>
      <c r="Z24" s="363"/>
      <c r="AA24" s="363"/>
    </row>
    <row r="25" spans="2:27" x14ac:dyDescent="0.2">
      <c r="B25" s="363"/>
      <c r="C25" s="363"/>
      <c r="D25" s="363"/>
      <c r="E25" s="363"/>
      <c r="F25" s="363"/>
      <c r="G25" s="363"/>
      <c r="H25" s="363"/>
      <c r="I25" s="363"/>
      <c r="J25" s="363"/>
      <c r="K25" s="363"/>
      <c r="L25" s="363"/>
      <c r="M25" s="363"/>
      <c r="N25" s="363"/>
      <c r="O25" s="363"/>
      <c r="P25" s="363"/>
      <c r="Q25" s="363"/>
      <c r="R25" s="363"/>
      <c r="S25" s="363"/>
      <c r="T25" s="363"/>
      <c r="U25" s="363"/>
      <c r="V25" s="363"/>
      <c r="W25" s="363"/>
      <c r="X25" s="363"/>
      <c r="Y25" s="363"/>
      <c r="Z25" s="363"/>
      <c r="AA25" s="363"/>
    </row>
    <row r="26" spans="2:27" x14ac:dyDescent="0.2">
      <c r="B26" s="363"/>
      <c r="C26" s="363"/>
      <c r="D26" s="363"/>
      <c r="E26" s="363"/>
      <c r="F26" s="363"/>
      <c r="G26" s="363"/>
      <c r="H26" s="363"/>
      <c r="I26" s="363"/>
      <c r="J26" s="363"/>
      <c r="K26" s="363"/>
      <c r="L26" s="363"/>
      <c r="M26" s="363"/>
      <c r="N26" s="363"/>
      <c r="O26" s="363"/>
      <c r="P26" s="363"/>
      <c r="Q26" s="363"/>
      <c r="R26" s="363"/>
      <c r="S26" s="363"/>
      <c r="T26" s="363"/>
      <c r="U26" s="363"/>
      <c r="V26" s="363"/>
      <c r="W26" s="363"/>
      <c r="X26" s="363"/>
      <c r="Y26" s="363"/>
      <c r="Z26" s="363"/>
      <c r="AA26" s="363"/>
    </row>
    <row r="27" spans="2:27" x14ac:dyDescent="0.2">
      <c r="B27" s="363"/>
      <c r="C27" s="363"/>
      <c r="D27" s="363"/>
      <c r="E27" s="363"/>
      <c r="F27" s="363"/>
      <c r="G27" s="363"/>
      <c r="H27" s="363"/>
      <c r="I27" s="363"/>
      <c r="J27" s="363"/>
      <c r="K27" s="363"/>
      <c r="L27" s="363"/>
      <c r="M27" s="363"/>
      <c r="N27" s="363"/>
      <c r="O27" s="363"/>
      <c r="P27" s="363"/>
      <c r="Q27" s="363"/>
      <c r="R27" s="363"/>
      <c r="S27" s="363"/>
      <c r="T27" s="363"/>
      <c r="U27" s="363"/>
      <c r="V27" s="363"/>
      <c r="W27" s="363"/>
      <c r="X27" s="363"/>
      <c r="Y27" s="363"/>
      <c r="Z27" s="363"/>
      <c r="AA27" s="363"/>
    </row>
    <row r="28" spans="2:27" x14ac:dyDescent="0.2">
      <c r="B28" s="363"/>
      <c r="C28" s="363"/>
      <c r="D28" s="363"/>
      <c r="E28" s="363"/>
      <c r="F28" s="363"/>
      <c r="G28" s="363"/>
      <c r="H28" s="363"/>
      <c r="I28" s="363"/>
      <c r="J28" s="363"/>
      <c r="K28" s="363"/>
      <c r="L28" s="363"/>
      <c r="M28" s="363"/>
      <c r="N28" s="363"/>
      <c r="O28" s="363"/>
      <c r="P28" s="363"/>
      <c r="Q28" s="363"/>
      <c r="R28" s="363"/>
      <c r="S28" s="363"/>
      <c r="T28" s="363"/>
      <c r="U28" s="363"/>
      <c r="V28" s="363"/>
      <c r="W28" s="363"/>
      <c r="X28" s="363"/>
      <c r="Y28" s="363"/>
      <c r="Z28" s="363"/>
      <c r="AA28" s="363"/>
    </row>
    <row r="29" spans="2:27" x14ac:dyDescent="0.2">
      <c r="B29" s="363"/>
      <c r="C29" s="363"/>
      <c r="D29" s="363"/>
      <c r="E29" s="363"/>
      <c r="F29" s="363"/>
      <c r="G29" s="363"/>
      <c r="H29" s="363"/>
      <c r="I29" s="363"/>
      <c r="J29" s="363"/>
      <c r="K29" s="363"/>
      <c r="L29" s="363"/>
      <c r="M29" s="363"/>
      <c r="N29" s="363"/>
      <c r="O29" s="363"/>
      <c r="P29" s="363"/>
      <c r="Q29" s="363"/>
      <c r="R29" s="363"/>
      <c r="S29" s="363"/>
      <c r="T29" s="363"/>
      <c r="U29" s="363"/>
      <c r="V29" s="363"/>
      <c r="W29" s="363"/>
      <c r="X29" s="363"/>
      <c r="Y29" s="363"/>
      <c r="Z29" s="363"/>
      <c r="AA29" s="363"/>
    </row>
    <row r="30" spans="2:27" x14ac:dyDescent="0.2">
      <c r="B30" s="363"/>
      <c r="C30" s="363"/>
      <c r="D30" s="363"/>
      <c r="E30" s="363"/>
      <c r="F30" s="363"/>
      <c r="G30" s="363"/>
      <c r="H30" s="363"/>
      <c r="I30" s="363"/>
      <c r="J30" s="363"/>
      <c r="K30" s="363"/>
      <c r="L30" s="363"/>
      <c r="M30" s="363"/>
      <c r="N30" s="363"/>
      <c r="O30" s="363"/>
      <c r="P30" s="363"/>
      <c r="Q30" s="363"/>
      <c r="R30" s="363"/>
      <c r="S30" s="363"/>
      <c r="T30" s="363"/>
      <c r="U30" s="363"/>
      <c r="V30" s="363"/>
      <c r="W30" s="363"/>
      <c r="X30" s="363"/>
      <c r="Y30" s="363"/>
      <c r="Z30" s="363"/>
      <c r="AA30" s="363"/>
    </row>
    <row r="31" spans="2:27" x14ac:dyDescent="0.2">
      <c r="B31" s="363"/>
      <c r="C31" s="363"/>
      <c r="D31" s="363"/>
      <c r="E31" s="363"/>
      <c r="F31" s="363"/>
      <c r="G31" s="363"/>
      <c r="H31" s="363"/>
      <c r="I31" s="363"/>
      <c r="J31" s="363"/>
      <c r="K31" s="363"/>
      <c r="L31" s="363"/>
      <c r="M31" s="363"/>
      <c r="N31" s="363"/>
      <c r="O31" s="363"/>
      <c r="P31" s="363"/>
      <c r="Q31" s="363"/>
      <c r="R31" s="363"/>
      <c r="S31" s="363"/>
      <c r="T31" s="363"/>
      <c r="U31" s="363"/>
      <c r="V31" s="363"/>
      <c r="W31" s="363"/>
      <c r="X31" s="363"/>
      <c r="Y31" s="363"/>
      <c r="Z31" s="363"/>
      <c r="AA31" s="363"/>
    </row>
    <row r="32" spans="2:27" x14ac:dyDescent="0.2">
      <c r="B32" s="363"/>
      <c r="C32" s="363"/>
      <c r="D32" s="363"/>
      <c r="E32" s="363"/>
      <c r="F32" s="363"/>
      <c r="G32" s="363"/>
      <c r="H32" s="363"/>
      <c r="I32" s="363"/>
      <c r="J32" s="363"/>
      <c r="K32" s="363"/>
      <c r="L32" s="363"/>
      <c r="M32" s="363"/>
      <c r="N32" s="363"/>
      <c r="O32" s="363"/>
      <c r="P32" s="363"/>
      <c r="Q32" s="363"/>
      <c r="R32" s="363"/>
      <c r="S32" s="363"/>
      <c r="T32" s="363"/>
      <c r="U32" s="363"/>
      <c r="V32" s="363"/>
      <c r="W32" s="363"/>
      <c r="X32" s="363"/>
      <c r="Y32" s="363"/>
      <c r="Z32" s="363"/>
      <c r="AA32" s="363"/>
    </row>
    <row r="33" spans="2:27" x14ac:dyDescent="0.2">
      <c r="B33" s="363"/>
      <c r="C33" s="363"/>
      <c r="D33" s="363"/>
      <c r="E33" s="363"/>
      <c r="F33" s="363"/>
      <c r="G33" s="363"/>
      <c r="H33" s="363"/>
      <c r="I33" s="363"/>
      <c r="J33" s="363"/>
      <c r="K33" s="363"/>
      <c r="L33" s="363"/>
      <c r="M33" s="363"/>
      <c r="N33" s="363"/>
      <c r="O33" s="363"/>
      <c r="P33" s="363"/>
      <c r="Q33" s="363"/>
      <c r="R33" s="363"/>
      <c r="S33" s="363"/>
      <c r="T33" s="363"/>
      <c r="U33" s="363"/>
      <c r="V33" s="363"/>
      <c r="W33" s="363"/>
      <c r="X33" s="363"/>
      <c r="Y33" s="363"/>
      <c r="Z33" s="363"/>
      <c r="AA33" s="363"/>
    </row>
    <row r="34" spans="2:27" x14ac:dyDescent="0.2">
      <c r="B34" s="363"/>
      <c r="C34" s="363"/>
      <c r="D34" s="363"/>
      <c r="E34" s="363"/>
      <c r="F34" s="363"/>
      <c r="G34" s="363"/>
      <c r="H34" s="363"/>
      <c r="I34" s="363"/>
      <c r="J34" s="363"/>
      <c r="K34" s="363"/>
      <c r="L34" s="363"/>
      <c r="M34" s="363"/>
      <c r="N34" s="363"/>
      <c r="O34" s="363"/>
      <c r="P34" s="363"/>
      <c r="Q34" s="363"/>
      <c r="R34" s="363"/>
      <c r="S34" s="363"/>
      <c r="T34" s="363"/>
      <c r="U34" s="363"/>
      <c r="V34" s="363"/>
      <c r="W34" s="363"/>
      <c r="X34" s="363"/>
      <c r="Y34" s="363"/>
      <c r="Z34" s="363"/>
      <c r="AA34" s="363"/>
    </row>
    <row r="35" spans="2:27" x14ac:dyDescent="0.2">
      <c r="B35" s="363"/>
      <c r="C35" s="363"/>
      <c r="D35" s="363"/>
      <c r="E35" s="363"/>
      <c r="F35" s="363"/>
      <c r="G35" s="363"/>
      <c r="H35" s="363"/>
      <c r="I35" s="363"/>
      <c r="J35" s="363"/>
      <c r="K35" s="363"/>
      <c r="L35" s="363"/>
      <c r="M35" s="363"/>
      <c r="N35" s="363"/>
      <c r="O35" s="363"/>
      <c r="P35" s="363"/>
      <c r="Q35" s="363"/>
      <c r="R35" s="363"/>
      <c r="S35" s="363"/>
      <c r="T35" s="363"/>
      <c r="U35" s="363"/>
      <c r="V35" s="363"/>
      <c r="W35" s="363"/>
      <c r="X35" s="363"/>
      <c r="Y35" s="363"/>
      <c r="Z35" s="363"/>
      <c r="AA35" s="363"/>
    </row>
    <row r="36" spans="2:27" x14ac:dyDescent="0.2">
      <c r="B36" s="363"/>
      <c r="C36" s="363"/>
      <c r="D36" s="363"/>
      <c r="E36" s="363"/>
      <c r="F36" s="363"/>
      <c r="G36" s="363"/>
      <c r="H36" s="363"/>
      <c r="I36" s="363"/>
      <c r="J36" s="363"/>
      <c r="K36" s="363"/>
      <c r="L36" s="363"/>
      <c r="M36" s="363"/>
      <c r="N36" s="363"/>
      <c r="O36" s="363"/>
      <c r="P36" s="363"/>
      <c r="Q36" s="363"/>
      <c r="R36" s="363"/>
      <c r="S36" s="363"/>
      <c r="T36" s="363"/>
      <c r="U36" s="363"/>
      <c r="V36" s="363"/>
      <c r="W36" s="363"/>
      <c r="X36" s="363"/>
      <c r="Y36" s="363"/>
      <c r="Z36" s="363"/>
      <c r="AA36" s="363"/>
    </row>
    <row r="37" spans="2:27" x14ac:dyDescent="0.2">
      <c r="B37" s="363"/>
      <c r="C37" s="363"/>
      <c r="D37" s="363"/>
      <c r="E37" s="363"/>
      <c r="F37" s="363"/>
      <c r="G37" s="363"/>
      <c r="H37" s="363"/>
      <c r="I37" s="363"/>
      <c r="J37" s="363"/>
      <c r="K37" s="363"/>
      <c r="L37" s="363"/>
      <c r="M37" s="363"/>
      <c r="N37" s="363"/>
      <c r="O37" s="363"/>
      <c r="P37" s="363"/>
      <c r="Q37" s="363"/>
      <c r="R37" s="363"/>
      <c r="S37" s="363"/>
      <c r="T37" s="363"/>
      <c r="U37" s="363"/>
      <c r="V37" s="363"/>
      <c r="W37" s="363"/>
      <c r="X37" s="363"/>
      <c r="Y37" s="363"/>
      <c r="Z37" s="363"/>
      <c r="AA37" s="363"/>
    </row>
    <row r="38" spans="2:27" x14ac:dyDescent="0.2">
      <c r="B38" s="363"/>
      <c r="C38" s="363"/>
      <c r="D38" s="363"/>
      <c r="E38" s="363"/>
      <c r="F38" s="363"/>
      <c r="G38" s="363"/>
      <c r="H38" s="363"/>
      <c r="I38" s="363"/>
      <c r="J38" s="363"/>
      <c r="K38" s="363"/>
      <c r="L38" s="363"/>
      <c r="M38" s="363"/>
      <c r="N38" s="363"/>
      <c r="O38" s="363"/>
      <c r="P38" s="363"/>
      <c r="Q38" s="363"/>
      <c r="R38" s="363"/>
      <c r="S38" s="363"/>
      <c r="T38" s="363"/>
      <c r="U38" s="363"/>
      <c r="V38" s="363"/>
      <c r="W38" s="363"/>
      <c r="X38" s="363"/>
      <c r="Y38" s="363"/>
      <c r="Z38" s="363"/>
      <c r="AA38" s="363"/>
    </row>
    <row r="39" spans="2:27" x14ac:dyDescent="0.2">
      <c r="B39" s="363"/>
      <c r="C39" s="363"/>
      <c r="D39" s="363"/>
      <c r="E39" s="363"/>
      <c r="F39" s="363"/>
      <c r="G39" s="363"/>
      <c r="H39" s="363"/>
      <c r="I39" s="363"/>
      <c r="J39" s="363"/>
      <c r="K39" s="363"/>
      <c r="L39" s="363"/>
      <c r="M39" s="363"/>
      <c r="N39" s="363"/>
      <c r="O39" s="363"/>
      <c r="P39" s="363"/>
      <c r="Q39" s="363"/>
      <c r="R39" s="363"/>
      <c r="S39" s="363"/>
      <c r="T39" s="363"/>
      <c r="U39" s="363"/>
      <c r="V39" s="363"/>
      <c r="W39" s="363"/>
      <c r="X39" s="363"/>
      <c r="Y39" s="363"/>
      <c r="Z39" s="363"/>
      <c r="AA39" s="363"/>
    </row>
    <row r="40" spans="2:27" x14ac:dyDescent="0.2">
      <c r="B40" s="363"/>
      <c r="C40" s="363"/>
      <c r="D40" s="363"/>
      <c r="E40" s="363"/>
      <c r="F40" s="363"/>
      <c r="G40" s="363"/>
      <c r="H40" s="363"/>
      <c r="I40" s="363"/>
      <c r="J40" s="363"/>
      <c r="K40" s="363"/>
      <c r="L40" s="363"/>
      <c r="M40" s="363"/>
      <c r="N40" s="363"/>
      <c r="O40" s="363"/>
      <c r="P40" s="363"/>
      <c r="Q40" s="363"/>
      <c r="R40" s="363"/>
      <c r="S40" s="363"/>
      <c r="T40" s="363"/>
      <c r="U40" s="363"/>
      <c r="V40" s="363"/>
      <c r="W40" s="363"/>
      <c r="X40" s="363"/>
      <c r="Y40" s="363"/>
      <c r="Z40" s="363"/>
      <c r="AA40" s="363"/>
    </row>
    <row r="41" spans="2:27" x14ac:dyDescent="0.2">
      <c r="B41" s="363"/>
      <c r="C41" s="363"/>
      <c r="D41" s="363"/>
      <c r="E41" s="363"/>
      <c r="F41" s="363"/>
      <c r="G41" s="363"/>
      <c r="H41" s="363"/>
      <c r="I41" s="363"/>
      <c r="J41" s="363"/>
      <c r="K41" s="363"/>
      <c r="L41" s="363"/>
      <c r="M41" s="363"/>
      <c r="N41" s="363"/>
      <c r="O41" s="363"/>
      <c r="P41" s="363"/>
      <c r="Q41" s="363"/>
      <c r="R41" s="363"/>
      <c r="S41" s="363"/>
      <c r="T41" s="363"/>
      <c r="U41" s="363"/>
      <c r="V41" s="363"/>
      <c r="W41" s="363"/>
      <c r="X41" s="363"/>
      <c r="Y41" s="363"/>
      <c r="Z41" s="363"/>
      <c r="AA41" s="363"/>
    </row>
    <row r="42" spans="2:27" x14ac:dyDescent="0.2">
      <c r="B42" s="363"/>
      <c r="C42" s="363"/>
      <c r="D42" s="363"/>
      <c r="E42" s="363"/>
      <c r="F42" s="363"/>
      <c r="G42" s="363"/>
      <c r="H42" s="363"/>
      <c r="I42" s="363"/>
      <c r="J42" s="363"/>
      <c r="K42" s="363"/>
      <c r="L42" s="363"/>
      <c r="M42" s="363"/>
      <c r="N42" s="363"/>
      <c r="O42" s="363"/>
      <c r="P42" s="363"/>
      <c r="Q42" s="363"/>
      <c r="R42" s="363"/>
      <c r="S42" s="363"/>
      <c r="T42" s="363"/>
      <c r="U42" s="363"/>
      <c r="V42" s="363"/>
      <c r="W42" s="363"/>
      <c r="X42" s="363"/>
      <c r="Y42" s="363"/>
      <c r="Z42" s="363"/>
      <c r="AA42" s="363"/>
    </row>
    <row r="43" spans="2:27" x14ac:dyDescent="0.2">
      <c r="B43" s="363"/>
      <c r="C43" s="363"/>
      <c r="D43" s="363"/>
      <c r="E43" s="363"/>
      <c r="F43" s="363"/>
      <c r="G43" s="363"/>
      <c r="H43" s="363"/>
      <c r="I43" s="363"/>
      <c r="J43" s="363"/>
      <c r="K43" s="363"/>
      <c r="L43" s="363"/>
      <c r="M43" s="363"/>
      <c r="N43" s="363"/>
      <c r="O43" s="363"/>
      <c r="P43" s="363"/>
      <c r="Q43" s="363"/>
      <c r="R43" s="363"/>
      <c r="S43" s="363"/>
      <c r="T43" s="363"/>
      <c r="U43" s="363"/>
      <c r="V43" s="363"/>
      <c r="W43" s="363"/>
      <c r="X43" s="363"/>
      <c r="Y43" s="363"/>
      <c r="Z43" s="363"/>
      <c r="AA43" s="363"/>
    </row>
    <row r="44" spans="2:27" x14ac:dyDescent="0.2">
      <c r="B44" s="363"/>
      <c r="C44" s="363"/>
      <c r="D44" s="363"/>
      <c r="E44" s="363"/>
      <c r="F44" s="363"/>
      <c r="G44" s="363"/>
      <c r="H44" s="363"/>
      <c r="I44" s="363"/>
      <c r="J44" s="363"/>
      <c r="K44" s="363"/>
      <c r="L44" s="363"/>
      <c r="M44" s="363"/>
      <c r="N44" s="363"/>
      <c r="O44" s="363"/>
      <c r="P44" s="363"/>
      <c r="Q44" s="363"/>
      <c r="R44" s="363"/>
      <c r="S44" s="363"/>
      <c r="T44" s="363"/>
      <c r="U44" s="363"/>
      <c r="V44" s="363"/>
      <c r="W44" s="363"/>
      <c r="X44" s="363"/>
      <c r="Y44" s="363"/>
      <c r="Z44" s="363"/>
      <c r="AA44" s="363"/>
    </row>
    <row r="45" spans="2:27" x14ac:dyDescent="0.2">
      <c r="B45" s="363"/>
      <c r="C45" s="363"/>
      <c r="D45" s="363"/>
      <c r="E45" s="363"/>
      <c r="F45" s="363"/>
      <c r="G45" s="363"/>
      <c r="H45" s="363"/>
      <c r="I45" s="363"/>
      <c r="J45" s="363"/>
      <c r="K45" s="363"/>
      <c r="L45" s="363"/>
      <c r="M45" s="363"/>
      <c r="N45" s="363"/>
      <c r="O45" s="363"/>
      <c r="P45" s="363"/>
      <c r="Q45" s="363"/>
      <c r="R45" s="363"/>
      <c r="S45" s="363"/>
      <c r="T45" s="363"/>
      <c r="U45" s="363"/>
      <c r="V45" s="363"/>
      <c r="W45" s="363"/>
      <c r="X45" s="363"/>
      <c r="Y45" s="363"/>
      <c r="Z45" s="363"/>
      <c r="AA45" s="363"/>
    </row>
    <row r="46" spans="2:27" x14ac:dyDescent="0.2">
      <c r="B46" s="363"/>
      <c r="C46" s="363"/>
      <c r="D46" s="363"/>
      <c r="E46" s="363"/>
      <c r="F46" s="363"/>
      <c r="G46" s="363"/>
      <c r="H46" s="363"/>
      <c r="I46" s="363"/>
      <c r="J46" s="363"/>
      <c r="K46" s="363"/>
      <c r="L46" s="363"/>
      <c r="M46" s="363"/>
      <c r="N46" s="363"/>
      <c r="O46" s="363"/>
      <c r="P46" s="363"/>
      <c r="Q46" s="363"/>
      <c r="R46" s="363"/>
      <c r="S46" s="363"/>
      <c r="T46" s="363"/>
      <c r="U46" s="363"/>
      <c r="V46" s="363"/>
      <c r="W46" s="363"/>
      <c r="X46" s="363"/>
      <c r="Y46" s="363"/>
      <c r="Z46" s="363"/>
      <c r="AA46" s="363"/>
    </row>
    <row r="47" spans="2:27" x14ac:dyDescent="0.2">
      <c r="B47" s="363"/>
      <c r="C47" s="363"/>
      <c r="D47" s="363"/>
      <c r="E47" s="363"/>
      <c r="F47" s="363"/>
      <c r="G47" s="363"/>
      <c r="H47" s="363"/>
      <c r="I47" s="363"/>
      <c r="J47" s="363"/>
      <c r="K47" s="363"/>
      <c r="L47" s="363"/>
      <c r="M47" s="363"/>
      <c r="N47" s="363"/>
      <c r="O47" s="363"/>
      <c r="P47" s="363"/>
      <c r="Q47" s="363"/>
      <c r="R47" s="363"/>
      <c r="S47" s="363"/>
      <c r="T47" s="363"/>
      <c r="U47" s="363"/>
      <c r="V47" s="363"/>
      <c r="W47" s="363"/>
      <c r="X47" s="363"/>
      <c r="Y47" s="363"/>
      <c r="Z47" s="363"/>
      <c r="AA47" s="363"/>
    </row>
    <row r="48" spans="2:27" x14ac:dyDescent="0.2">
      <c r="B48" s="363"/>
      <c r="C48" s="363"/>
      <c r="D48" s="363"/>
      <c r="E48" s="363"/>
      <c r="F48" s="363"/>
      <c r="G48" s="363"/>
      <c r="H48" s="363"/>
      <c r="I48" s="363"/>
      <c r="J48" s="363"/>
      <c r="K48" s="363"/>
      <c r="L48" s="363"/>
      <c r="M48" s="363"/>
      <c r="N48" s="363"/>
      <c r="O48" s="363"/>
      <c r="P48" s="363"/>
      <c r="Q48" s="363"/>
      <c r="R48" s="363"/>
      <c r="S48" s="363"/>
      <c r="T48" s="363"/>
      <c r="U48" s="363"/>
      <c r="V48" s="363"/>
      <c r="W48" s="363"/>
      <c r="X48" s="363"/>
      <c r="Y48" s="363"/>
      <c r="Z48" s="363"/>
      <c r="AA48" s="363"/>
    </row>
    <row r="49" spans="1:27" x14ac:dyDescent="0.2">
      <c r="A49" s="363"/>
      <c r="B49" s="363"/>
      <c r="C49" s="363"/>
      <c r="D49" s="363"/>
      <c r="E49" s="363"/>
      <c r="F49" s="363"/>
      <c r="G49" s="363"/>
      <c r="H49" s="363"/>
      <c r="I49" s="363"/>
      <c r="J49" s="363"/>
      <c r="K49" s="363"/>
      <c r="L49" s="363"/>
      <c r="M49" s="363"/>
      <c r="N49" s="363"/>
      <c r="O49" s="363"/>
      <c r="P49" s="363"/>
      <c r="Q49" s="363"/>
      <c r="R49" s="363"/>
      <c r="S49" s="363"/>
      <c r="T49" s="363"/>
      <c r="U49" s="363"/>
      <c r="V49" s="363"/>
      <c r="W49" s="363"/>
      <c r="X49" s="363"/>
      <c r="Y49" s="363"/>
      <c r="Z49" s="363"/>
      <c r="AA49" s="363"/>
    </row>
    <row r="50" spans="1:27" x14ac:dyDescent="0.2">
      <c r="A50" s="363"/>
      <c r="B50" s="363"/>
      <c r="C50" s="363"/>
      <c r="D50" s="363"/>
      <c r="E50" s="363"/>
      <c r="F50" s="363"/>
      <c r="G50" s="363"/>
      <c r="H50" s="363"/>
      <c r="I50" s="363"/>
      <c r="J50" s="363"/>
      <c r="K50" s="363"/>
      <c r="L50" s="363"/>
      <c r="M50" s="363"/>
      <c r="N50" s="363"/>
      <c r="O50" s="363"/>
      <c r="P50" s="363"/>
      <c r="Q50" s="363"/>
      <c r="R50" s="363"/>
      <c r="S50" s="363"/>
      <c r="T50" s="363"/>
      <c r="U50" s="363"/>
      <c r="V50" s="363"/>
      <c r="W50" s="363"/>
      <c r="X50" s="363"/>
      <c r="Y50" s="363"/>
      <c r="Z50" s="363"/>
      <c r="AA50" s="363"/>
    </row>
    <row r="51" spans="1:27" x14ac:dyDescent="0.2">
      <c r="A51" s="24"/>
    </row>
    <row r="52" spans="1:27" x14ac:dyDescent="0.2">
      <c r="A52" s="24"/>
    </row>
    <row r="53" spans="1:27" x14ac:dyDescent="0.2">
      <c r="A53" s="24"/>
    </row>
    <row r="54" spans="1:27" x14ac:dyDescent="0.2">
      <c r="A54" s="24"/>
    </row>
    <row r="55" spans="1:27" x14ac:dyDescent="0.2">
      <c r="A55" s="24"/>
    </row>
    <row r="56" spans="1:27" x14ac:dyDescent="0.2">
      <c r="A56" s="24"/>
    </row>
    <row r="57" spans="1:27" x14ac:dyDescent="0.2">
      <c r="A57" s="24"/>
    </row>
    <row r="58" spans="1:27" x14ac:dyDescent="0.2">
      <c r="A58" s="24"/>
    </row>
    <row r="59" spans="1:27" x14ac:dyDescent="0.2">
      <c r="A59" s="24"/>
    </row>
    <row r="60" spans="1:27" x14ac:dyDescent="0.2">
      <c r="A60" s="24"/>
    </row>
    <row r="61" spans="1:27" x14ac:dyDescent="0.2">
      <c r="A61" s="24"/>
    </row>
    <row r="62" spans="1:27" x14ac:dyDescent="0.2">
      <c r="A62" s="24"/>
    </row>
    <row r="63" spans="1:27" x14ac:dyDescent="0.2">
      <c r="A63" s="24"/>
    </row>
    <row r="64" spans="1:27" x14ac:dyDescent="0.2">
      <c r="A64" s="24"/>
    </row>
    <row r="65" spans="1:1" x14ac:dyDescent="0.2">
      <c r="A65" s="24"/>
    </row>
    <row r="66" spans="1:1" x14ac:dyDescent="0.2">
      <c r="A66" s="24"/>
    </row>
    <row r="67" spans="1:1" x14ac:dyDescent="0.2">
      <c r="A67" s="24"/>
    </row>
    <row r="68" spans="1:1" x14ac:dyDescent="0.2">
      <c r="A68" s="24"/>
    </row>
    <row r="69" spans="1:1" x14ac:dyDescent="0.2">
      <c r="A69" s="24"/>
    </row>
    <row r="70" spans="1:1" x14ac:dyDescent="0.2">
      <c r="A70" s="24"/>
    </row>
    <row r="71" spans="1:1" x14ac:dyDescent="0.2">
      <c r="A71" s="24"/>
    </row>
    <row r="72" spans="1:1" x14ac:dyDescent="0.2">
      <c r="A72" s="24"/>
    </row>
    <row r="73" spans="1:1" x14ac:dyDescent="0.2">
      <c r="A73" s="24"/>
    </row>
    <row r="74" spans="1:1" x14ac:dyDescent="0.2">
      <c r="A74" s="24"/>
    </row>
    <row r="75" spans="1:1" x14ac:dyDescent="0.2">
      <c r="A75" s="24"/>
    </row>
    <row r="76" spans="1:1" x14ac:dyDescent="0.2">
      <c r="A76" s="24"/>
    </row>
    <row r="77" spans="1:1" x14ac:dyDescent="0.2">
      <c r="A77" s="24"/>
    </row>
    <row r="78" spans="1:1" x14ac:dyDescent="0.2">
      <c r="A78" s="24"/>
    </row>
    <row r="79" spans="1:1" x14ac:dyDescent="0.2">
      <c r="A79" s="24"/>
    </row>
    <row r="80" spans="1:1" x14ac:dyDescent="0.2">
      <c r="A80" s="24"/>
    </row>
    <row r="81" spans="1:1" x14ac:dyDescent="0.2">
      <c r="A81" s="24"/>
    </row>
    <row r="82" spans="1:1" x14ac:dyDescent="0.2">
      <c r="A82" s="24"/>
    </row>
    <row r="83" spans="1:1" x14ac:dyDescent="0.2">
      <c r="A83" s="24"/>
    </row>
    <row r="84" spans="1:1" x14ac:dyDescent="0.2">
      <c r="A84" s="24"/>
    </row>
    <row r="85" spans="1:1" x14ac:dyDescent="0.2">
      <c r="A85" s="24"/>
    </row>
    <row r="86" spans="1:1" x14ac:dyDescent="0.2">
      <c r="A86" s="24"/>
    </row>
    <row r="87" spans="1:1" x14ac:dyDescent="0.2">
      <c r="A87" s="24"/>
    </row>
    <row r="88" spans="1:1" x14ac:dyDescent="0.2">
      <c r="A88" s="24"/>
    </row>
    <row r="89" spans="1:1" x14ac:dyDescent="0.2">
      <c r="A89" s="24"/>
    </row>
    <row r="90" spans="1:1" x14ac:dyDescent="0.2">
      <c r="A90" s="24"/>
    </row>
    <row r="91" spans="1:1" x14ac:dyDescent="0.2">
      <c r="A91" s="24"/>
    </row>
    <row r="92" spans="1:1" x14ac:dyDescent="0.2">
      <c r="A92" s="24"/>
    </row>
    <row r="93" spans="1:1" x14ac:dyDescent="0.2">
      <c r="A93" s="24"/>
    </row>
    <row r="94" spans="1:1" x14ac:dyDescent="0.2">
      <c r="A94" s="24"/>
    </row>
    <row r="95" spans="1:1" x14ac:dyDescent="0.2">
      <c r="A95" s="24"/>
    </row>
    <row r="96" spans="1:1" x14ac:dyDescent="0.2">
      <c r="A96" s="24"/>
    </row>
    <row r="97" spans="1:1" x14ac:dyDescent="0.2">
      <c r="A97" s="24"/>
    </row>
    <row r="98" spans="1:1" x14ac:dyDescent="0.2">
      <c r="A98" s="24"/>
    </row>
    <row r="99" spans="1:1" x14ac:dyDescent="0.2">
      <c r="A99" s="24"/>
    </row>
    <row r="100" spans="1:1" x14ac:dyDescent="0.2">
      <c r="A100" s="24"/>
    </row>
    <row r="101" spans="1:1" x14ac:dyDescent="0.2">
      <c r="A101" s="24"/>
    </row>
    <row r="102" spans="1:1" x14ac:dyDescent="0.2">
      <c r="A102" s="24"/>
    </row>
    <row r="103" spans="1:1" x14ac:dyDescent="0.2">
      <c r="A103" s="24"/>
    </row>
    <row r="104" spans="1:1" x14ac:dyDescent="0.2">
      <c r="A104" s="24"/>
    </row>
    <row r="105" spans="1:1" x14ac:dyDescent="0.2">
      <c r="A105" s="24"/>
    </row>
    <row r="106" spans="1:1" x14ac:dyDescent="0.2">
      <c r="A106" s="24"/>
    </row>
    <row r="107" spans="1:1" x14ac:dyDescent="0.2">
      <c r="A107" s="24"/>
    </row>
    <row r="108" spans="1:1" x14ac:dyDescent="0.2">
      <c r="A108" s="24"/>
    </row>
    <row r="109" spans="1:1" x14ac:dyDescent="0.2">
      <c r="A109" s="24"/>
    </row>
    <row r="110" spans="1:1" x14ac:dyDescent="0.2">
      <c r="A110" s="24"/>
    </row>
    <row r="111" spans="1:1" x14ac:dyDescent="0.2">
      <c r="A111" s="24"/>
    </row>
    <row r="112" spans="1:1" x14ac:dyDescent="0.2">
      <c r="A112" s="24"/>
    </row>
    <row r="113" spans="1:1" x14ac:dyDescent="0.2">
      <c r="A113" s="24"/>
    </row>
    <row r="114" spans="1:1" x14ac:dyDescent="0.2">
      <c r="A114" s="24"/>
    </row>
    <row r="115" spans="1:1" x14ac:dyDescent="0.2">
      <c r="A115" s="24"/>
    </row>
    <row r="116" spans="1:1" x14ac:dyDescent="0.2">
      <c r="A116" s="24"/>
    </row>
    <row r="117" spans="1:1" x14ac:dyDescent="0.2">
      <c r="A117" s="24"/>
    </row>
    <row r="118" spans="1:1" x14ac:dyDescent="0.2">
      <c r="A118" s="24"/>
    </row>
    <row r="119" spans="1:1" x14ac:dyDescent="0.2">
      <c r="A119" s="24"/>
    </row>
    <row r="120" spans="1:1" x14ac:dyDescent="0.2">
      <c r="A120" s="24"/>
    </row>
    <row r="121" spans="1:1" x14ac:dyDescent="0.2">
      <c r="A121" s="24"/>
    </row>
    <row r="122" spans="1:1" x14ac:dyDescent="0.2">
      <c r="A122" s="24"/>
    </row>
    <row r="123" spans="1:1" x14ac:dyDescent="0.2">
      <c r="A123" s="24"/>
    </row>
    <row r="124" spans="1:1" x14ac:dyDescent="0.2">
      <c r="A124" s="24"/>
    </row>
    <row r="125" spans="1:1" x14ac:dyDescent="0.2">
      <c r="A125" s="24"/>
    </row>
    <row r="126" spans="1:1" x14ac:dyDescent="0.2">
      <c r="A126" s="24"/>
    </row>
    <row r="127" spans="1:1" x14ac:dyDescent="0.2">
      <c r="A127" s="24"/>
    </row>
    <row r="128" spans="1:1" x14ac:dyDescent="0.2">
      <c r="A128" s="24"/>
    </row>
    <row r="129" spans="1:1" x14ac:dyDescent="0.2">
      <c r="A129" s="24"/>
    </row>
    <row r="130" spans="1:1" x14ac:dyDescent="0.2">
      <c r="A130" s="24"/>
    </row>
    <row r="131" spans="1:1" x14ac:dyDescent="0.2">
      <c r="A131" s="24"/>
    </row>
    <row r="132" spans="1:1" x14ac:dyDescent="0.2">
      <c r="A132" s="24"/>
    </row>
    <row r="133" spans="1:1" x14ac:dyDescent="0.2">
      <c r="A133" s="24"/>
    </row>
    <row r="134" spans="1:1" x14ac:dyDescent="0.2">
      <c r="A134" s="24"/>
    </row>
    <row r="135" spans="1:1" x14ac:dyDescent="0.2">
      <c r="A135" s="24"/>
    </row>
    <row r="136" spans="1:1" x14ac:dyDescent="0.2">
      <c r="A136" s="24"/>
    </row>
    <row r="137" spans="1:1" x14ac:dyDescent="0.2">
      <c r="A137" s="24"/>
    </row>
    <row r="138" spans="1:1" x14ac:dyDescent="0.2">
      <c r="A138" s="24"/>
    </row>
    <row r="139" spans="1:1" x14ac:dyDescent="0.2">
      <c r="A139" s="24"/>
    </row>
    <row r="140" spans="1:1" x14ac:dyDescent="0.2">
      <c r="A140" s="24"/>
    </row>
    <row r="141" spans="1:1" x14ac:dyDescent="0.2">
      <c r="A141" s="24"/>
    </row>
    <row r="142" spans="1:1" x14ac:dyDescent="0.2">
      <c r="A142" s="24"/>
    </row>
    <row r="143" spans="1:1" x14ac:dyDescent="0.2">
      <c r="A143" s="24"/>
    </row>
    <row r="144" spans="1:1" x14ac:dyDescent="0.2">
      <c r="A144" s="24"/>
    </row>
    <row r="145" spans="1:1" x14ac:dyDescent="0.2">
      <c r="A145" s="24"/>
    </row>
    <row r="146" spans="1:1" x14ac:dyDescent="0.2">
      <c r="A146" s="24"/>
    </row>
    <row r="147" spans="1:1" x14ac:dyDescent="0.2">
      <c r="A147" s="24"/>
    </row>
    <row r="148" spans="1:1" x14ac:dyDescent="0.2">
      <c r="A148" s="24"/>
    </row>
    <row r="149" spans="1:1" x14ac:dyDescent="0.2">
      <c r="A149" s="24"/>
    </row>
    <row r="150" spans="1:1" x14ac:dyDescent="0.2">
      <c r="A150" s="24"/>
    </row>
    <row r="151" spans="1:1" x14ac:dyDescent="0.2">
      <c r="A151" s="24"/>
    </row>
    <row r="152" spans="1:1" x14ac:dyDescent="0.2">
      <c r="A152" s="24"/>
    </row>
    <row r="153" spans="1:1" x14ac:dyDescent="0.2">
      <c r="A153" s="24"/>
    </row>
    <row r="154" spans="1:1" x14ac:dyDescent="0.2">
      <c r="A154" s="24"/>
    </row>
    <row r="155" spans="1:1" x14ac:dyDescent="0.2">
      <c r="A155" s="24"/>
    </row>
    <row r="156" spans="1:1" x14ac:dyDescent="0.2">
      <c r="A156" s="24"/>
    </row>
    <row r="157" spans="1:1" x14ac:dyDescent="0.2">
      <c r="A157" s="24"/>
    </row>
    <row r="158" spans="1:1" x14ac:dyDescent="0.2">
      <c r="A158" s="24"/>
    </row>
    <row r="159" spans="1:1" x14ac:dyDescent="0.2">
      <c r="A159" s="24"/>
    </row>
    <row r="160" spans="1:1" x14ac:dyDescent="0.2">
      <c r="A160" s="24"/>
    </row>
    <row r="161" spans="1:1" x14ac:dyDescent="0.2">
      <c r="A161" s="24"/>
    </row>
    <row r="162" spans="1:1" x14ac:dyDescent="0.2">
      <c r="A162" s="24"/>
    </row>
    <row r="163" spans="1:1" x14ac:dyDescent="0.2">
      <c r="A163" s="24"/>
    </row>
    <row r="164" spans="1:1" x14ac:dyDescent="0.2">
      <c r="A164" s="24"/>
    </row>
    <row r="165" spans="1:1" x14ac:dyDescent="0.2">
      <c r="A165" s="24"/>
    </row>
    <row r="166" spans="1:1" x14ac:dyDescent="0.2">
      <c r="A166" s="24"/>
    </row>
    <row r="167" spans="1:1" x14ac:dyDescent="0.2">
      <c r="A167" s="24"/>
    </row>
    <row r="168" spans="1:1" x14ac:dyDescent="0.2">
      <c r="A168" s="24"/>
    </row>
    <row r="169" spans="1:1" x14ac:dyDescent="0.2">
      <c r="A169" s="24"/>
    </row>
    <row r="170" spans="1:1" x14ac:dyDescent="0.2">
      <c r="A170" s="24"/>
    </row>
    <row r="171" spans="1:1" x14ac:dyDescent="0.2">
      <c r="A171" s="24"/>
    </row>
    <row r="172" spans="1:1" x14ac:dyDescent="0.2">
      <c r="A172" s="24"/>
    </row>
    <row r="173" spans="1:1" x14ac:dyDescent="0.2">
      <c r="A173" s="24"/>
    </row>
    <row r="174" spans="1:1" x14ac:dyDescent="0.2">
      <c r="A174" s="24"/>
    </row>
    <row r="175" spans="1:1" x14ac:dyDescent="0.2">
      <c r="A175" s="24"/>
    </row>
    <row r="176" spans="1:1" x14ac:dyDescent="0.2">
      <c r="A176" s="24"/>
    </row>
    <row r="177" spans="1:1" x14ac:dyDescent="0.2">
      <c r="A177" s="24"/>
    </row>
    <row r="178" spans="1:1" x14ac:dyDescent="0.2">
      <c r="A178" s="24"/>
    </row>
    <row r="179" spans="1:1" x14ac:dyDescent="0.2">
      <c r="A179" s="24"/>
    </row>
    <row r="180" spans="1:1" x14ac:dyDescent="0.2">
      <c r="A180" s="24"/>
    </row>
    <row r="181" spans="1:1" x14ac:dyDescent="0.2">
      <c r="A181" s="24"/>
    </row>
    <row r="182" spans="1:1" x14ac:dyDescent="0.2">
      <c r="A182" s="24"/>
    </row>
    <row r="183" spans="1:1" x14ac:dyDescent="0.2">
      <c r="A183" s="24"/>
    </row>
    <row r="184" spans="1:1" x14ac:dyDescent="0.2">
      <c r="A184" s="24"/>
    </row>
    <row r="185" spans="1:1" x14ac:dyDescent="0.2">
      <c r="A185" s="24"/>
    </row>
    <row r="186" spans="1:1" x14ac:dyDescent="0.2">
      <c r="A186" s="24"/>
    </row>
    <row r="187" spans="1:1" x14ac:dyDescent="0.2">
      <c r="A187" s="24"/>
    </row>
    <row r="188" spans="1:1" x14ac:dyDescent="0.2">
      <c r="A188" s="24"/>
    </row>
    <row r="189" spans="1:1" x14ac:dyDescent="0.2">
      <c r="A189" s="24"/>
    </row>
    <row r="190" spans="1:1" x14ac:dyDescent="0.2">
      <c r="A190" s="24"/>
    </row>
    <row r="191" spans="1:1" x14ac:dyDescent="0.2">
      <c r="A191" s="24"/>
    </row>
    <row r="192" spans="1:1" x14ac:dyDescent="0.2">
      <c r="A192" s="24"/>
    </row>
    <row r="193" spans="1:1" x14ac:dyDescent="0.2">
      <c r="A193" s="24"/>
    </row>
    <row r="194" spans="1:1" x14ac:dyDescent="0.2">
      <c r="A194" s="24"/>
    </row>
    <row r="195" spans="1:1" x14ac:dyDescent="0.2">
      <c r="A195" s="24"/>
    </row>
    <row r="196" spans="1:1" x14ac:dyDescent="0.2">
      <c r="A196" s="24"/>
    </row>
    <row r="197" spans="1:1" x14ac:dyDescent="0.2">
      <c r="A197" s="24"/>
    </row>
    <row r="198" spans="1:1" x14ac:dyDescent="0.2">
      <c r="A198" s="24"/>
    </row>
    <row r="199" spans="1:1" x14ac:dyDescent="0.2">
      <c r="A199" s="24"/>
    </row>
    <row r="200" spans="1:1" x14ac:dyDescent="0.2">
      <c r="A200" s="24"/>
    </row>
    <row r="201" spans="1:1" x14ac:dyDescent="0.2">
      <c r="A201" s="24"/>
    </row>
    <row r="202" spans="1:1" x14ac:dyDescent="0.2">
      <c r="A202" s="24"/>
    </row>
    <row r="203" spans="1:1" x14ac:dyDescent="0.2">
      <c r="A203" s="24"/>
    </row>
    <row r="204" spans="1:1" x14ac:dyDescent="0.2">
      <c r="A204" s="24"/>
    </row>
    <row r="205" spans="1:1" x14ac:dyDescent="0.2">
      <c r="A205" s="24"/>
    </row>
    <row r="206" spans="1:1" x14ac:dyDescent="0.2">
      <c r="A206" s="24"/>
    </row>
    <row r="207" spans="1:1" x14ac:dyDescent="0.2">
      <c r="A207" s="24"/>
    </row>
    <row r="208" spans="1:1" x14ac:dyDescent="0.2">
      <c r="A208" s="24"/>
    </row>
    <row r="209" spans="1:1" x14ac:dyDescent="0.2">
      <c r="A209" s="24"/>
    </row>
    <row r="210" spans="1:1" x14ac:dyDescent="0.2">
      <c r="A210" s="24"/>
    </row>
    <row r="211" spans="1:1" x14ac:dyDescent="0.2">
      <c r="A211" s="24"/>
    </row>
    <row r="212" spans="1:1" x14ac:dyDescent="0.2">
      <c r="A212" s="24"/>
    </row>
    <row r="213" spans="1:1" x14ac:dyDescent="0.2">
      <c r="A213" s="24"/>
    </row>
    <row r="214" spans="1:1" x14ac:dyDescent="0.2">
      <c r="A214" s="24"/>
    </row>
    <row r="215" spans="1:1" x14ac:dyDescent="0.2">
      <c r="A215" s="24"/>
    </row>
    <row r="216" spans="1:1" x14ac:dyDescent="0.2">
      <c r="A216" s="24"/>
    </row>
    <row r="217" spans="1:1" x14ac:dyDescent="0.2">
      <c r="A217" s="24"/>
    </row>
    <row r="218" spans="1:1" x14ac:dyDescent="0.2">
      <c r="A218" s="24"/>
    </row>
    <row r="219" spans="1:1" x14ac:dyDescent="0.2">
      <c r="A219" s="24"/>
    </row>
  </sheetData>
  <sheetProtection algorithmName="SHA-512" hashValue="7c43MKOrv+lHv1LZr9j+0zZQaWqpJsDAHmXmm8V5KHETTbGmBW8QqMScd7S9M4ERxtuvmNbnhSFHxbxbtdQCwA==" saltValue="UIRZ+PZnmJuQf0+ajEqq8g==" spinCount="100000" sheet="1" objects="1" scenarios="1"/>
  <mergeCells count="24">
    <mergeCell ref="B11:D11"/>
    <mergeCell ref="E11:J11"/>
    <mergeCell ref="M23:N23"/>
    <mergeCell ref="B18:D18"/>
    <mergeCell ref="E18:J18"/>
    <mergeCell ref="B12:D12"/>
    <mergeCell ref="E12:J12"/>
    <mergeCell ref="B14:D14"/>
    <mergeCell ref="E14:J14"/>
    <mergeCell ref="B15:D15"/>
    <mergeCell ref="E15:J15"/>
    <mergeCell ref="B17:D17"/>
    <mergeCell ref="E17:J17"/>
    <mergeCell ref="B2:O2"/>
    <mergeCell ref="B1:O1"/>
    <mergeCell ref="B6:D6"/>
    <mergeCell ref="E6:J6"/>
    <mergeCell ref="B9:D9"/>
    <mergeCell ref="E9:J9"/>
    <mergeCell ref="L4:O4"/>
    <mergeCell ref="B8:D8"/>
    <mergeCell ref="E8:J8"/>
    <mergeCell ref="B4:D4"/>
    <mergeCell ref="E4:J4"/>
  </mergeCells>
  <pageMargins left="0.7" right="0.7" top="0.75" bottom="0.75" header="0.3" footer="0.3"/>
  <pageSetup paperSize="9" scale="54" orientation="portrait" r:id="rId1"/>
  <headerFooter>
    <oddFooter>&amp;L&amp;1#&amp;"Calibri"&amp;10&amp;K000000Classified: RMG – Internal</oddFooter>
  </headerFooter>
  <colBreaks count="1" manualBreakCount="1">
    <brk id="17" max="52" man="1"/>
  </col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Data!$B$4:$B$1304</xm:f>
          </x14:formula1>
          <xm:sqref>E4:J4</xm:sqref>
        </x14:dataValidation>
        <x14:dataValidation type="list" allowBlank="1" showInputMessage="1" showErrorMessage="1" xr:uid="{00000000-0002-0000-0200-000001000000}">
          <x14:formula1>
            <xm:f>Data!$J$60:$J$180</xm:f>
          </x14:formula1>
          <xm:sqref>E6:J6</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FF00"/>
  </sheetPr>
  <dimension ref="A1:AA607"/>
  <sheetViews>
    <sheetView showGridLines="0" topLeftCell="A20" zoomScale="59" zoomScaleNormal="59" workbookViewId="0">
      <selection activeCell="B5" sqref="B5"/>
    </sheetView>
  </sheetViews>
  <sheetFormatPr defaultColWidth="9.140625" defaultRowHeight="27.75" x14ac:dyDescent="0.45"/>
  <cols>
    <col min="1" max="1" width="3" style="132" customWidth="1"/>
    <col min="2" max="2" width="9.140625" style="16" customWidth="1"/>
    <col min="3" max="3" width="7.85546875" style="1" customWidth="1"/>
    <col min="4" max="4" width="41.42578125" style="1" customWidth="1"/>
    <col min="5" max="5" width="14.140625" style="14" customWidth="1"/>
    <col min="6" max="6" width="16.85546875" style="14" customWidth="1"/>
    <col min="7" max="7" width="13.85546875" style="14" customWidth="1"/>
    <col min="8" max="8" width="15.5703125" style="14" customWidth="1"/>
    <col min="9" max="9" width="20.85546875" style="15" customWidth="1"/>
    <col min="10" max="10" width="20.5703125" style="1" bestFit="1" customWidth="1"/>
    <col min="11" max="11" width="33.140625" style="124" customWidth="1"/>
    <col min="12" max="12" width="54.140625" style="8" customWidth="1"/>
    <col min="13" max="13" width="15.140625" style="1" hidden="1" customWidth="1"/>
    <col min="14" max="14" width="9.140625" style="4"/>
    <col min="15" max="15" width="14.140625" style="4" bestFit="1" customWidth="1"/>
    <col min="16" max="27" width="9.140625" style="4"/>
    <col min="28" max="16384" width="9.140625" style="1"/>
  </cols>
  <sheetData>
    <row r="1" spans="1:15" ht="17.25" customHeight="1" x14ac:dyDescent="0.25">
      <c r="B1" s="500" t="s">
        <v>1763</v>
      </c>
      <c r="C1" s="500"/>
      <c r="D1" s="500"/>
      <c r="E1" s="500"/>
      <c r="F1" s="500"/>
      <c r="G1" s="500"/>
      <c r="H1" s="500"/>
      <c r="I1" s="500"/>
      <c r="J1" s="500"/>
      <c r="K1" s="500"/>
      <c r="L1" s="500"/>
      <c r="M1" s="4"/>
    </row>
    <row r="2" spans="1:15" ht="12" customHeight="1" x14ac:dyDescent="0.25">
      <c r="A2" s="132" t="s">
        <v>1772</v>
      </c>
      <c r="B2" s="500"/>
      <c r="C2" s="500"/>
      <c r="D2" s="500"/>
      <c r="E2" s="500"/>
      <c r="F2" s="500"/>
      <c r="G2" s="500"/>
      <c r="H2" s="500"/>
      <c r="I2" s="500"/>
      <c r="J2" s="500"/>
      <c r="K2" s="500"/>
      <c r="L2" s="500"/>
      <c r="M2" s="4"/>
    </row>
    <row r="3" spans="1:15" ht="5.25" hidden="1" customHeight="1" x14ac:dyDescent="0.25">
      <c r="A3" s="132" t="s">
        <v>1773</v>
      </c>
      <c r="B3" s="30"/>
      <c r="C3" s="30"/>
      <c r="D3" s="30"/>
      <c r="E3" s="30"/>
      <c r="F3" s="30"/>
      <c r="G3" s="30"/>
      <c r="H3" s="30"/>
      <c r="I3" s="30"/>
      <c r="J3" s="30"/>
      <c r="K3" s="121"/>
      <c r="L3" s="31"/>
      <c r="M3" s="4"/>
    </row>
    <row r="4" spans="1:15" ht="5.25" hidden="1" customHeight="1" x14ac:dyDescent="0.25">
      <c r="A4" s="132" t="s">
        <v>1774</v>
      </c>
      <c r="B4" s="30"/>
      <c r="C4" s="30"/>
      <c r="D4" s="30"/>
      <c r="E4" s="30"/>
      <c r="F4" s="30"/>
      <c r="G4" s="30"/>
      <c r="H4" s="30"/>
      <c r="I4" s="30"/>
      <c r="J4" s="30"/>
      <c r="K4" s="121"/>
      <c r="L4" s="31"/>
      <c r="M4" s="4"/>
    </row>
    <row r="5" spans="1:15" ht="28.5" customHeight="1" x14ac:dyDescent="0.25">
      <c r="A5" s="132">
        <f ca="1">VLOOKUP(A6,Data!E4:G383,2,TRUE)</f>
        <v>5</v>
      </c>
      <c r="B5" s="499" t="str">
        <f>'Unit Setup'!E4</f>
        <v>Cardiff North DO</v>
      </c>
      <c r="C5" s="499"/>
      <c r="D5" s="499"/>
      <c r="E5" s="499"/>
      <c r="F5" s="499"/>
      <c r="G5" s="499"/>
      <c r="H5" s="499"/>
      <c r="I5" s="499"/>
      <c r="J5" s="499"/>
      <c r="K5" s="499"/>
      <c r="L5" s="499"/>
      <c r="M5" s="165"/>
    </row>
    <row r="6" spans="1:15" ht="45" customHeight="1" x14ac:dyDescent="0.25">
      <c r="A6" s="133">
        <f ca="1">NOW()</f>
        <v>42858.42993564815</v>
      </c>
      <c r="B6" s="4"/>
      <c r="C6" s="4"/>
      <c r="D6" s="4"/>
      <c r="E6" s="4"/>
      <c r="F6" s="4"/>
      <c r="G6" s="4"/>
      <c r="H6" s="4"/>
      <c r="I6" s="4"/>
      <c r="J6" s="99">
        <f>A44</f>
        <v>0</v>
      </c>
      <c r="K6" s="122"/>
      <c r="L6" s="9"/>
      <c r="M6" s="166"/>
    </row>
    <row r="7" spans="1:15" ht="24" x14ac:dyDescent="0.25">
      <c r="A7" s="132" t="str">
        <f ca="1">VLOOKUP(A6,Data!E4:G385,3,TRUE)</f>
        <v>52021</v>
      </c>
      <c r="B7" s="4"/>
      <c r="C7" s="394" t="s">
        <v>1775</v>
      </c>
      <c r="D7" s="394" t="s">
        <v>1776</v>
      </c>
      <c r="E7" s="501" t="s">
        <v>1777</v>
      </c>
      <c r="F7" s="501"/>
      <c r="G7" s="501"/>
      <c r="H7" s="501"/>
      <c r="I7" s="394" t="s">
        <v>1778</v>
      </c>
      <c r="J7" s="163" t="s">
        <v>1779</v>
      </c>
      <c r="K7" s="164" t="s">
        <v>1780</v>
      </c>
      <c r="L7" s="164" t="s">
        <v>1781</v>
      </c>
      <c r="M7" s="167"/>
    </row>
    <row r="8" spans="1:15" ht="105.6" customHeight="1" x14ac:dyDescent="0.25">
      <c r="A8" s="132">
        <f>IF(J8="yes",4,0)</f>
        <v>0</v>
      </c>
      <c r="B8" s="503" t="s">
        <v>1782</v>
      </c>
      <c r="C8" s="397">
        <v>1</v>
      </c>
      <c r="D8" s="387" t="s">
        <v>1783</v>
      </c>
      <c r="E8" s="474" t="s">
        <v>1784</v>
      </c>
      <c r="F8" s="492"/>
      <c r="G8" s="492"/>
      <c r="H8" s="493"/>
      <c r="I8" s="202" t="s">
        <v>1785</v>
      </c>
      <c r="J8" s="10"/>
      <c r="K8" s="125" t="s">
        <v>1786</v>
      </c>
      <c r="L8" s="395"/>
      <c r="M8" s="10"/>
      <c r="O8" s="200"/>
    </row>
    <row r="9" spans="1:15" ht="30" x14ac:dyDescent="0.25">
      <c r="A9" s="132" t="str">
        <f ca="1">CONCATENATE(A5,YEAR(TODAY()))</f>
        <v>52021</v>
      </c>
      <c r="B9" s="504"/>
      <c r="C9" s="485">
        <v>2</v>
      </c>
      <c r="D9" s="506" t="s">
        <v>1787</v>
      </c>
      <c r="E9" s="494" t="s">
        <v>1788</v>
      </c>
      <c r="F9" s="494"/>
      <c r="G9" s="494"/>
      <c r="H9" s="494"/>
      <c r="I9" s="393" t="s">
        <v>1785</v>
      </c>
      <c r="J9" s="10"/>
      <c r="K9" s="125" t="s">
        <v>1789</v>
      </c>
      <c r="L9" s="395"/>
      <c r="M9" s="10"/>
    </row>
    <row r="10" spans="1:15" ht="49.5" customHeight="1" x14ac:dyDescent="0.25">
      <c r="B10" s="504"/>
      <c r="C10" s="486"/>
      <c r="D10" s="507"/>
      <c r="E10" s="494" t="s">
        <v>1790</v>
      </c>
      <c r="F10" s="494"/>
      <c r="G10" s="494"/>
      <c r="H10" s="494"/>
      <c r="I10" s="393" t="s">
        <v>1791</v>
      </c>
      <c r="J10" s="10"/>
      <c r="K10" s="126"/>
      <c r="L10" s="395"/>
      <c r="M10" s="10"/>
    </row>
    <row r="11" spans="1:15" ht="15" customHeight="1" x14ac:dyDescent="0.25">
      <c r="B11" s="504"/>
      <c r="C11" s="486"/>
      <c r="D11" s="507"/>
      <c r="E11" s="474" t="s">
        <v>1792</v>
      </c>
      <c r="F11" s="492"/>
      <c r="G11" s="492"/>
      <c r="H11" s="492"/>
      <c r="I11" s="120"/>
      <c r="J11" s="201">
        <f>IFERROR(IF('Unit Setup'!E4="&lt; Select Office Name &gt;","Select a Unit",IF(VLOOKUP('Unit Setup'!E4,'FORECAST PLAN'!B:K,10,FALSE)="","Unit not in plan",VLOOKUP('Unit Setup'!E4,'FORECAST PLAN'!B:K,10,FALSE))),"")</f>
        <v>42856</v>
      </c>
      <c r="K11" s="126"/>
      <c r="L11" s="395"/>
      <c r="M11" s="168"/>
    </row>
    <row r="12" spans="1:15" ht="42.75" customHeight="1" x14ac:dyDescent="0.25">
      <c r="B12" s="504"/>
      <c r="C12" s="486"/>
      <c r="D12" s="507"/>
      <c r="E12" s="474" t="s">
        <v>1793</v>
      </c>
      <c r="F12" s="492"/>
      <c r="G12" s="492"/>
      <c r="H12" s="492"/>
      <c r="I12" s="393" t="s">
        <v>1791</v>
      </c>
      <c r="J12" s="199"/>
      <c r="K12" s="127"/>
      <c r="L12" s="395"/>
      <c r="M12" s="10"/>
    </row>
    <row r="13" spans="1:15" ht="47.25" customHeight="1" x14ac:dyDescent="0.25">
      <c r="B13" s="504"/>
      <c r="C13" s="486"/>
      <c r="D13" s="507"/>
      <c r="E13" s="474" t="s">
        <v>1794</v>
      </c>
      <c r="F13" s="492"/>
      <c r="G13" s="492"/>
      <c r="H13" s="492"/>
      <c r="I13" s="393" t="s">
        <v>1791</v>
      </c>
      <c r="J13" s="10"/>
      <c r="K13" s="127"/>
      <c r="L13" s="395"/>
      <c r="M13" s="10"/>
    </row>
    <row r="14" spans="1:15" ht="47.25" customHeight="1" x14ac:dyDescent="0.25">
      <c r="B14" s="504"/>
      <c r="C14" s="486"/>
      <c r="D14" s="507"/>
      <c r="E14" s="474" t="s">
        <v>1795</v>
      </c>
      <c r="F14" s="475"/>
      <c r="G14" s="475"/>
      <c r="H14" s="475"/>
      <c r="I14" s="393" t="s">
        <v>1791</v>
      </c>
      <c r="J14" s="380" t="str">
        <f>IF('Q2 Action Plan'!J9="","",'Q2 Action Plan'!N12)</f>
        <v/>
      </c>
      <c r="K14" s="128"/>
      <c r="L14" s="395"/>
      <c r="M14" s="81"/>
    </row>
    <row r="15" spans="1:15" ht="51" customHeight="1" x14ac:dyDescent="0.25">
      <c r="B15" s="504"/>
      <c r="C15" s="487"/>
      <c r="D15" s="508"/>
      <c r="E15" s="474" t="s">
        <v>1796</v>
      </c>
      <c r="F15" s="492"/>
      <c r="G15" s="492"/>
      <c r="H15" s="492"/>
      <c r="I15" s="393" t="s">
        <v>1791</v>
      </c>
      <c r="J15" s="362"/>
      <c r="K15" s="129"/>
      <c r="L15" s="42"/>
      <c r="M15" s="10"/>
    </row>
    <row r="16" spans="1:15" ht="60" customHeight="1" x14ac:dyDescent="0.25">
      <c r="A16" s="132">
        <f>IF(J16="yes",30,0)</f>
        <v>0</v>
      </c>
      <c r="B16" s="505"/>
      <c r="C16" s="397">
        <v>3</v>
      </c>
      <c r="D16" s="120" t="s">
        <v>1797</v>
      </c>
      <c r="E16" s="474" t="s">
        <v>1798</v>
      </c>
      <c r="F16" s="492"/>
      <c r="G16" s="492"/>
      <c r="H16" s="493"/>
      <c r="I16" s="202" t="s">
        <v>1791</v>
      </c>
      <c r="J16" s="10"/>
      <c r="K16" s="392" t="s">
        <v>1799</v>
      </c>
      <c r="L16" s="396"/>
      <c r="M16" s="10"/>
    </row>
    <row r="17" spans="1:13" ht="95.25" customHeight="1" x14ac:dyDescent="0.25">
      <c r="A17" s="132">
        <f>IF(J17="yes",1,0)</f>
        <v>0</v>
      </c>
      <c r="B17" s="502" t="s">
        <v>1800</v>
      </c>
      <c r="C17" s="390">
        <v>4</v>
      </c>
      <c r="D17" s="11" t="s">
        <v>1801</v>
      </c>
      <c r="E17" s="474" t="s">
        <v>1802</v>
      </c>
      <c r="F17" s="492"/>
      <c r="G17" s="492"/>
      <c r="H17" s="493"/>
      <c r="I17" s="202" t="s">
        <v>1785</v>
      </c>
      <c r="J17" s="10"/>
      <c r="K17" s="131" t="s">
        <v>1803</v>
      </c>
      <c r="L17" s="42"/>
      <c r="M17" s="10"/>
    </row>
    <row r="18" spans="1:13" ht="135" x14ac:dyDescent="0.25">
      <c r="A18" s="132">
        <f>IF(J18&lt;&gt;"",10,0)</f>
        <v>0</v>
      </c>
      <c r="B18" s="502"/>
      <c r="C18" s="397">
        <v>5</v>
      </c>
      <c r="D18" s="11" t="s">
        <v>1804</v>
      </c>
      <c r="E18" s="474" t="s">
        <v>1805</v>
      </c>
      <c r="F18" s="492"/>
      <c r="G18" s="492"/>
      <c r="H18" s="493"/>
      <c r="I18" s="202" t="s">
        <v>1785</v>
      </c>
      <c r="J18" s="10"/>
      <c r="K18" s="131" t="s">
        <v>1806</v>
      </c>
      <c r="L18" s="42"/>
      <c r="M18" s="10"/>
    </row>
    <row r="19" spans="1:13" ht="135" x14ac:dyDescent="0.25">
      <c r="A19" s="132">
        <f>IF(J19&lt;&gt;"",10,0)</f>
        <v>0</v>
      </c>
      <c r="B19" s="502"/>
      <c r="C19" s="397">
        <v>6</v>
      </c>
      <c r="D19" s="11" t="s">
        <v>1807</v>
      </c>
      <c r="E19" s="474" t="s">
        <v>1808</v>
      </c>
      <c r="F19" s="492"/>
      <c r="G19" s="492"/>
      <c r="H19" s="493"/>
      <c r="I19" s="202" t="s">
        <v>1785</v>
      </c>
      <c r="J19" s="10"/>
      <c r="K19" s="131" t="s">
        <v>1809</v>
      </c>
      <c r="L19" s="42"/>
      <c r="M19" s="10"/>
    </row>
    <row r="20" spans="1:13" ht="110.25" customHeight="1" x14ac:dyDescent="0.25">
      <c r="A20" s="132">
        <f>IF(J20&lt;&gt;"",10,0)</f>
        <v>0</v>
      </c>
      <c r="B20" s="502"/>
      <c r="C20" s="397">
        <v>7</v>
      </c>
      <c r="D20" s="11" t="s">
        <v>1810</v>
      </c>
      <c r="E20" s="474" t="s">
        <v>1811</v>
      </c>
      <c r="F20" s="492"/>
      <c r="G20" s="492"/>
      <c r="H20" s="493"/>
      <c r="I20" s="202" t="s">
        <v>1785</v>
      </c>
      <c r="J20" s="10"/>
      <c r="K20" s="131" t="s">
        <v>1812</v>
      </c>
      <c r="L20" s="42"/>
      <c r="M20" s="10"/>
    </row>
    <row r="21" spans="1:13" ht="120" x14ac:dyDescent="0.25">
      <c r="A21" s="132">
        <f>IF(J21="yes",1,0)</f>
        <v>0</v>
      </c>
      <c r="B21" s="476" t="s">
        <v>1813</v>
      </c>
      <c r="C21" s="397">
        <v>8</v>
      </c>
      <c r="D21" s="11" t="s">
        <v>1814</v>
      </c>
      <c r="E21" s="474" t="s">
        <v>1815</v>
      </c>
      <c r="F21" s="492"/>
      <c r="G21" s="492"/>
      <c r="H21" s="493"/>
      <c r="I21" s="202" t="s">
        <v>1785</v>
      </c>
      <c r="J21" s="10"/>
      <c r="K21" s="131" t="s">
        <v>1816</v>
      </c>
      <c r="L21" s="42"/>
      <c r="M21" s="10"/>
    </row>
    <row r="22" spans="1:13" ht="14.1" customHeight="1" x14ac:dyDescent="0.25">
      <c r="B22" s="477"/>
      <c r="C22" s="485">
        <v>9</v>
      </c>
      <c r="D22" s="482" t="s">
        <v>1817</v>
      </c>
      <c r="E22" s="474"/>
      <c r="F22" s="493"/>
      <c r="G22" s="393" t="s">
        <v>1818</v>
      </c>
      <c r="H22" s="393" t="s">
        <v>1819</v>
      </c>
      <c r="I22" s="511" t="s">
        <v>1785</v>
      </c>
      <c r="J22" s="523"/>
      <c r="K22" s="514" t="s">
        <v>1820</v>
      </c>
      <c r="L22" s="489"/>
      <c r="M22" s="468"/>
    </row>
    <row r="23" spans="1:13" ht="15" customHeight="1" x14ac:dyDescent="0.25">
      <c r="B23" s="477"/>
      <c r="C23" s="486"/>
      <c r="D23" s="483"/>
      <c r="E23" s="494" t="s">
        <v>1821</v>
      </c>
      <c r="F23" s="494"/>
      <c r="G23" s="28"/>
      <c r="H23" s="28"/>
      <c r="I23" s="512"/>
      <c r="J23" s="524"/>
      <c r="K23" s="515"/>
      <c r="L23" s="490"/>
      <c r="M23" s="469"/>
    </row>
    <row r="24" spans="1:13" ht="15" customHeight="1" x14ac:dyDescent="0.25">
      <c r="B24" s="477"/>
      <c r="C24" s="486"/>
      <c r="D24" s="483"/>
      <c r="E24" s="494"/>
      <c r="F24" s="494"/>
      <c r="G24" s="98"/>
      <c r="H24" s="98"/>
      <c r="I24" s="512"/>
      <c r="J24" s="524"/>
      <c r="K24" s="515"/>
      <c r="L24" s="490"/>
      <c r="M24" s="469"/>
    </row>
    <row r="25" spans="1:13" ht="15" customHeight="1" x14ac:dyDescent="0.25">
      <c r="B25" s="477"/>
      <c r="C25" s="486"/>
      <c r="D25" s="483"/>
      <c r="E25" s="495" t="s">
        <v>1822</v>
      </c>
      <c r="F25" s="496"/>
      <c r="G25" s="28"/>
      <c r="H25" s="28"/>
      <c r="I25" s="512"/>
      <c r="J25" s="524"/>
      <c r="K25" s="515"/>
      <c r="L25" s="490"/>
      <c r="M25" s="469"/>
    </row>
    <row r="26" spans="1:13" ht="15" customHeight="1" x14ac:dyDescent="0.25">
      <c r="A26" s="132">
        <f>IF(J22&lt;&gt;"",1,0)</f>
        <v>0</v>
      </c>
      <c r="B26" s="477"/>
      <c r="C26" s="487"/>
      <c r="D26" s="484"/>
      <c r="E26" s="497"/>
      <c r="F26" s="498"/>
      <c r="G26" s="98"/>
      <c r="H26" s="98"/>
      <c r="I26" s="513"/>
      <c r="J26" s="525"/>
      <c r="K26" s="516"/>
      <c r="L26" s="491"/>
      <c r="M26" s="470"/>
    </row>
    <row r="27" spans="1:13" ht="15" customHeight="1" x14ac:dyDescent="0.25">
      <c r="A27" s="132">
        <f>IF(J27="yes",1,0)</f>
        <v>0</v>
      </c>
      <c r="B27" s="477"/>
      <c r="C27" s="488">
        <v>10</v>
      </c>
      <c r="D27" s="506" t="s">
        <v>1823</v>
      </c>
      <c r="E27" s="517" t="s">
        <v>1824</v>
      </c>
      <c r="F27" s="518"/>
      <c r="G27" s="522"/>
      <c r="H27" s="522"/>
      <c r="I27" s="19" t="s">
        <v>1785</v>
      </c>
      <c r="J27" s="523"/>
      <c r="K27" s="283"/>
      <c r="L27" s="479" t="s">
        <v>1825</v>
      </c>
      <c r="M27" s="471"/>
    </row>
    <row r="28" spans="1:13" ht="15" customHeight="1" x14ac:dyDescent="0.25">
      <c r="B28" s="477"/>
      <c r="C28" s="488"/>
      <c r="D28" s="507"/>
      <c r="E28" s="495"/>
      <c r="F28" s="521"/>
      <c r="G28" s="391"/>
      <c r="H28" s="106" t="s">
        <v>1826</v>
      </c>
      <c r="I28" s="106" t="s">
        <v>1827</v>
      </c>
      <c r="J28" s="524"/>
      <c r="K28" s="284"/>
      <c r="L28" s="480"/>
      <c r="M28" s="472"/>
    </row>
    <row r="29" spans="1:13" ht="15" customHeight="1" x14ac:dyDescent="0.25">
      <c r="B29" s="477"/>
      <c r="C29" s="488"/>
      <c r="D29" s="508"/>
      <c r="E29" s="495"/>
      <c r="F29" s="521"/>
      <c r="G29" s="12" t="s">
        <v>1828</v>
      </c>
      <c r="H29" s="41" t="str">
        <f>IF('Q10 Head Count Summary'!C101=0,"",'Q10 Head Count Summary'!C101)</f>
        <v/>
      </c>
      <c r="I29" s="41" t="str">
        <f>IF('Q10 Head Count Summary'!C102=0,"",'Q10 Head Count Summary'!C102)</f>
        <v/>
      </c>
      <c r="J29" s="525"/>
      <c r="K29" s="284"/>
      <c r="L29" s="480"/>
      <c r="M29" s="472"/>
    </row>
    <row r="30" spans="1:13" ht="15" hidden="1" customHeight="1" x14ac:dyDescent="0.25">
      <c r="B30" s="477"/>
      <c r="C30" s="488"/>
      <c r="D30" s="120"/>
      <c r="E30" s="281"/>
      <c r="F30" s="281"/>
      <c r="G30" s="12" t="s">
        <v>1829</v>
      </c>
      <c r="H30" s="41" t="str">
        <f>IF('Q10 Head Count Summary'!J101=0,"",'Q10 Head Count Summary'!J101)</f>
        <v/>
      </c>
      <c r="I30" s="41" t="str">
        <f>IF('Q10 Head Count Summary'!J102=0,"",'Q10 Head Count Summary'!J102)</f>
        <v/>
      </c>
      <c r="J30" s="10" t="s">
        <v>1772</v>
      </c>
      <c r="K30" s="284"/>
      <c r="L30" s="480"/>
      <c r="M30" s="472"/>
    </row>
    <row r="31" spans="1:13" ht="36.75" hidden="1" customHeight="1" x14ac:dyDescent="0.25">
      <c r="B31" s="477"/>
      <c r="C31" s="488"/>
      <c r="D31" s="120"/>
      <c r="E31" s="282"/>
      <c r="F31" s="282"/>
      <c r="G31" s="34" t="s">
        <v>1830</v>
      </c>
      <c r="H31" s="41" t="str">
        <f>IF(AND(H29=H30,H29&gt;10),"0",H29-H30)</f>
        <v>0</v>
      </c>
      <c r="I31" s="41" t="str">
        <f>IF(AND(I29=I30,I29&gt;10),"0",I29-I30)</f>
        <v>0</v>
      </c>
      <c r="J31" s="10" t="s">
        <v>1772</v>
      </c>
      <c r="K31" s="285"/>
      <c r="L31" s="481"/>
      <c r="M31" s="473"/>
    </row>
    <row r="32" spans="1:13" ht="97.5" customHeight="1" x14ac:dyDescent="0.25">
      <c r="A32" s="132">
        <f>IF(J32="yes",1,0)</f>
        <v>0</v>
      </c>
      <c r="B32" s="478"/>
      <c r="C32" s="397">
        <v>11</v>
      </c>
      <c r="D32" s="11" t="s">
        <v>1831</v>
      </c>
      <c r="E32" s="474" t="s">
        <v>1832</v>
      </c>
      <c r="F32" s="492"/>
      <c r="G32" s="492"/>
      <c r="H32" s="493"/>
      <c r="I32" s="202" t="s">
        <v>1785</v>
      </c>
      <c r="J32" s="10"/>
      <c r="K32" s="131" t="s">
        <v>1833</v>
      </c>
      <c r="L32" s="42"/>
      <c r="M32" s="10"/>
    </row>
    <row r="33" spans="1:13" ht="105" customHeight="1" x14ac:dyDescent="0.25">
      <c r="A33" s="132">
        <f>IF(J33="yes",20,0)</f>
        <v>0</v>
      </c>
      <c r="B33" s="526" t="s">
        <v>1834</v>
      </c>
      <c r="C33" s="389">
        <v>12</v>
      </c>
      <c r="D33" s="388" t="s">
        <v>1835</v>
      </c>
      <c r="E33" s="474" t="s">
        <v>1836</v>
      </c>
      <c r="F33" s="492"/>
      <c r="G33" s="492"/>
      <c r="H33" s="493"/>
      <c r="I33" s="202" t="s">
        <v>1837</v>
      </c>
      <c r="J33" s="10"/>
      <c r="K33" s="129"/>
      <c r="L33" s="42"/>
      <c r="M33" s="10"/>
    </row>
    <row r="34" spans="1:13" ht="24.95" customHeight="1" x14ac:dyDescent="0.25">
      <c r="A34" s="132">
        <f>IF(J34&lt;&gt;"",10,0)</f>
        <v>0</v>
      </c>
      <c r="B34" s="527"/>
      <c r="C34" s="485">
        <v>13</v>
      </c>
      <c r="D34" s="506" t="s">
        <v>1838</v>
      </c>
      <c r="E34" s="517" t="s">
        <v>1839</v>
      </c>
      <c r="F34" s="518"/>
      <c r="G34" s="518"/>
      <c r="H34" s="519"/>
      <c r="I34" s="511" t="s">
        <v>1837</v>
      </c>
      <c r="J34" s="10"/>
      <c r="K34" s="514" t="s">
        <v>1840</v>
      </c>
      <c r="L34" s="509"/>
      <c r="M34" s="10"/>
    </row>
    <row r="35" spans="1:13" ht="24.95" customHeight="1" x14ac:dyDescent="0.25">
      <c r="B35" s="527"/>
      <c r="C35" s="487"/>
      <c r="D35" s="508"/>
      <c r="E35" s="497"/>
      <c r="F35" s="520"/>
      <c r="G35" s="520"/>
      <c r="H35" s="498"/>
      <c r="I35" s="512"/>
      <c r="J35" s="10"/>
      <c r="K35" s="516"/>
      <c r="L35" s="510"/>
      <c r="M35" s="10"/>
    </row>
    <row r="36" spans="1:13" ht="15" hidden="1" customHeight="1" x14ac:dyDescent="0.25">
      <c r="B36" s="527"/>
      <c r="C36" s="208"/>
      <c r="D36" s="204"/>
      <c r="E36" s="11"/>
      <c r="F36" s="207"/>
      <c r="G36" s="19"/>
      <c r="H36" s="19"/>
      <c r="I36" s="204"/>
      <c r="J36" s="10" t="s">
        <v>1772</v>
      </c>
      <c r="K36" s="131"/>
      <c r="L36" s="381"/>
      <c r="M36" s="10"/>
    </row>
    <row r="37" spans="1:13" ht="15" hidden="1" customHeight="1" x14ac:dyDescent="0.25">
      <c r="B37" s="527"/>
      <c r="C37" s="208"/>
      <c r="D37" s="204"/>
      <c r="E37" s="11"/>
      <c r="F37" s="207"/>
      <c r="G37" s="19"/>
      <c r="H37" s="19"/>
      <c r="I37" s="204"/>
      <c r="J37" s="10" t="s">
        <v>1772</v>
      </c>
      <c r="K37" s="131"/>
      <c r="L37" s="381"/>
      <c r="M37" s="10"/>
    </row>
    <row r="38" spans="1:13" ht="15" hidden="1" customHeight="1" x14ac:dyDescent="0.25">
      <c r="B38" s="527"/>
      <c r="C38" s="208"/>
      <c r="D38" s="204"/>
      <c r="E38" s="11"/>
      <c r="F38" s="207"/>
      <c r="G38" s="19"/>
      <c r="H38" s="19"/>
      <c r="I38" s="204"/>
      <c r="J38" s="10" t="s">
        <v>1772</v>
      </c>
      <c r="K38" s="131"/>
      <c r="L38" s="381"/>
      <c r="M38" s="10"/>
    </row>
    <row r="39" spans="1:13" ht="15" hidden="1" customHeight="1" x14ac:dyDescent="0.25">
      <c r="B39" s="527"/>
      <c r="C39" s="208"/>
      <c r="D39" s="204"/>
      <c r="E39" s="11"/>
      <c r="F39" s="207"/>
      <c r="G39" s="19"/>
      <c r="H39" s="19"/>
      <c r="I39" s="205"/>
      <c r="J39" s="10" t="s">
        <v>1772</v>
      </c>
      <c r="K39" s="131"/>
      <c r="L39" s="382"/>
      <c r="M39" s="10"/>
    </row>
    <row r="40" spans="1:13" ht="75" hidden="1" customHeight="1" x14ac:dyDescent="0.25">
      <c r="B40" s="527"/>
      <c r="C40" s="209"/>
      <c r="D40" s="205"/>
      <c r="E40" s="11"/>
      <c r="F40" s="206"/>
      <c r="G40" s="206"/>
      <c r="H40" s="207"/>
      <c r="I40" s="202"/>
      <c r="J40" s="10" t="s">
        <v>1772</v>
      </c>
      <c r="K40" s="131"/>
      <c r="L40" s="42"/>
      <c r="M40" s="10"/>
    </row>
    <row r="41" spans="1:13" ht="90" hidden="1" customHeight="1" x14ac:dyDescent="0.25">
      <c r="A41" s="132">
        <f t="shared" ref="A41" si="0">IF(J41="yes",1,0)</f>
        <v>1</v>
      </c>
      <c r="B41" s="528"/>
      <c r="C41" s="389"/>
      <c r="D41" s="388"/>
      <c r="E41" s="11"/>
      <c r="F41" s="206"/>
      <c r="G41" s="206"/>
      <c r="H41" s="207"/>
      <c r="I41" s="202"/>
      <c r="J41" s="10" t="s">
        <v>1772</v>
      </c>
      <c r="K41" s="129"/>
      <c r="L41" s="42"/>
      <c r="M41" s="10"/>
    </row>
    <row r="42" spans="1:13" ht="45" hidden="1" customHeight="1" x14ac:dyDescent="0.25">
      <c r="B42" s="203"/>
      <c r="C42" s="13">
        <v>15</v>
      </c>
      <c r="D42" s="11" t="s">
        <v>1841</v>
      </c>
      <c r="E42" s="474" t="s">
        <v>1842</v>
      </c>
      <c r="F42" s="492"/>
      <c r="G42" s="492"/>
      <c r="H42" s="493"/>
      <c r="I42" s="202" t="s">
        <v>1843</v>
      </c>
      <c r="J42" s="10" t="s">
        <v>1772</v>
      </c>
      <c r="K42" s="130"/>
      <c r="L42" s="42"/>
      <c r="M42" s="10"/>
    </row>
    <row r="43" spans="1:13" ht="48.6" customHeight="1" x14ac:dyDescent="0.25">
      <c r="A43" s="132">
        <f>IF(J43="yes",1,0)</f>
        <v>0</v>
      </c>
      <c r="B43" s="17"/>
      <c r="C43" s="397">
        <v>14</v>
      </c>
      <c r="D43" s="11" t="s">
        <v>1844</v>
      </c>
      <c r="E43" s="474" t="s">
        <v>1845</v>
      </c>
      <c r="F43" s="492"/>
      <c r="G43" s="492"/>
      <c r="H43" s="493"/>
      <c r="I43" s="202" t="s">
        <v>1846</v>
      </c>
      <c r="J43" s="10"/>
      <c r="K43" s="130"/>
      <c r="L43" s="42"/>
      <c r="M43" s="10"/>
    </row>
    <row r="44" spans="1:13" s="4" customFormat="1" ht="15" x14ac:dyDescent="0.25">
      <c r="A44" s="385">
        <f>SUM(SUM(A8,A16:A43)-1)/100</f>
        <v>0</v>
      </c>
      <c r="B44" s="36">
        <v>8.8235294117647065E-2</v>
      </c>
      <c r="E44" s="27"/>
      <c r="F44" s="27"/>
      <c r="G44" s="27"/>
      <c r="H44" s="27"/>
      <c r="I44" s="25"/>
      <c r="K44" s="123"/>
      <c r="L44" s="9"/>
    </row>
    <row r="45" spans="1:13" s="26" customFormat="1" x14ac:dyDescent="0.45">
      <c r="A45" s="134" t="str">
        <f>IF(A44&gt;B44,"p",IF(A44=B44,"tu",IF(A44&lt;B44,"q")))</f>
        <v>q</v>
      </c>
      <c r="C45" s="4"/>
      <c r="D45" s="4"/>
      <c r="E45" s="27"/>
      <c r="F45" s="27"/>
      <c r="G45" s="27"/>
      <c r="H45" s="27"/>
      <c r="I45" s="25"/>
      <c r="J45" s="4"/>
      <c r="K45" s="123"/>
      <c r="L45" s="9"/>
      <c r="M45" s="4"/>
    </row>
    <row r="46" spans="1:13" s="4" customFormat="1" ht="15" x14ac:dyDescent="0.25">
      <c r="A46" s="132"/>
      <c r="E46" s="27"/>
      <c r="F46" s="27"/>
      <c r="G46" s="27"/>
      <c r="H46" s="27"/>
      <c r="I46" s="25"/>
      <c r="K46" s="123"/>
      <c r="L46" s="9"/>
    </row>
    <row r="47" spans="1:13" s="4" customFormat="1" x14ac:dyDescent="0.45">
      <c r="A47" s="132" t="s">
        <v>1847</v>
      </c>
      <c r="B47" s="26"/>
      <c r="D47" s="100"/>
      <c r="E47" s="27"/>
      <c r="F47" s="27"/>
      <c r="G47" s="27"/>
      <c r="H47" s="27"/>
      <c r="I47" s="25"/>
      <c r="K47" s="123"/>
      <c r="L47" s="9"/>
    </row>
    <row r="48" spans="1:13" s="4" customFormat="1" x14ac:dyDescent="0.45">
      <c r="A48" s="132" t="s">
        <v>1848</v>
      </c>
      <c r="B48" s="26"/>
      <c r="D48" s="100"/>
      <c r="E48" s="27"/>
      <c r="F48" s="27"/>
      <c r="G48" s="27"/>
      <c r="H48" s="27"/>
      <c r="I48" s="25"/>
      <c r="K48" s="123"/>
      <c r="L48" s="9"/>
    </row>
    <row r="49" spans="1:27" s="4" customFormat="1" x14ac:dyDescent="0.45">
      <c r="A49" s="132"/>
      <c r="B49" s="26"/>
      <c r="E49" s="27"/>
      <c r="F49" s="27"/>
      <c r="G49" s="27"/>
      <c r="H49" s="27"/>
      <c r="I49" s="25"/>
      <c r="K49" s="123"/>
      <c r="L49" s="9"/>
    </row>
    <row r="50" spans="1:27" s="4" customFormat="1" x14ac:dyDescent="0.45">
      <c r="A50" s="132"/>
      <c r="B50" s="26"/>
      <c r="E50" s="27"/>
      <c r="F50" s="27"/>
      <c r="G50" s="27"/>
      <c r="H50" s="27"/>
      <c r="I50" s="25"/>
      <c r="K50" s="123"/>
      <c r="L50" s="9"/>
    </row>
    <row r="51" spans="1:27" s="4" customFormat="1" ht="15" x14ac:dyDescent="0.25">
      <c r="A51" s="132"/>
      <c r="E51" s="27"/>
      <c r="F51" s="27"/>
      <c r="G51" s="27"/>
      <c r="H51" s="27"/>
      <c r="I51" s="25"/>
      <c r="K51" s="123"/>
      <c r="L51" s="9"/>
    </row>
    <row r="52" spans="1:27" s="4" customFormat="1" x14ac:dyDescent="0.45">
      <c r="A52" s="132"/>
      <c r="B52" s="26"/>
      <c r="E52" s="27"/>
      <c r="F52" s="27"/>
      <c r="G52" s="27"/>
      <c r="H52" s="27"/>
      <c r="I52" s="25"/>
      <c r="K52" s="123"/>
      <c r="L52" s="9"/>
    </row>
    <row r="53" spans="1:27" s="4" customFormat="1" x14ac:dyDescent="0.45">
      <c r="A53" s="132"/>
      <c r="B53" s="26"/>
      <c r="E53" s="27"/>
      <c r="F53" s="27"/>
      <c r="G53" s="27"/>
      <c r="H53" s="27"/>
      <c r="I53" s="25"/>
      <c r="K53" s="123"/>
      <c r="L53" s="9"/>
    </row>
    <row r="54" spans="1:27" s="4" customFormat="1" x14ac:dyDescent="0.45">
      <c r="A54" s="132"/>
      <c r="B54" s="26"/>
      <c r="E54" s="27"/>
      <c r="F54" s="27"/>
      <c r="G54" s="27"/>
      <c r="H54" s="27"/>
      <c r="I54" s="25"/>
      <c r="K54" s="123"/>
      <c r="L54" s="9"/>
    </row>
    <row r="55" spans="1:27" s="160" customFormat="1" ht="30" x14ac:dyDescent="0.25">
      <c r="A55" s="132"/>
      <c r="B55" s="258" t="s">
        <v>1849</v>
      </c>
      <c r="C55" s="259" t="str">
        <f>'Unit Setup'!O23</f>
        <v>v2.0</v>
      </c>
      <c r="D55" s="259"/>
      <c r="E55" s="250"/>
      <c r="F55" s="251"/>
      <c r="G55" s="251"/>
      <c r="H55" s="251"/>
      <c r="I55" s="252"/>
      <c r="J55" s="161"/>
      <c r="K55" s="253"/>
      <c r="L55" s="254"/>
      <c r="N55" s="161"/>
      <c r="O55" s="161"/>
      <c r="P55" s="161"/>
      <c r="Q55" s="161"/>
      <c r="R55" s="161"/>
      <c r="S55" s="161"/>
      <c r="T55" s="161"/>
      <c r="U55" s="161"/>
      <c r="V55" s="161"/>
      <c r="W55" s="161"/>
      <c r="X55" s="161"/>
      <c r="Y55" s="161"/>
      <c r="Z55" s="161"/>
      <c r="AA55" s="161"/>
    </row>
    <row r="56" spans="1:27" s="160" customFormat="1" ht="23.25" x14ac:dyDescent="0.25">
      <c r="A56" s="132"/>
      <c r="B56" s="260" t="str">
        <f>'Unit Setup'!B4:D4</f>
        <v>Delivery Office</v>
      </c>
      <c r="C56" s="260" t="str">
        <f>'Unit Setup'!E4</f>
        <v>Cardiff North DO</v>
      </c>
      <c r="D56" s="260" t="s">
        <v>1850</v>
      </c>
      <c r="E56" s="255">
        <f>'Unit Setup'!L4</f>
        <v>1110651</v>
      </c>
      <c r="F56" s="256"/>
      <c r="G56" s="256"/>
      <c r="H56" s="256"/>
      <c r="I56" s="252"/>
      <c r="J56" s="161"/>
      <c r="K56" s="253"/>
      <c r="L56" s="254"/>
      <c r="N56" s="161"/>
      <c r="O56" s="161"/>
      <c r="P56" s="161"/>
      <c r="Q56" s="161"/>
      <c r="R56" s="161"/>
      <c r="S56" s="161"/>
      <c r="T56" s="161"/>
      <c r="U56" s="161"/>
      <c r="V56" s="161"/>
      <c r="W56" s="161"/>
      <c r="X56" s="161"/>
      <c r="Y56" s="161"/>
      <c r="Z56" s="161"/>
      <c r="AA56" s="161"/>
    </row>
    <row r="57" spans="1:27" s="160" customFormat="1" ht="45.75" x14ac:dyDescent="0.25">
      <c r="A57" s="132"/>
      <c r="B57" s="260" t="str">
        <f>'Unit Setup'!B6:D6</f>
        <v>Unit Readiness Check Start Date</v>
      </c>
      <c r="C57" s="260" t="str">
        <f>'Unit Setup'!E6</f>
        <v>&lt; Select Date &gt;</v>
      </c>
      <c r="D57" s="260"/>
      <c r="E57" s="255"/>
      <c r="F57" s="256"/>
      <c r="G57" s="256"/>
      <c r="H57" s="256"/>
      <c r="I57" s="252"/>
      <c r="J57" s="161"/>
      <c r="K57" s="253"/>
      <c r="L57" s="254"/>
      <c r="N57" s="161"/>
      <c r="O57" s="161"/>
      <c r="P57" s="161"/>
      <c r="Q57" s="161"/>
      <c r="R57" s="161"/>
      <c r="S57" s="161"/>
      <c r="T57" s="161"/>
      <c r="U57" s="161"/>
      <c r="V57" s="161"/>
      <c r="W57" s="161"/>
      <c r="X57" s="161"/>
      <c r="Y57" s="161"/>
      <c r="Z57" s="161"/>
      <c r="AA57" s="161"/>
    </row>
    <row r="58" spans="1:27" s="160" customFormat="1" ht="34.5" x14ac:dyDescent="0.25">
      <c r="A58" s="132"/>
      <c r="B58" s="260" t="str">
        <f>'Unit Setup'!B8:D8</f>
        <v>Delivery Office Manager</v>
      </c>
      <c r="C58" s="260">
        <f>'Unit Setup'!E8</f>
        <v>0</v>
      </c>
      <c r="D58" s="260"/>
      <c r="E58" s="255"/>
      <c r="F58" s="256"/>
      <c r="G58" s="256"/>
      <c r="H58" s="256"/>
      <c r="I58" s="252"/>
      <c r="J58" s="161"/>
      <c r="K58" s="253"/>
      <c r="L58" s="254"/>
      <c r="N58" s="161"/>
      <c r="O58" s="161"/>
      <c r="P58" s="161"/>
      <c r="Q58" s="161"/>
      <c r="R58" s="161"/>
      <c r="S58" s="161"/>
      <c r="T58" s="161"/>
      <c r="U58" s="161"/>
      <c r="V58" s="161"/>
      <c r="W58" s="161"/>
      <c r="X58" s="161"/>
      <c r="Y58" s="161"/>
      <c r="Z58" s="161"/>
      <c r="AA58" s="161"/>
    </row>
    <row r="59" spans="1:27" s="160" customFormat="1" ht="23.25" x14ac:dyDescent="0.25">
      <c r="A59" s="132"/>
      <c r="B59" s="260" t="str">
        <f>'Unit Setup'!B9:D9</f>
        <v>Email Address</v>
      </c>
      <c r="C59" s="260">
        <f>'Unit Setup'!E9</f>
        <v>0</v>
      </c>
      <c r="D59" s="260"/>
      <c r="E59" s="255"/>
      <c r="F59" s="256"/>
      <c r="G59" s="256"/>
      <c r="H59" s="256"/>
      <c r="I59" s="252"/>
      <c r="J59" s="161"/>
      <c r="K59" s="253"/>
      <c r="L59" s="254"/>
      <c r="N59" s="161"/>
      <c r="O59" s="161"/>
      <c r="P59" s="161"/>
      <c r="Q59" s="161"/>
      <c r="R59" s="161"/>
      <c r="S59" s="161"/>
      <c r="T59" s="161"/>
      <c r="U59" s="161"/>
      <c r="V59" s="161"/>
      <c r="W59" s="161"/>
      <c r="X59" s="161"/>
      <c r="Y59" s="161"/>
      <c r="Z59" s="161"/>
      <c r="AA59" s="161"/>
    </row>
    <row r="60" spans="1:27" s="160" customFormat="1" ht="45.75" x14ac:dyDescent="0.25">
      <c r="A60" s="132"/>
      <c r="B60" s="260" t="str">
        <f>'Unit Setup'!B11:D11</f>
        <v>Substitute Delivery Office Manager</v>
      </c>
      <c r="C60" s="260">
        <f>'Unit Setup'!E11</f>
        <v>0</v>
      </c>
      <c r="D60" s="260"/>
      <c r="E60" s="255"/>
      <c r="F60" s="256"/>
      <c r="G60" s="256"/>
      <c r="H60" s="256"/>
      <c r="I60" s="252"/>
      <c r="J60" s="161"/>
      <c r="K60" s="253"/>
      <c r="L60" s="254"/>
      <c r="N60" s="161"/>
      <c r="O60" s="161"/>
      <c r="P60" s="161"/>
      <c r="Q60" s="161"/>
      <c r="R60" s="161"/>
      <c r="S60" s="161"/>
      <c r="T60" s="161"/>
      <c r="U60" s="161"/>
      <c r="V60" s="161"/>
      <c r="W60" s="161"/>
      <c r="X60" s="161"/>
      <c r="Y60" s="161"/>
      <c r="Z60" s="161"/>
      <c r="AA60" s="161"/>
    </row>
    <row r="61" spans="1:27" s="160" customFormat="1" ht="23.25" x14ac:dyDescent="0.25">
      <c r="A61" s="132"/>
      <c r="B61" s="260" t="str">
        <f>'Unit Setup'!B12:D12</f>
        <v>Email Address</v>
      </c>
      <c r="C61" s="260">
        <f>'Unit Setup'!E12</f>
        <v>0</v>
      </c>
      <c r="D61" s="260"/>
      <c r="E61" s="255"/>
      <c r="F61" s="256"/>
      <c r="G61" s="256"/>
      <c r="H61" s="256"/>
      <c r="I61" s="252"/>
      <c r="J61" s="161"/>
      <c r="K61" s="253"/>
      <c r="L61" s="254"/>
      <c r="N61" s="161"/>
      <c r="O61" s="161"/>
      <c r="P61" s="161"/>
      <c r="Q61" s="161"/>
      <c r="R61" s="161"/>
      <c r="S61" s="161"/>
      <c r="T61" s="161"/>
      <c r="U61" s="161"/>
      <c r="V61" s="161"/>
      <c r="W61" s="161"/>
      <c r="X61" s="161"/>
      <c r="Y61" s="161"/>
      <c r="Z61" s="161"/>
      <c r="AA61" s="161"/>
    </row>
    <row r="62" spans="1:27" s="160" customFormat="1" ht="23.25" x14ac:dyDescent="0.25">
      <c r="A62" s="132"/>
      <c r="B62" s="260" t="str">
        <f>'Unit Setup'!B14:D14</f>
        <v>Deployment Manager</v>
      </c>
      <c r="C62" s="260">
        <f>'Unit Setup'!E14</f>
        <v>0</v>
      </c>
      <c r="D62" s="260"/>
      <c r="E62" s="255"/>
      <c r="F62" s="256"/>
      <c r="G62" s="256"/>
      <c r="H62" s="256"/>
      <c r="I62" s="252"/>
      <c r="J62" s="161"/>
      <c r="K62" s="253"/>
      <c r="L62" s="254"/>
      <c r="N62" s="161"/>
      <c r="O62" s="161"/>
      <c r="P62" s="161"/>
      <c r="Q62" s="161"/>
      <c r="R62" s="161"/>
      <c r="S62" s="161"/>
      <c r="T62" s="161"/>
      <c r="U62" s="161"/>
      <c r="V62" s="161"/>
      <c r="W62" s="161"/>
      <c r="X62" s="161"/>
      <c r="Y62" s="161"/>
      <c r="Z62" s="161"/>
      <c r="AA62" s="161"/>
    </row>
    <row r="63" spans="1:27" s="160" customFormat="1" ht="23.25" x14ac:dyDescent="0.25">
      <c r="A63" s="132"/>
      <c r="B63" s="260" t="str">
        <f>'Unit Setup'!B15:D15</f>
        <v>Email Address</v>
      </c>
      <c r="C63" s="260">
        <f>'Unit Setup'!E15</f>
        <v>0</v>
      </c>
      <c r="D63" s="260"/>
      <c r="E63" s="255"/>
      <c r="F63" s="256"/>
      <c r="G63" s="256"/>
      <c r="H63" s="256"/>
      <c r="I63" s="252"/>
      <c r="J63" s="161"/>
      <c r="K63" s="253"/>
      <c r="L63" s="254"/>
      <c r="N63" s="161"/>
      <c r="O63" s="161"/>
      <c r="P63" s="161"/>
      <c r="Q63" s="161"/>
      <c r="R63" s="161"/>
      <c r="S63" s="161"/>
      <c r="T63" s="161"/>
      <c r="U63" s="161"/>
      <c r="V63" s="161"/>
      <c r="W63" s="161"/>
      <c r="X63" s="161"/>
      <c r="Y63" s="161"/>
      <c r="Z63" s="161"/>
      <c r="AA63" s="161"/>
    </row>
    <row r="64" spans="1:27" s="160" customFormat="1" ht="23.25" x14ac:dyDescent="0.25">
      <c r="A64" s="132"/>
      <c r="B64" s="260" t="str">
        <f>'Unit Setup'!B17:D17</f>
        <v>Deployment Lead</v>
      </c>
      <c r="C64" s="260">
        <f>'Unit Setup'!E17</f>
        <v>0</v>
      </c>
      <c r="D64" s="260"/>
      <c r="E64" s="255"/>
      <c r="F64" s="256"/>
      <c r="G64" s="256"/>
      <c r="H64" s="256"/>
      <c r="I64" s="252"/>
      <c r="J64" s="161"/>
      <c r="K64" s="253"/>
      <c r="L64" s="254"/>
      <c r="N64" s="161"/>
      <c r="O64" s="161"/>
      <c r="P64" s="161"/>
      <c r="Q64" s="161"/>
      <c r="R64" s="161"/>
      <c r="S64" s="161"/>
      <c r="T64" s="161"/>
      <c r="U64" s="161"/>
      <c r="V64" s="161"/>
      <c r="W64" s="161"/>
      <c r="X64" s="161"/>
      <c r="Y64" s="161"/>
      <c r="Z64" s="161"/>
      <c r="AA64" s="161"/>
    </row>
    <row r="65" spans="1:27" s="160" customFormat="1" ht="23.25" x14ac:dyDescent="0.25">
      <c r="A65" s="132"/>
      <c r="B65" s="260" t="str">
        <f>'Unit Setup'!B18:D18</f>
        <v>Email Address</v>
      </c>
      <c r="C65" s="260">
        <f>'Unit Setup'!E18</f>
        <v>0</v>
      </c>
      <c r="D65" s="260"/>
      <c r="E65" s="255"/>
      <c r="F65" s="256"/>
      <c r="G65" s="256"/>
      <c r="H65" s="256"/>
      <c r="I65" s="252"/>
      <c r="J65" s="161"/>
      <c r="K65" s="253"/>
      <c r="L65" s="254"/>
      <c r="N65" s="161"/>
      <c r="O65" s="161"/>
      <c r="P65" s="161"/>
      <c r="Q65" s="161"/>
      <c r="R65" s="161"/>
      <c r="S65" s="161"/>
      <c r="T65" s="161"/>
      <c r="U65" s="161"/>
      <c r="V65" s="161"/>
      <c r="W65" s="161"/>
      <c r="X65" s="161"/>
      <c r="Y65" s="161"/>
      <c r="Z65" s="161"/>
      <c r="AA65" s="161"/>
    </row>
    <row r="66" spans="1:27" s="160" customFormat="1" x14ac:dyDescent="0.45">
      <c r="A66" s="132"/>
      <c r="B66" s="261"/>
      <c r="C66" s="6"/>
      <c r="D66" s="6"/>
      <c r="E66" s="251"/>
      <c r="F66" s="251"/>
      <c r="G66" s="251"/>
      <c r="H66" s="251"/>
      <c r="I66" s="252"/>
      <c r="J66" s="161"/>
      <c r="K66" s="253"/>
      <c r="L66" s="254"/>
      <c r="N66" s="161"/>
      <c r="O66" s="161"/>
      <c r="P66" s="161"/>
      <c r="Q66" s="161"/>
      <c r="R66" s="161"/>
      <c r="S66" s="161"/>
      <c r="T66" s="161"/>
      <c r="U66" s="161"/>
      <c r="V66" s="161"/>
      <c r="W66" s="161"/>
      <c r="X66" s="161"/>
      <c r="Y66" s="161"/>
      <c r="Z66" s="161"/>
      <c r="AA66" s="161"/>
    </row>
    <row r="67" spans="1:27" s="160" customFormat="1" ht="68.25" x14ac:dyDescent="0.25">
      <c r="A67" s="132"/>
      <c r="B67" s="262" t="s">
        <v>1851</v>
      </c>
      <c r="C67" s="262">
        <f>'Q2 Action Plan'!J9</f>
        <v>0</v>
      </c>
      <c r="D67" s="6"/>
      <c r="E67" s="251"/>
      <c r="F67" s="251"/>
      <c r="G67" s="251"/>
      <c r="H67" s="251"/>
      <c r="I67" s="252"/>
      <c r="J67" s="161"/>
      <c r="K67" s="253"/>
      <c r="L67" s="254"/>
      <c r="N67" s="161"/>
      <c r="O67" s="161"/>
      <c r="P67" s="161"/>
      <c r="Q67" s="161"/>
      <c r="R67" s="161"/>
      <c r="S67" s="161"/>
      <c r="T67" s="161"/>
      <c r="U67" s="161"/>
      <c r="V67" s="161"/>
      <c r="W67" s="161"/>
      <c r="X67" s="161"/>
      <c r="Y67" s="161"/>
      <c r="Z67" s="161"/>
      <c r="AA67" s="161"/>
    </row>
    <row r="68" spans="1:27" s="160" customFormat="1" ht="79.5" x14ac:dyDescent="0.25">
      <c r="A68" s="132"/>
      <c r="B68" s="262" t="s">
        <v>1852</v>
      </c>
      <c r="C68" s="262">
        <f>'Q2 Action Plan'!J12</f>
        <v>0</v>
      </c>
      <c r="D68" s="6"/>
      <c r="E68" s="251"/>
      <c r="F68" s="251"/>
      <c r="G68" s="251"/>
      <c r="H68" s="251"/>
      <c r="I68" s="252"/>
      <c r="J68" s="161"/>
      <c r="K68" s="253"/>
      <c r="L68" s="254"/>
      <c r="N68" s="161"/>
      <c r="O68" s="161"/>
      <c r="P68" s="161"/>
      <c r="Q68" s="161"/>
      <c r="R68" s="161"/>
      <c r="S68" s="161"/>
      <c r="T68" s="161"/>
      <c r="U68" s="161"/>
      <c r="V68" s="161"/>
      <c r="W68" s="161"/>
      <c r="X68" s="161"/>
      <c r="Y68" s="161"/>
      <c r="Z68" s="161"/>
      <c r="AA68" s="161"/>
    </row>
    <row r="69" spans="1:27" s="160" customFormat="1" ht="15" x14ac:dyDescent="0.25">
      <c r="A69" s="132"/>
      <c r="B69" s="262" t="s">
        <v>1853</v>
      </c>
      <c r="C69" s="262">
        <f>'Q2 Action Plan'!B15:N15</f>
        <v>0</v>
      </c>
      <c r="D69" s="6"/>
      <c r="E69" s="251"/>
      <c r="F69" s="251"/>
      <c r="G69" s="251"/>
      <c r="H69" s="251"/>
      <c r="I69" s="252"/>
      <c r="J69" s="161"/>
      <c r="K69" s="253"/>
      <c r="L69" s="254"/>
      <c r="N69" s="161"/>
      <c r="O69" s="161"/>
      <c r="P69" s="161"/>
      <c r="Q69" s="161"/>
      <c r="R69" s="161"/>
      <c r="S69" s="161"/>
      <c r="T69" s="161"/>
      <c r="U69" s="161"/>
      <c r="V69" s="161"/>
      <c r="W69" s="161"/>
      <c r="X69" s="161"/>
      <c r="Y69" s="161"/>
      <c r="Z69" s="161"/>
      <c r="AA69" s="161"/>
    </row>
    <row r="70" spans="1:27" x14ac:dyDescent="0.45">
      <c r="B70" s="26"/>
      <c r="C70" s="4"/>
      <c r="D70" s="4"/>
      <c r="E70" s="27"/>
      <c r="F70" s="27"/>
      <c r="G70" s="27"/>
      <c r="H70" s="27"/>
      <c r="I70" s="25"/>
      <c r="J70" s="4"/>
      <c r="K70" s="123"/>
      <c r="L70" s="9"/>
    </row>
    <row r="71" spans="1:27" x14ac:dyDescent="0.45">
      <c r="B71" s="26"/>
      <c r="C71" s="257"/>
      <c r="D71" s="4"/>
      <c r="E71" s="27"/>
      <c r="F71" s="27"/>
      <c r="G71" s="27"/>
      <c r="H71" s="27"/>
      <c r="I71" s="25"/>
      <c r="J71" s="4"/>
      <c r="K71" s="123"/>
      <c r="L71" s="9"/>
    </row>
    <row r="72" spans="1:27" x14ac:dyDescent="0.45">
      <c r="B72" s="26"/>
      <c r="C72" s="4"/>
      <c r="D72" s="4"/>
      <c r="E72" s="27"/>
      <c r="F72" s="27"/>
      <c r="G72" s="27"/>
      <c r="H72" s="27"/>
      <c r="I72" s="25"/>
      <c r="J72" s="4"/>
      <c r="K72" s="123"/>
      <c r="L72" s="9"/>
    </row>
    <row r="73" spans="1:27" x14ac:dyDescent="0.45">
      <c r="B73" s="26"/>
      <c r="C73" s="4"/>
      <c r="D73" s="4"/>
      <c r="E73" s="27"/>
      <c r="F73" s="27"/>
      <c r="G73" s="27"/>
      <c r="H73" s="27"/>
      <c r="I73" s="25"/>
      <c r="J73" s="4"/>
      <c r="K73" s="123"/>
      <c r="L73" s="9"/>
    </row>
    <row r="74" spans="1:27" x14ac:dyDescent="0.45">
      <c r="B74" s="26"/>
      <c r="C74" s="4"/>
      <c r="D74" s="4"/>
      <c r="E74" s="27"/>
      <c r="F74" s="27"/>
      <c r="G74" s="27"/>
      <c r="H74" s="27"/>
      <c r="I74" s="25"/>
      <c r="J74" s="4"/>
      <c r="K74" s="123"/>
      <c r="L74" s="9"/>
    </row>
    <row r="75" spans="1:27" x14ac:dyDescent="0.45">
      <c r="B75" s="26"/>
      <c r="C75" s="4"/>
      <c r="D75" s="4"/>
      <c r="E75" s="27"/>
      <c r="F75" s="27"/>
      <c r="G75" s="27"/>
      <c r="H75" s="27"/>
      <c r="I75" s="25"/>
      <c r="J75" s="4"/>
      <c r="K75" s="123"/>
      <c r="L75" s="9"/>
    </row>
    <row r="76" spans="1:27" x14ac:dyDescent="0.45">
      <c r="B76" s="26"/>
      <c r="C76" s="4"/>
      <c r="D76" s="4"/>
      <c r="E76" s="27"/>
      <c r="F76" s="27"/>
      <c r="G76" s="27"/>
      <c r="H76" s="27"/>
      <c r="I76" s="25"/>
      <c r="J76" s="4"/>
      <c r="K76" s="123"/>
      <c r="L76" s="9"/>
    </row>
    <row r="77" spans="1:27" x14ac:dyDescent="0.45">
      <c r="B77" s="26"/>
      <c r="C77" s="4"/>
      <c r="D77" s="4"/>
      <c r="E77" s="27"/>
      <c r="F77" s="27"/>
      <c r="G77" s="27"/>
      <c r="H77" s="27"/>
      <c r="I77" s="25"/>
      <c r="J77" s="4"/>
      <c r="K77" s="123"/>
      <c r="L77" s="9"/>
    </row>
    <row r="78" spans="1:27" x14ac:dyDescent="0.45">
      <c r="B78" s="26"/>
      <c r="C78" s="4"/>
      <c r="D78" s="4"/>
      <c r="E78" s="27"/>
      <c r="F78" s="27"/>
      <c r="G78" s="27"/>
      <c r="H78" s="27"/>
      <c r="I78" s="25"/>
      <c r="J78" s="4"/>
      <c r="K78" s="123"/>
      <c r="L78" s="9"/>
    </row>
    <row r="79" spans="1:27" x14ac:dyDescent="0.45">
      <c r="B79" s="26"/>
      <c r="C79" s="4"/>
      <c r="D79" s="4"/>
      <c r="E79" s="27"/>
      <c r="F79" s="27"/>
      <c r="G79" s="27"/>
      <c r="H79" s="27"/>
      <c r="I79" s="25"/>
      <c r="J79" s="4"/>
      <c r="K79" s="123"/>
      <c r="L79" s="9"/>
    </row>
    <row r="80" spans="1:27" x14ac:dyDescent="0.45">
      <c r="B80" s="26"/>
      <c r="C80" s="4"/>
      <c r="D80" s="4"/>
      <c r="E80" s="27"/>
      <c r="F80" s="27"/>
      <c r="G80" s="27"/>
      <c r="H80" s="27"/>
      <c r="I80" s="25"/>
      <c r="J80" s="4"/>
      <c r="K80" s="123"/>
      <c r="L80" s="9"/>
    </row>
    <row r="81" spans="2:12" x14ac:dyDescent="0.45">
      <c r="B81" s="26"/>
      <c r="C81" s="4"/>
      <c r="D81" s="4"/>
      <c r="E81" s="27"/>
      <c r="F81" s="27"/>
      <c r="G81" s="27"/>
      <c r="H81" s="27"/>
      <c r="I81" s="25"/>
      <c r="J81" s="4"/>
      <c r="K81" s="123"/>
      <c r="L81" s="9"/>
    </row>
    <row r="82" spans="2:12" x14ac:dyDescent="0.45">
      <c r="B82" s="26"/>
      <c r="C82" s="4"/>
      <c r="D82" s="4"/>
      <c r="E82" s="27"/>
      <c r="F82" s="27"/>
      <c r="G82" s="27"/>
      <c r="H82" s="27"/>
      <c r="I82" s="25"/>
      <c r="J82" s="4"/>
      <c r="K82" s="123"/>
      <c r="L82" s="9"/>
    </row>
    <row r="83" spans="2:12" x14ac:dyDescent="0.45">
      <c r="B83" s="26"/>
      <c r="C83" s="4"/>
      <c r="D83" s="4"/>
      <c r="E83" s="27"/>
      <c r="F83" s="27"/>
      <c r="G83" s="27"/>
      <c r="H83" s="27"/>
      <c r="I83" s="25"/>
      <c r="J83" s="4"/>
      <c r="K83" s="123"/>
      <c r="L83" s="9"/>
    </row>
    <row r="84" spans="2:12" x14ac:dyDescent="0.45">
      <c r="B84" s="26"/>
      <c r="C84" s="4"/>
      <c r="D84" s="4"/>
      <c r="E84" s="27"/>
      <c r="F84" s="27"/>
      <c r="G84" s="27"/>
      <c r="H84" s="27"/>
      <c r="I84" s="25"/>
      <c r="J84" s="4"/>
      <c r="K84" s="123"/>
      <c r="L84" s="9"/>
    </row>
    <row r="85" spans="2:12" x14ac:dyDescent="0.45">
      <c r="B85" s="26"/>
      <c r="C85" s="4"/>
      <c r="D85" s="4"/>
      <c r="E85" s="27"/>
      <c r="F85" s="27"/>
      <c r="G85" s="27"/>
      <c r="H85" s="27"/>
      <c r="I85" s="25"/>
      <c r="J85" s="4"/>
      <c r="K85" s="123"/>
      <c r="L85" s="9"/>
    </row>
    <row r="86" spans="2:12" x14ac:dyDescent="0.45">
      <c r="B86" s="26"/>
      <c r="C86" s="4"/>
      <c r="D86" s="4"/>
      <c r="E86" s="27"/>
      <c r="F86" s="27"/>
      <c r="G86" s="27"/>
      <c r="H86" s="27"/>
      <c r="I86" s="25"/>
      <c r="J86" s="4"/>
      <c r="K86" s="123"/>
      <c r="L86" s="9"/>
    </row>
    <row r="87" spans="2:12" x14ac:dyDescent="0.45">
      <c r="B87" s="26"/>
      <c r="C87" s="4"/>
      <c r="D87" s="4"/>
      <c r="E87" s="27"/>
      <c r="F87" s="27"/>
      <c r="G87" s="27"/>
      <c r="H87" s="27"/>
      <c r="I87" s="25"/>
      <c r="J87" s="4"/>
      <c r="K87" s="123"/>
      <c r="L87" s="9"/>
    </row>
    <row r="88" spans="2:12" x14ac:dyDescent="0.45">
      <c r="B88" s="26"/>
      <c r="C88" s="4"/>
      <c r="D88" s="4"/>
      <c r="E88" s="27"/>
      <c r="F88" s="27"/>
      <c r="G88" s="27"/>
      <c r="H88" s="27"/>
      <c r="I88" s="25"/>
      <c r="J88" s="4"/>
      <c r="K88" s="123"/>
      <c r="L88" s="9"/>
    </row>
    <row r="89" spans="2:12" x14ac:dyDescent="0.45">
      <c r="B89" s="26"/>
      <c r="C89" s="4"/>
      <c r="D89" s="4"/>
      <c r="E89" s="27"/>
      <c r="F89" s="27"/>
      <c r="G89" s="27"/>
      <c r="H89" s="27"/>
      <c r="I89" s="25"/>
      <c r="J89" s="4"/>
      <c r="K89" s="123"/>
      <c r="L89" s="9"/>
    </row>
    <row r="90" spans="2:12" x14ac:dyDescent="0.45">
      <c r="B90" s="26"/>
      <c r="C90" s="4"/>
      <c r="D90" s="4"/>
      <c r="E90" s="27"/>
      <c r="F90" s="27"/>
      <c r="G90" s="27"/>
      <c r="H90" s="27"/>
      <c r="I90" s="25"/>
      <c r="J90" s="4"/>
      <c r="K90" s="123"/>
      <c r="L90" s="9"/>
    </row>
    <row r="91" spans="2:12" x14ac:dyDescent="0.45">
      <c r="B91" s="26"/>
      <c r="C91" s="4"/>
      <c r="D91" s="4"/>
      <c r="E91" s="27"/>
      <c r="F91" s="27"/>
      <c r="G91" s="27"/>
      <c r="H91" s="27"/>
      <c r="I91" s="25"/>
      <c r="J91" s="4"/>
      <c r="K91" s="123"/>
      <c r="L91" s="9"/>
    </row>
    <row r="92" spans="2:12" x14ac:dyDescent="0.45">
      <c r="B92" s="26"/>
      <c r="C92" s="4"/>
      <c r="D92" s="4"/>
      <c r="E92" s="27"/>
      <c r="F92" s="27"/>
      <c r="G92" s="27"/>
      <c r="H92" s="27"/>
      <c r="I92" s="25"/>
      <c r="J92" s="4"/>
      <c r="K92" s="123"/>
      <c r="L92" s="9"/>
    </row>
    <row r="93" spans="2:12" x14ac:dyDescent="0.45">
      <c r="B93" s="26"/>
      <c r="C93" s="4"/>
      <c r="D93" s="4"/>
      <c r="E93" s="27"/>
      <c r="F93" s="27"/>
      <c r="G93" s="27"/>
      <c r="H93" s="27"/>
      <c r="I93" s="25"/>
      <c r="J93" s="4"/>
      <c r="K93" s="123"/>
      <c r="L93" s="9"/>
    </row>
    <row r="94" spans="2:12" x14ac:dyDescent="0.45">
      <c r="B94" s="26"/>
      <c r="C94" s="4"/>
      <c r="D94" s="4"/>
      <c r="E94" s="27"/>
      <c r="F94" s="27"/>
      <c r="G94" s="27"/>
      <c r="H94" s="27"/>
      <c r="I94" s="25"/>
      <c r="J94" s="4"/>
      <c r="K94" s="123"/>
      <c r="L94" s="9"/>
    </row>
    <row r="95" spans="2:12" x14ac:dyDescent="0.45">
      <c r="B95" s="26"/>
      <c r="C95" s="4"/>
      <c r="D95" s="4"/>
      <c r="E95" s="27"/>
      <c r="F95" s="27"/>
      <c r="G95" s="27"/>
      <c r="H95" s="27"/>
      <c r="I95" s="25"/>
      <c r="J95" s="4"/>
      <c r="K95" s="123"/>
      <c r="L95" s="9"/>
    </row>
    <row r="96" spans="2:12" x14ac:dyDescent="0.45">
      <c r="B96" s="26"/>
      <c r="C96" s="4"/>
      <c r="D96" s="4"/>
      <c r="E96" s="27"/>
      <c r="F96" s="27"/>
      <c r="G96" s="27"/>
      <c r="H96" s="27"/>
      <c r="I96" s="25"/>
      <c r="J96" s="4"/>
      <c r="K96" s="123"/>
      <c r="L96" s="9"/>
    </row>
    <row r="97" spans="2:12" x14ac:dyDescent="0.45">
      <c r="B97" s="26"/>
      <c r="C97" s="4"/>
      <c r="D97" s="4"/>
      <c r="E97" s="27"/>
      <c r="F97" s="27"/>
      <c r="G97" s="27"/>
      <c r="H97" s="27"/>
      <c r="I97" s="25"/>
      <c r="J97" s="4"/>
      <c r="K97" s="123"/>
      <c r="L97" s="9"/>
    </row>
    <row r="98" spans="2:12" x14ac:dyDescent="0.45">
      <c r="B98" s="26"/>
      <c r="C98" s="4"/>
      <c r="D98" s="4"/>
      <c r="E98" s="27"/>
      <c r="F98" s="27"/>
      <c r="G98" s="27"/>
      <c r="H98" s="27"/>
      <c r="I98" s="25"/>
      <c r="J98" s="4"/>
      <c r="K98" s="123"/>
      <c r="L98" s="9"/>
    </row>
    <row r="99" spans="2:12" x14ac:dyDescent="0.45">
      <c r="B99" s="26"/>
      <c r="C99" s="4"/>
      <c r="D99" s="4"/>
      <c r="E99" s="27"/>
      <c r="F99" s="27"/>
      <c r="G99" s="27"/>
      <c r="H99" s="27"/>
      <c r="I99" s="25"/>
      <c r="J99" s="4"/>
      <c r="K99" s="123"/>
      <c r="L99" s="9"/>
    </row>
    <row r="100" spans="2:12" x14ac:dyDescent="0.45">
      <c r="B100" s="26"/>
      <c r="C100" s="4"/>
      <c r="D100" s="4"/>
      <c r="E100" s="27"/>
      <c r="F100" s="27"/>
      <c r="G100" s="27"/>
      <c r="H100" s="27"/>
      <c r="I100" s="25"/>
      <c r="J100" s="4"/>
      <c r="K100" s="123"/>
      <c r="L100" s="9"/>
    </row>
    <row r="101" spans="2:12" x14ac:dyDescent="0.45">
      <c r="B101" s="26"/>
      <c r="C101" s="4"/>
      <c r="D101" s="4"/>
      <c r="E101" s="27"/>
      <c r="F101" s="27"/>
      <c r="G101" s="27"/>
      <c r="H101" s="27"/>
      <c r="I101" s="25"/>
      <c r="J101" s="4"/>
      <c r="K101" s="123"/>
      <c r="L101" s="9"/>
    </row>
    <row r="102" spans="2:12" x14ac:dyDescent="0.45">
      <c r="B102" s="26"/>
      <c r="C102" s="4"/>
      <c r="D102" s="4"/>
      <c r="E102" s="27"/>
      <c r="F102" s="27"/>
      <c r="G102" s="27"/>
      <c r="H102" s="27"/>
      <c r="I102" s="25"/>
      <c r="J102" s="4"/>
      <c r="K102" s="123"/>
      <c r="L102" s="9"/>
    </row>
    <row r="103" spans="2:12" x14ac:dyDescent="0.45">
      <c r="B103" s="26"/>
      <c r="C103" s="4"/>
      <c r="D103" s="4"/>
      <c r="E103" s="27"/>
      <c r="F103" s="27"/>
      <c r="G103" s="27"/>
      <c r="H103" s="27"/>
      <c r="I103" s="25"/>
      <c r="J103" s="4"/>
      <c r="K103" s="123"/>
      <c r="L103" s="9"/>
    </row>
    <row r="104" spans="2:12" x14ac:dyDescent="0.45">
      <c r="B104" s="26"/>
      <c r="C104" s="4"/>
      <c r="D104" s="4"/>
      <c r="E104" s="27"/>
      <c r="F104" s="27"/>
      <c r="G104" s="27"/>
      <c r="H104" s="27"/>
      <c r="I104" s="25"/>
      <c r="J104" s="4"/>
      <c r="K104" s="123"/>
      <c r="L104" s="9"/>
    </row>
    <row r="105" spans="2:12" x14ac:dyDescent="0.45">
      <c r="B105" s="26"/>
      <c r="C105" s="4"/>
      <c r="D105" s="4"/>
      <c r="E105" s="27"/>
      <c r="F105" s="27"/>
      <c r="G105" s="27"/>
      <c r="H105" s="27"/>
      <c r="I105" s="25"/>
      <c r="J105" s="4"/>
      <c r="K105" s="123"/>
      <c r="L105" s="9"/>
    </row>
    <row r="106" spans="2:12" x14ac:dyDescent="0.45">
      <c r="B106" s="26"/>
      <c r="C106" s="4"/>
      <c r="D106" s="4"/>
      <c r="E106" s="27"/>
      <c r="F106" s="27"/>
      <c r="G106" s="27"/>
      <c r="H106" s="27"/>
      <c r="I106" s="25"/>
      <c r="J106" s="4"/>
      <c r="K106" s="123"/>
      <c r="L106" s="9"/>
    </row>
    <row r="107" spans="2:12" x14ac:dyDescent="0.45">
      <c r="B107" s="26"/>
      <c r="C107" s="4"/>
      <c r="D107" s="4"/>
      <c r="E107" s="27"/>
      <c r="F107" s="27"/>
      <c r="G107" s="27"/>
      <c r="H107" s="27"/>
      <c r="I107" s="25"/>
      <c r="J107" s="4"/>
      <c r="K107" s="123"/>
      <c r="L107" s="9"/>
    </row>
    <row r="108" spans="2:12" x14ac:dyDescent="0.45">
      <c r="B108" s="26"/>
      <c r="C108" s="4"/>
      <c r="D108" s="4"/>
      <c r="E108" s="27"/>
      <c r="F108" s="27"/>
      <c r="G108" s="27"/>
      <c r="H108" s="27"/>
      <c r="I108" s="25"/>
      <c r="J108" s="4"/>
      <c r="K108" s="123"/>
      <c r="L108" s="9"/>
    </row>
    <row r="109" spans="2:12" x14ac:dyDescent="0.45">
      <c r="B109" s="26"/>
      <c r="C109" s="4"/>
      <c r="D109" s="4"/>
      <c r="E109" s="27"/>
      <c r="F109" s="27"/>
      <c r="G109" s="27"/>
      <c r="H109" s="27"/>
      <c r="I109" s="25"/>
      <c r="J109" s="4"/>
      <c r="K109" s="123"/>
      <c r="L109" s="9"/>
    </row>
    <row r="110" spans="2:12" x14ac:dyDescent="0.45">
      <c r="B110" s="26"/>
      <c r="C110" s="4"/>
      <c r="D110" s="4"/>
      <c r="E110" s="27"/>
      <c r="F110" s="27"/>
      <c r="G110" s="27"/>
      <c r="H110" s="27"/>
      <c r="I110" s="25"/>
      <c r="J110" s="4"/>
      <c r="K110" s="123"/>
      <c r="L110" s="9"/>
    </row>
    <row r="111" spans="2:12" x14ac:dyDescent="0.45">
      <c r="B111" s="26"/>
      <c r="C111" s="4"/>
      <c r="D111" s="4"/>
      <c r="E111" s="27"/>
      <c r="F111" s="27"/>
      <c r="G111" s="27"/>
      <c r="H111" s="27"/>
      <c r="I111" s="25"/>
      <c r="J111" s="4"/>
      <c r="K111" s="123"/>
      <c r="L111" s="9"/>
    </row>
    <row r="112" spans="2:12" x14ac:dyDescent="0.45">
      <c r="B112" s="26"/>
      <c r="C112" s="4"/>
      <c r="D112" s="4"/>
      <c r="E112" s="27"/>
      <c r="F112" s="27"/>
      <c r="G112" s="27"/>
      <c r="H112" s="27"/>
      <c r="I112" s="25"/>
      <c r="J112" s="4"/>
      <c r="K112" s="123"/>
      <c r="L112" s="9"/>
    </row>
    <row r="113" spans="2:12" x14ac:dyDescent="0.45">
      <c r="B113" s="26"/>
      <c r="C113" s="4"/>
      <c r="D113" s="4"/>
      <c r="E113" s="27"/>
      <c r="F113" s="27"/>
      <c r="G113" s="27"/>
      <c r="H113" s="27"/>
      <c r="I113" s="25"/>
      <c r="J113" s="4"/>
      <c r="K113" s="123"/>
      <c r="L113" s="9"/>
    </row>
    <row r="114" spans="2:12" x14ac:dyDescent="0.45">
      <c r="B114" s="26"/>
      <c r="C114" s="4"/>
      <c r="D114" s="4"/>
      <c r="E114" s="27"/>
      <c r="F114" s="27"/>
      <c r="G114" s="27"/>
      <c r="H114" s="27"/>
      <c r="I114" s="25"/>
      <c r="J114" s="4"/>
      <c r="K114" s="123"/>
      <c r="L114" s="9"/>
    </row>
    <row r="115" spans="2:12" x14ac:dyDescent="0.45">
      <c r="B115" s="26"/>
      <c r="C115" s="4"/>
      <c r="D115" s="4"/>
      <c r="E115" s="27"/>
      <c r="F115" s="27"/>
      <c r="G115" s="27"/>
      <c r="H115" s="27"/>
      <c r="I115" s="25"/>
      <c r="J115" s="4"/>
      <c r="K115" s="123"/>
      <c r="L115" s="9"/>
    </row>
    <row r="116" spans="2:12" x14ac:dyDescent="0.45">
      <c r="B116" s="26"/>
      <c r="C116" s="4"/>
      <c r="D116" s="4"/>
      <c r="E116" s="27"/>
      <c r="F116" s="27"/>
      <c r="G116" s="27"/>
      <c r="H116" s="27"/>
      <c r="I116" s="25"/>
      <c r="J116" s="4"/>
      <c r="K116" s="123"/>
      <c r="L116" s="9"/>
    </row>
    <row r="117" spans="2:12" x14ac:dyDescent="0.45">
      <c r="B117" s="26"/>
      <c r="C117" s="4"/>
      <c r="D117" s="4"/>
      <c r="E117" s="27"/>
      <c r="F117" s="27"/>
      <c r="G117" s="27"/>
      <c r="H117" s="27"/>
      <c r="I117" s="25"/>
      <c r="J117" s="4"/>
      <c r="K117" s="123"/>
      <c r="L117" s="9"/>
    </row>
    <row r="118" spans="2:12" x14ac:dyDescent="0.45">
      <c r="B118" s="26"/>
      <c r="C118" s="4"/>
      <c r="D118" s="4"/>
      <c r="E118" s="27"/>
      <c r="F118" s="27"/>
      <c r="G118" s="27"/>
      <c r="H118" s="27"/>
      <c r="I118" s="25"/>
      <c r="J118" s="4"/>
      <c r="K118" s="123"/>
      <c r="L118" s="9"/>
    </row>
    <row r="119" spans="2:12" x14ac:dyDescent="0.45">
      <c r="B119" s="26"/>
      <c r="C119" s="4"/>
      <c r="D119" s="4"/>
      <c r="E119" s="27"/>
      <c r="F119" s="27"/>
      <c r="G119" s="27"/>
      <c r="H119" s="27"/>
      <c r="I119" s="25"/>
      <c r="J119" s="4"/>
      <c r="K119" s="123"/>
      <c r="L119" s="9"/>
    </row>
    <row r="120" spans="2:12" x14ac:dyDescent="0.45">
      <c r="B120" s="26"/>
      <c r="C120" s="4"/>
      <c r="D120" s="4"/>
      <c r="E120" s="27"/>
      <c r="F120" s="27"/>
      <c r="G120" s="27"/>
      <c r="H120" s="27"/>
      <c r="I120" s="25"/>
      <c r="J120" s="4"/>
      <c r="K120" s="123"/>
      <c r="L120" s="9"/>
    </row>
    <row r="121" spans="2:12" x14ac:dyDescent="0.45">
      <c r="B121" s="26"/>
      <c r="C121" s="4"/>
      <c r="D121" s="4"/>
      <c r="E121" s="27"/>
      <c r="F121" s="27"/>
      <c r="G121" s="27"/>
      <c r="H121" s="27"/>
      <c r="I121" s="25"/>
      <c r="J121" s="4"/>
      <c r="K121" s="123"/>
      <c r="L121" s="9"/>
    </row>
    <row r="122" spans="2:12" x14ac:dyDescent="0.45">
      <c r="B122" s="26"/>
      <c r="C122" s="4"/>
      <c r="D122" s="4"/>
      <c r="E122" s="27"/>
      <c r="F122" s="27"/>
      <c r="G122" s="27"/>
      <c r="H122" s="27"/>
      <c r="I122" s="25"/>
      <c r="J122" s="4"/>
      <c r="K122" s="123"/>
      <c r="L122" s="9"/>
    </row>
    <row r="123" spans="2:12" x14ac:dyDescent="0.45">
      <c r="B123" s="26"/>
      <c r="C123" s="4"/>
      <c r="D123" s="4"/>
      <c r="E123" s="27"/>
      <c r="F123" s="27"/>
      <c r="G123" s="27"/>
      <c r="H123" s="27"/>
      <c r="I123" s="25"/>
      <c r="J123" s="4"/>
      <c r="K123" s="123"/>
      <c r="L123" s="9"/>
    </row>
    <row r="124" spans="2:12" x14ac:dyDescent="0.45">
      <c r="B124" s="26"/>
      <c r="C124" s="4"/>
      <c r="D124" s="4"/>
      <c r="E124" s="27"/>
      <c r="F124" s="27"/>
      <c r="G124" s="27"/>
      <c r="H124" s="27"/>
      <c r="I124" s="25"/>
      <c r="J124" s="4"/>
      <c r="K124" s="123"/>
      <c r="L124" s="9"/>
    </row>
    <row r="125" spans="2:12" x14ac:dyDescent="0.45">
      <c r="B125" s="26"/>
      <c r="C125" s="4"/>
      <c r="D125" s="4"/>
      <c r="E125" s="27"/>
      <c r="F125" s="27"/>
      <c r="G125" s="27"/>
      <c r="H125" s="27"/>
      <c r="I125" s="25"/>
      <c r="J125" s="4"/>
      <c r="K125" s="123"/>
      <c r="L125" s="9"/>
    </row>
    <row r="126" spans="2:12" x14ac:dyDescent="0.45">
      <c r="B126" s="26"/>
      <c r="C126" s="4"/>
      <c r="D126" s="4"/>
      <c r="E126" s="27"/>
      <c r="F126" s="27"/>
      <c r="G126" s="27"/>
      <c r="H126" s="27"/>
      <c r="I126" s="25"/>
      <c r="J126" s="4"/>
      <c r="K126" s="123"/>
      <c r="L126" s="9"/>
    </row>
    <row r="127" spans="2:12" x14ac:dyDescent="0.45">
      <c r="B127" s="26"/>
      <c r="C127" s="4"/>
      <c r="D127" s="4"/>
      <c r="E127" s="27"/>
      <c r="F127" s="27"/>
      <c r="G127" s="27"/>
      <c r="H127" s="27"/>
      <c r="I127" s="25"/>
      <c r="J127" s="4"/>
      <c r="K127" s="123"/>
      <c r="L127" s="9"/>
    </row>
    <row r="128" spans="2:12" x14ac:dyDescent="0.45">
      <c r="B128" s="26"/>
      <c r="C128" s="4"/>
      <c r="D128" s="4"/>
      <c r="E128" s="27"/>
      <c r="F128" s="27"/>
      <c r="G128" s="27"/>
      <c r="H128" s="27"/>
      <c r="I128" s="25"/>
      <c r="J128" s="4"/>
      <c r="K128" s="123"/>
      <c r="L128" s="9"/>
    </row>
    <row r="129" spans="2:12" x14ac:dyDescent="0.45">
      <c r="B129" s="26"/>
      <c r="C129" s="4"/>
      <c r="D129" s="4"/>
      <c r="E129" s="27"/>
      <c r="F129" s="27"/>
      <c r="G129" s="27"/>
      <c r="H129" s="27"/>
      <c r="I129" s="25"/>
      <c r="J129" s="4"/>
      <c r="K129" s="123"/>
      <c r="L129" s="9"/>
    </row>
    <row r="130" spans="2:12" x14ac:dyDescent="0.45">
      <c r="B130" s="26"/>
      <c r="C130" s="4"/>
      <c r="D130" s="4"/>
      <c r="E130" s="27"/>
      <c r="F130" s="27"/>
      <c r="G130" s="27"/>
      <c r="H130" s="27"/>
      <c r="I130" s="25"/>
      <c r="J130" s="4"/>
      <c r="K130" s="123"/>
      <c r="L130" s="9"/>
    </row>
    <row r="131" spans="2:12" x14ac:dyDescent="0.45">
      <c r="B131" s="26"/>
      <c r="C131" s="4"/>
      <c r="D131" s="4"/>
      <c r="E131" s="27"/>
      <c r="F131" s="27"/>
      <c r="G131" s="27"/>
      <c r="H131" s="27"/>
      <c r="I131" s="25"/>
      <c r="J131" s="4"/>
      <c r="K131" s="123"/>
      <c r="L131" s="9"/>
    </row>
    <row r="132" spans="2:12" x14ac:dyDescent="0.45">
      <c r="B132" s="26"/>
      <c r="C132" s="4"/>
      <c r="D132" s="4"/>
      <c r="E132" s="27"/>
      <c r="F132" s="27"/>
      <c r="G132" s="27"/>
      <c r="H132" s="27"/>
      <c r="I132" s="25"/>
      <c r="J132" s="4"/>
      <c r="K132" s="123"/>
      <c r="L132" s="9"/>
    </row>
    <row r="133" spans="2:12" x14ac:dyDescent="0.45">
      <c r="B133" s="26"/>
      <c r="C133" s="4"/>
      <c r="D133" s="4"/>
      <c r="E133" s="27"/>
      <c r="F133" s="27"/>
      <c r="G133" s="27"/>
      <c r="H133" s="27"/>
      <c r="I133" s="25"/>
      <c r="J133" s="4"/>
      <c r="K133" s="123"/>
      <c r="L133" s="9"/>
    </row>
    <row r="134" spans="2:12" x14ac:dyDescent="0.45">
      <c r="B134" s="26"/>
      <c r="C134" s="4"/>
      <c r="D134" s="4"/>
      <c r="E134" s="27"/>
      <c r="F134" s="27"/>
      <c r="G134" s="27"/>
      <c r="H134" s="27"/>
      <c r="I134" s="25"/>
      <c r="J134" s="4"/>
      <c r="K134" s="123"/>
      <c r="L134" s="9"/>
    </row>
    <row r="135" spans="2:12" x14ac:dyDescent="0.45">
      <c r="B135" s="26"/>
      <c r="C135" s="4"/>
      <c r="D135" s="4"/>
      <c r="E135" s="27"/>
      <c r="F135" s="27"/>
      <c r="G135" s="27"/>
      <c r="H135" s="27"/>
      <c r="I135" s="25"/>
      <c r="J135" s="4"/>
      <c r="K135" s="123"/>
      <c r="L135" s="9"/>
    </row>
    <row r="136" spans="2:12" x14ac:dyDescent="0.45">
      <c r="B136" s="26"/>
      <c r="C136" s="4"/>
      <c r="D136" s="4"/>
      <c r="E136" s="27"/>
      <c r="F136" s="27"/>
      <c r="G136" s="27"/>
      <c r="H136" s="27"/>
      <c r="I136" s="25"/>
      <c r="J136" s="4"/>
      <c r="K136" s="123"/>
      <c r="L136" s="9"/>
    </row>
    <row r="137" spans="2:12" x14ac:dyDescent="0.45">
      <c r="B137" s="26"/>
      <c r="C137" s="4"/>
      <c r="D137" s="4"/>
      <c r="E137" s="27"/>
      <c r="F137" s="27"/>
      <c r="G137" s="27"/>
      <c r="H137" s="27"/>
      <c r="I137" s="25"/>
      <c r="J137" s="4"/>
      <c r="K137" s="123"/>
      <c r="L137" s="9"/>
    </row>
    <row r="138" spans="2:12" x14ac:dyDescent="0.45">
      <c r="B138" s="26"/>
      <c r="C138" s="4"/>
      <c r="D138" s="4"/>
      <c r="E138" s="27"/>
      <c r="F138" s="27"/>
      <c r="G138" s="27"/>
      <c r="H138" s="27"/>
      <c r="I138" s="25"/>
      <c r="J138" s="4"/>
      <c r="K138" s="123"/>
      <c r="L138" s="9"/>
    </row>
    <row r="139" spans="2:12" x14ac:dyDescent="0.45">
      <c r="B139" s="26"/>
      <c r="C139" s="4"/>
      <c r="D139" s="4"/>
      <c r="E139" s="27"/>
      <c r="F139" s="27"/>
      <c r="G139" s="27"/>
      <c r="H139" s="27"/>
      <c r="I139" s="25"/>
      <c r="J139" s="4"/>
      <c r="K139" s="123"/>
      <c r="L139" s="9"/>
    </row>
    <row r="140" spans="2:12" x14ac:dyDescent="0.45">
      <c r="B140" s="26"/>
      <c r="C140" s="4"/>
      <c r="D140" s="4"/>
      <c r="E140" s="27"/>
      <c r="F140" s="27"/>
      <c r="G140" s="27"/>
      <c r="H140" s="27"/>
      <c r="I140" s="25"/>
      <c r="J140" s="4"/>
      <c r="K140" s="123"/>
      <c r="L140" s="9"/>
    </row>
    <row r="141" spans="2:12" x14ac:dyDescent="0.45">
      <c r="B141" s="26"/>
      <c r="C141" s="4"/>
      <c r="D141" s="4"/>
      <c r="E141" s="27"/>
      <c r="F141" s="27"/>
      <c r="G141" s="27"/>
      <c r="H141" s="27"/>
      <c r="I141" s="25"/>
      <c r="J141" s="4"/>
      <c r="K141" s="123"/>
      <c r="L141" s="9"/>
    </row>
    <row r="142" spans="2:12" x14ac:dyDescent="0.45">
      <c r="B142" s="26"/>
      <c r="C142" s="4"/>
      <c r="D142" s="4"/>
      <c r="E142" s="27"/>
      <c r="F142" s="27"/>
      <c r="G142" s="27"/>
      <c r="H142" s="27"/>
      <c r="I142" s="25"/>
      <c r="J142" s="4"/>
      <c r="K142" s="123"/>
      <c r="L142" s="9"/>
    </row>
    <row r="143" spans="2:12" x14ac:dyDescent="0.45">
      <c r="B143" s="26"/>
      <c r="C143" s="4"/>
      <c r="D143" s="4"/>
      <c r="E143" s="27"/>
      <c r="F143" s="27"/>
      <c r="G143" s="27"/>
      <c r="H143" s="27"/>
      <c r="I143" s="25"/>
      <c r="J143" s="4"/>
      <c r="K143" s="123"/>
      <c r="L143" s="9"/>
    </row>
    <row r="144" spans="2:12" x14ac:dyDescent="0.45">
      <c r="B144" s="26"/>
      <c r="C144" s="4"/>
      <c r="D144" s="4"/>
      <c r="E144" s="27"/>
      <c r="F144" s="27"/>
      <c r="G144" s="27"/>
      <c r="H144" s="27"/>
      <c r="I144" s="25"/>
      <c r="J144" s="4"/>
      <c r="K144" s="123"/>
      <c r="L144" s="9"/>
    </row>
    <row r="145" spans="2:12" x14ac:dyDescent="0.45">
      <c r="B145" s="26"/>
      <c r="C145" s="4"/>
      <c r="D145" s="4"/>
      <c r="E145" s="27"/>
      <c r="F145" s="27"/>
      <c r="G145" s="27"/>
      <c r="H145" s="27"/>
      <c r="I145" s="25"/>
      <c r="J145" s="4"/>
      <c r="K145" s="123"/>
      <c r="L145" s="9"/>
    </row>
    <row r="146" spans="2:12" x14ac:dyDescent="0.45">
      <c r="B146" s="26"/>
      <c r="C146" s="4"/>
      <c r="D146" s="4"/>
      <c r="E146" s="27"/>
      <c r="F146" s="27"/>
      <c r="G146" s="27"/>
      <c r="H146" s="27"/>
      <c r="I146" s="25"/>
      <c r="J146" s="4"/>
      <c r="K146" s="123"/>
      <c r="L146" s="9"/>
    </row>
    <row r="147" spans="2:12" x14ac:dyDescent="0.45">
      <c r="B147" s="26"/>
      <c r="C147" s="4"/>
      <c r="D147" s="4"/>
      <c r="E147" s="27"/>
      <c r="F147" s="27"/>
      <c r="G147" s="27"/>
      <c r="H147" s="27"/>
      <c r="I147" s="25"/>
      <c r="J147" s="4"/>
      <c r="K147" s="123"/>
      <c r="L147" s="9"/>
    </row>
    <row r="148" spans="2:12" x14ac:dyDescent="0.45">
      <c r="B148" s="26"/>
      <c r="C148" s="4"/>
      <c r="D148" s="4"/>
      <c r="E148" s="27"/>
      <c r="F148" s="27"/>
      <c r="G148" s="27"/>
      <c r="H148" s="27"/>
      <c r="I148" s="25"/>
      <c r="J148" s="4"/>
      <c r="K148" s="123"/>
      <c r="L148" s="9"/>
    </row>
    <row r="149" spans="2:12" x14ac:dyDescent="0.45">
      <c r="B149" s="26"/>
      <c r="C149" s="4"/>
      <c r="D149" s="4"/>
      <c r="E149" s="27"/>
      <c r="F149" s="27"/>
      <c r="G149" s="27"/>
      <c r="H149" s="27"/>
      <c r="I149" s="25"/>
      <c r="J149" s="4"/>
      <c r="K149" s="123"/>
      <c r="L149" s="9"/>
    </row>
    <row r="150" spans="2:12" x14ac:dyDescent="0.45">
      <c r="B150" s="26"/>
      <c r="C150" s="4"/>
      <c r="D150" s="4"/>
      <c r="E150" s="27"/>
      <c r="F150" s="27"/>
      <c r="G150" s="27"/>
      <c r="H150" s="27"/>
      <c r="I150" s="25"/>
      <c r="J150" s="4"/>
      <c r="K150" s="123"/>
      <c r="L150" s="9"/>
    </row>
    <row r="151" spans="2:12" x14ac:dyDescent="0.45">
      <c r="B151" s="26"/>
      <c r="C151" s="4"/>
      <c r="D151" s="4"/>
      <c r="E151" s="27"/>
      <c r="F151" s="27"/>
      <c r="G151" s="27"/>
      <c r="H151" s="27"/>
      <c r="I151" s="25"/>
      <c r="J151" s="4"/>
      <c r="K151" s="123"/>
      <c r="L151" s="9"/>
    </row>
    <row r="152" spans="2:12" x14ac:dyDescent="0.45">
      <c r="B152" s="26"/>
      <c r="C152" s="4"/>
      <c r="D152" s="4"/>
      <c r="E152" s="27"/>
      <c r="F152" s="27"/>
      <c r="G152" s="27"/>
      <c r="H152" s="27"/>
      <c r="I152" s="25"/>
      <c r="J152" s="4"/>
      <c r="K152" s="123"/>
      <c r="L152" s="9"/>
    </row>
    <row r="153" spans="2:12" x14ac:dyDescent="0.45">
      <c r="B153" s="26"/>
      <c r="C153" s="4"/>
      <c r="D153" s="4"/>
      <c r="E153" s="27"/>
      <c r="F153" s="27"/>
      <c r="G153" s="27"/>
      <c r="H153" s="27"/>
      <c r="I153" s="25"/>
      <c r="J153" s="4"/>
      <c r="K153" s="123"/>
      <c r="L153" s="9"/>
    </row>
    <row r="154" spans="2:12" x14ac:dyDescent="0.45">
      <c r="B154" s="26"/>
      <c r="C154" s="4"/>
      <c r="D154" s="4"/>
      <c r="E154" s="27"/>
      <c r="F154" s="27"/>
      <c r="G154" s="27"/>
      <c r="H154" s="27"/>
      <c r="I154" s="25"/>
      <c r="J154" s="4"/>
      <c r="K154" s="123"/>
      <c r="L154" s="9"/>
    </row>
    <row r="155" spans="2:12" x14ac:dyDescent="0.45">
      <c r="B155" s="26"/>
      <c r="C155" s="4"/>
      <c r="D155" s="4"/>
      <c r="E155" s="27"/>
      <c r="F155" s="27"/>
      <c r="G155" s="27"/>
      <c r="H155" s="27"/>
      <c r="I155" s="25"/>
      <c r="J155" s="4"/>
      <c r="K155" s="123"/>
      <c r="L155" s="9"/>
    </row>
    <row r="156" spans="2:12" x14ac:dyDescent="0.45">
      <c r="B156" s="26"/>
      <c r="C156" s="4"/>
      <c r="D156" s="4"/>
      <c r="E156" s="27"/>
      <c r="F156" s="27"/>
      <c r="G156" s="27"/>
      <c r="H156" s="27"/>
      <c r="I156" s="25"/>
      <c r="J156" s="4"/>
      <c r="K156" s="123"/>
      <c r="L156" s="9"/>
    </row>
    <row r="157" spans="2:12" x14ac:dyDescent="0.45">
      <c r="B157" s="26"/>
      <c r="C157" s="4"/>
      <c r="D157" s="4"/>
      <c r="E157" s="27"/>
      <c r="F157" s="27"/>
      <c r="G157" s="27"/>
      <c r="H157" s="27"/>
      <c r="I157" s="25"/>
      <c r="J157" s="4"/>
      <c r="K157" s="123"/>
      <c r="L157" s="9"/>
    </row>
    <row r="158" spans="2:12" x14ac:dyDescent="0.45">
      <c r="B158" s="26"/>
      <c r="C158" s="4"/>
      <c r="D158" s="4"/>
      <c r="E158" s="27"/>
      <c r="F158" s="27"/>
      <c r="G158" s="27"/>
      <c r="H158" s="27"/>
      <c r="I158" s="25"/>
      <c r="J158" s="4"/>
      <c r="K158" s="123"/>
      <c r="L158" s="9"/>
    </row>
    <row r="159" spans="2:12" x14ac:dyDescent="0.45">
      <c r="B159" s="26"/>
      <c r="C159" s="4"/>
      <c r="D159" s="4"/>
      <c r="E159" s="27"/>
      <c r="F159" s="27"/>
      <c r="G159" s="27"/>
      <c r="H159" s="27"/>
      <c r="I159" s="25"/>
      <c r="J159" s="4"/>
      <c r="K159" s="123"/>
      <c r="L159" s="9"/>
    </row>
    <row r="160" spans="2:12" x14ac:dyDescent="0.45">
      <c r="B160" s="26"/>
      <c r="C160" s="4"/>
      <c r="D160" s="4"/>
      <c r="E160" s="27"/>
      <c r="F160" s="27"/>
      <c r="G160" s="27"/>
      <c r="H160" s="27"/>
      <c r="I160" s="25"/>
      <c r="J160" s="4"/>
      <c r="K160" s="123"/>
      <c r="L160" s="9"/>
    </row>
    <row r="161" spans="2:12" x14ac:dyDescent="0.45">
      <c r="B161" s="26"/>
      <c r="C161" s="4"/>
      <c r="D161" s="4"/>
      <c r="E161" s="27"/>
      <c r="F161" s="27"/>
      <c r="G161" s="27"/>
      <c r="H161" s="27"/>
      <c r="I161" s="25"/>
      <c r="J161" s="4"/>
      <c r="K161" s="123"/>
      <c r="L161" s="9"/>
    </row>
    <row r="162" spans="2:12" x14ac:dyDescent="0.45">
      <c r="B162" s="26"/>
      <c r="C162" s="4"/>
      <c r="D162" s="4"/>
      <c r="E162" s="27"/>
      <c r="F162" s="27"/>
      <c r="G162" s="27"/>
      <c r="H162" s="27"/>
      <c r="I162" s="25"/>
      <c r="J162" s="4"/>
      <c r="K162" s="123"/>
      <c r="L162" s="9"/>
    </row>
    <row r="163" spans="2:12" x14ac:dyDescent="0.45">
      <c r="B163" s="26"/>
      <c r="C163" s="4"/>
      <c r="D163" s="4"/>
      <c r="E163" s="27"/>
      <c r="F163" s="27"/>
      <c r="G163" s="27"/>
      <c r="H163" s="27"/>
      <c r="I163" s="25"/>
      <c r="J163" s="4"/>
      <c r="K163" s="123"/>
      <c r="L163" s="9"/>
    </row>
    <row r="164" spans="2:12" x14ac:dyDescent="0.45">
      <c r="B164" s="26"/>
      <c r="C164" s="4"/>
      <c r="D164" s="4"/>
      <c r="E164" s="27"/>
      <c r="F164" s="27"/>
      <c r="G164" s="27"/>
      <c r="H164" s="27"/>
      <c r="I164" s="25"/>
      <c r="J164" s="4"/>
      <c r="K164" s="123"/>
      <c r="L164" s="9"/>
    </row>
    <row r="165" spans="2:12" x14ac:dyDescent="0.45">
      <c r="B165" s="26"/>
      <c r="C165" s="4"/>
      <c r="D165" s="4"/>
      <c r="E165" s="27"/>
      <c r="F165" s="27"/>
      <c r="G165" s="27"/>
      <c r="H165" s="27"/>
      <c r="I165" s="25"/>
      <c r="J165" s="4"/>
      <c r="K165" s="123"/>
      <c r="L165" s="9"/>
    </row>
    <row r="166" spans="2:12" x14ac:dyDescent="0.45">
      <c r="B166" s="26"/>
      <c r="C166" s="4"/>
      <c r="D166" s="4"/>
      <c r="E166" s="27"/>
      <c r="F166" s="27"/>
      <c r="G166" s="27"/>
      <c r="H166" s="27"/>
      <c r="I166" s="25"/>
      <c r="J166" s="4"/>
      <c r="K166" s="123"/>
      <c r="L166" s="9"/>
    </row>
    <row r="167" spans="2:12" x14ac:dyDescent="0.45">
      <c r="B167" s="26"/>
      <c r="C167" s="4"/>
      <c r="D167" s="4"/>
      <c r="E167" s="27"/>
      <c r="F167" s="27"/>
      <c r="G167" s="27"/>
      <c r="H167" s="27"/>
      <c r="I167" s="25"/>
      <c r="J167" s="4"/>
      <c r="K167" s="123"/>
      <c r="L167" s="9"/>
    </row>
    <row r="168" spans="2:12" x14ac:dyDescent="0.45">
      <c r="B168" s="26"/>
      <c r="C168" s="4"/>
      <c r="D168" s="4"/>
      <c r="E168" s="27"/>
      <c r="F168" s="27"/>
      <c r="G168" s="27"/>
      <c r="H168" s="27"/>
      <c r="I168" s="25"/>
      <c r="J168" s="4"/>
      <c r="K168" s="123"/>
      <c r="L168" s="9"/>
    </row>
    <row r="169" spans="2:12" x14ac:dyDescent="0.45">
      <c r="B169" s="26"/>
      <c r="C169" s="4"/>
      <c r="D169" s="4"/>
      <c r="E169" s="27"/>
      <c r="F169" s="27"/>
      <c r="G169" s="27"/>
      <c r="H169" s="27"/>
      <c r="I169" s="25"/>
      <c r="J169" s="4"/>
      <c r="K169" s="123"/>
      <c r="L169" s="9"/>
    </row>
    <row r="170" spans="2:12" x14ac:dyDescent="0.45">
      <c r="B170" s="26"/>
      <c r="C170" s="4"/>
      <c r="D170" s="4"/>
      <c r="E170" s="27"/>
      <c r="F170" s="27"/>
      <c r="G170" s="27"/>
      <c r="H170" s="27"/>
      <c r="I170" s="25"/>
      <c r="J170" s="4"/>
      <c r="K170" s="123"/>
      <c r="L170" s="9"/>
    </row>
    <row r="171" spans="2:12" x14ac:dyDescent="0.45">
      <c r="B171" s="26"/>
      <c r="C171" s="4"/>
      <c r="D171" s="4"/>
      <c r="E171" s="27"/>
      <c r="F171" s="27"/>
      <c r="G171" s="27"/>
      <c r="H171" s="27"/>
      <c r="I171" s="25"/>
      <c r="J171" s="4"/>
      <c r="K171" s="123"/>
      <c r="L171" s="9"/>
    </row>
    <row r="172" spans="2:12" x14ac:dyDescent="0.45">
      <c r="B172" s="26"/>
      <c r="C172" s="4"/>
      <c r="D172" s="4"/>
      <c r="E172" s="27"/>
      <c r="F172" s="27"/>
      <c r="G172" s="27"/>
      <c r="H172" s="27"/>
      <c r="I172" s="25"/>
      <c r="J172" s="4"/>
      <c r="K172" s="123"/>
      <c r="L172" s="9"/>
    </row>
    <row r="173" spans="2:12" x14ac:dyDescent="0.45">
      <c r="B173" s="26"/>
      <c r="C173" s="4"/>
      <c r="D173" s="4"/>
      <c r="E173" s="27"/>
      <c r="F173" s="27"/>
      <c r="G173" s="27"/>
      <c r="H173" s="27"/>
      <c r="I173" s="25"/>
      <c r="J173" s="4"/>
      <c r="K173" s="123"/>
      <c r="L173" s="9"/>
    </row>
    <row r="174" spans="2:12" x14ac:dyDescent="0.45">
      <c r="B174" s="26"/>
      <c r="C174" s="4"/>
      <c r="D174" s="4"/>
      <c r="E174" s="27"/>
      <c r="F174" s="27"/>
      <c r="G174" s="27"/>
      <c r="H174" s="27"/>
      <c r="I174" s="25"/>
      <c r="J174" s="4"/>
      <c r="K174" s="123"/>
      <c r="L174" s="9"/>
    </row>
    <row r="175" spans="2:12" x14ac:dyDescent="0.45">
      <c r="B175" s="26"/>
      <c r="C175" s="4"/>
      <c r="D175" s="4"/>
      <c r="E175" s="27"/>
      <c r="F175" s="27"/>
      <c r="G175" s="27"/>
      <c r="H175" s="27"/>
      <c r="I175" s="25"/>
      <c r="J175" s="4"/>
      <c r="K175" s="123"/>
      <c r="L175" s="9"/>
    </row>
    <row r="176" spans="2:12" x14ac:dyDescent="0.45">
      <c r="B176" s="26"/>
      <c r="C176" s="4"/>
      <c r="D176" s="4"/>
      <c r="E176" s="27"/>
      <c r="F176" s="27"/>
      <c r="G176" s="27"/>
      <c r="H176" s="27"/>
      <c r="I176" s="25"/>
      <c r="J176" s="4"/>
      <c r="K176" s="123"/>
      <c r="L176" s="9"/>
    </row>
    <row r="177" spans="2:12" x14ac:dyDescent="0.45">
      <c r="B177" s="26"/>
      <c r="C177" s="4"/>
      <c r="D177" s="4"/>
      <c r="E177" s="27"/>
      <c r="F177" s="27"/>
      <c r="G177" s="27"/>
      <c r="H177" s="27"/>
      <c r="I177" s="25"/>
      <c r="J177" s="4"/>
      <c r="K177" s="123"/>
      <c r="L177" s="9"/>
    </row>
    <row r="178" spans="2:12" x14ac:dyDescent="0.45">
      <c r="B178" s="26"/>
      <c r="C178" s="4"/>
      <c r="D178" s="4"/>
      <c r="E178" s="27"/>
      <c r="F178" s="27"/>
      <c r="G178" s="27"/>
      <c r="H178" s="27"/>
      <c r="I178" s="25"/>
      <c r="J178" s="4"/>
      <c r="K178" s="123"/>
      <c r="L178" s="9"/>
    </row>
    <row r="179" spans="2:12" x14ac:dyDescent="0.45">
      <c r="B179" s="26"/>
      <c r="C179" s="4"/>
      <c r="D179" s="4"/>
      <c r="E179" s="27"/>
      <c r="F179" s="27"/>
      <c r="G179" s="27"/>
      <c r="H179" s="27"/>
      <c r="I179" s="25"/>
      <c r="J179" s="4"/>
      <c r="K179" s="123"/>
      <c r="L179" s="9"/>
    </row>
    <row r="180" spans="2:12" x14ac:dyDescent="0.45">
      <c r="B180" s="26"/>
      <c r="C180" s="4"/>
      <c r="D180" s="4"/>
      <c r="E180" s="27"/>
      <c r="F180" s="27"/>
      <c r="G180" s="27"/>
      <c r="H180" s="27"/>
      <c r="I180" s="25"/>
      <c r="J180" s="4"/>
      <c r="K180" s="123"/>
      <c r="L180" s="9"/>
    </row>
    <row r="181" spans="2:12" x14ac:dyDescent="0.45">
      <c r="B181" s="26"/>
      <c r="C181" s="4"/>
      <c r="D181" s="4"/>
      <c r="E181" s="27"/>
      <c r="F181" s="27"/>
      <c r="G181" s="27"/>
      <c r="H181" s="27"/>
      <c r="I181" s="25"/>
      <c r="J181" s="4"/>
      <c r="K181" s="123"/>
      <c r="L181" s="9"/>
    </row>
    <row r="182" spans="2:12" x14ac:dyDescent="0.45">
      <c r="B182" s="26"/>
      <c r="C182" s="4"/>
      <c r="D182" s="4"/>
      <c r="E182" s="27"/>
      <c r="F182" s="27"/>
      <c r="G182" s="27"/>
      <c r="H182" s="27"/>
      <c r="I182" s="25"/>
      <c r="J182" s="4"/>
      <c r="K182" s="123"/>
      <c r="L182" s="9"/>
    </row>
    <row r="183" spans="2:12" x14ac:dyDescent="0.45">
      <c r="B183" s="26"/>
      <c r="C183" s="4"/>
      <c r="D183" s="4"/>
      <c r="E183" s="27"/>
      <c r="F183" s="27"/>
      <c r="G183" s="27"/>
      <c r="H183" s="27"/>
      <c r="I183" s="25"/>
      <c r="J183" s="4"/>
      <c r="K183" s="123"/>
      <c r="L183" s="9"/>
    </row>
    <row r="184" spans="2:12" x14ac:dyDescent="0.45">
      <c r="B184" s="26"/>
      <c r="C184" s="4"/>
      <c r="D184" s="4"/>
      <c r="E184" s="27"/>
      <c r="F184" s="27"/>
      <c r="G184" s="27"/>
      <c r="H184" s="27"/>
      <c r="I184" s="25"/>
      <c r="J184" s="4"/>
      <c r="K184" s="123"/>
      <c r="L184" s="9"/>
    </row>
    <row r="185" spans="2:12" x14ac:dyDescent="0.45">
      <c r="B185" s="26"/>
      <c r="C185" s="4"/>
      <c r="D185" s="4"/>
      <c r="E185" s="27"/>
      <c r="F185" s="27"/>
      <c r="G185" s="27"/>
      <c r="H185" s="27"/>
      <c r="I185" s="25"/>
      <c r="J185" s="4"/>
      <c r="K185" s="123"/>
      <c r="L185" s="9"/>
    </row>
    <row r="186" spans="2:12" x14ac:dyDescent="0.45">
      <c r="B186" s="26"/>
      <c r="C186" s="4"/>
      <c r="D186" s="4"/>
      <c r="E186" s="27"/>
      <c r="F186" s="27"/>
      <c r="G186" s="27"/>
      <c r="H186" s="27"/>
      <c r="I186" s="25"/>
      <c r="J186" s="4"/>
      <c r="K186" s="123"/>
      <c r="L186" s="9"/>
    </row>
    <row r="187" spans="2:12" x14ac:dyDescent="0.45">
      <c r="B187" s="26"/>
      <c r="C187" s="4"/>
      <c r="D187" s="4"/>
      <c r="E187" s="27"/>
      <c r="F187" s="27"/>
      <c r="G187" s="27"/>
      <c r="H187" s="27"/>
      <c r="I187" s="25"/>
      <c r="J187" s="4"/>
      <c r="K187" s="123"/>
      <c r="L187" s="9"/>
    </row>
    <row r="188" spans="2:12" x14ac:dyDescent="0.45">
      <c r="B188" s="26"/>
      <c r="C188" s="4"/>
      <c r="D188" s="4"/>
      <c r="E188" s="27"/>
      <c r="F188" s="27"/>
      <c r="G188" s="27"/>
      <c r="H188" s="27"/>
      <c r="I188" s="25"/>
      <c r="J188" s="4"/>
      <c r="K188" s="123"/>
      <c r="L188" s="9"/>
    </row>
    <row r="189" spans="2:12" x14ac:dyDescent="0.45">
      <c r="B189" s="26"/>
      <c r="C189" s="4"/>
      <c r="D189" s="4"/>
      <c r="E189" s="27"/>
      <c r="F189" s="27"/>
      <c r="G189" s="27"/>
      <c r="H189" s="27"/>
      <c r="I189" s="25"/>
      <c r="J189" s="4"/>
      <c r="K189" s="123"/>
      <c r="L189" s="9"/>
    </row>
    <row r="190" spans="2:12" x14ac:dyDescent="0.45">
      <c r="B190" s="26"/>
      <c r="C190" s="4"/>
      <c r="D190" s="4"/>
      <c r="E190" s="27"/>
      <c r="F190" s="27"/>
      <c r="G190" s="27"/>
      <c r="H190" s="27"/>
      <c r="I190" s="25"/>
      <c r="J190" s="4"/>
      <c r="K190" s="123"/>
      <c r="L190" s="9"/>
    </row>
    <row r="191" spans="2:12" x14ac:dyDescent="0.45">
      <c r="B191" s="26"/>
      <c r="C191" s="4"/>
      <c r="D191" s="4"/>
      <c r="E191" s="27"/>
      <c r="F191" s="27"/>
      <c r="G191" s="27"/>
      <c r="H191" s="27"/>
      <c r="I191" s="25"/>
      <c r="J191" s="4"/>
      <c r="K191" s="123"/>
      <c r="L191" s="9"/>
    </row>
    <row r="192" spans="2:12" x14ac:dyDescent="0.45">
      <c r="B192" s="26"/>
      <c r="C192" s="4"/>
      <c r="D192" s="4"/>
      <c r="E192" s="27"/>
      <c r="F192" s="27"/>
      <c r="G192" s="27"/>
      <c r="H192" s="27"/>
      <c r="I192" s="25"/>
      <c r="J192" s="4"/>
      <c r="K192" s="123"/>
      <c r="L192" s="9"/>
    </row>
    <row r="193" spans="2:12" x14ac:dyDescent="0.45">
      <c r="B193" s="26"/>
      <c r="C193" s="4"/>
      <c r="D193" s="4"/>
      <c r="E193" s="27"/>
      <c r="F193" s="27"/>
      <c r="G193" s="27"/>
      <c r="H193" s="27"/>
      <c r="I193" s="25"/>
      <c r="J193" s="4"/>
      <c r="K193" s="123"/>
      <c r="L193" s="9"/>
    </row>
    <row r="194" spans="2:12" x14ac:dyDescent="0.45">
      <c r="B194" s="26"/>
      <c r="C194" s="4"/>
      <c r="D194" s="4"/>
      <c r="E194" s="27"/>
      <c r="F194" s="27"/>
      <c r="G194" s="27"/>
      <c r="H194" s="27"/>
      <c r="I194" s="25"/>
      <c r="J194" s="4"/>
      <c r="K194" s="123"/>
      <c r="L194" s="9"/>
    </row>
    <row r="195" spans="2:12" x14ac:dyDescent="0.45">
      <c r="B195" s="26"/>
      <c r="C195" s="4"/>
      <c r="D195" s="4"/>
      <c r="E195" s="27"/>
      <c r="F195" s="27"/>
      <c r="G195" s="27"/>
      <c r="H195" s="27"/>
      <c r="I195" s="25"/>
      <c r="J195" s="4"/>
      <c r="K195" s="123"/>
      <c r="L195" s="9"/>
    </row>
    <row r="196" spans="2:12" x14ac:dyDescent="0.45">
      <c r="B196" s="26"/>
      <c r="C196" s="4"/>
      <c r="D196" s="4"/>
      <c r="E196" s="27"/>
      <c r="F196" s="27"/>
      <c r="G196" s="27"/>
      <c r="H196" s="27"/>
      <c r="I196" s="25"/>
      <c r="J196" s="4"/>
      <c r="K196" s="123"/>
      <c r="L196" s="9"/>
    </row>
    <row r="197" spans="2:12" x14ac:dyDescent="0.45">
      <c r="B197" s="26"/>
      <c r="C197" s="4"/>
      <c r="D197" s="4"/>
      <c r="E197" s="27"/>
      <c r="F197" s="27"/>
      <c r="G197" s="27"/>
      <c r="H197" s="27"/>
      <c r="I197" s="25"/>
      <c r="J197" s="4"/>
      <c r="K197" s="123"/>
      <c r="L197" s="9"/>
    </row>
    <row r="198" spans="2:12" x14ac:dyDescent="0.45">
      <c r="B198" s="26"/>
      <c r="C198" s="4"/>
      <c r="D198" s="4"/>
      <c r="E198" s="27"/>
      <c r="F198" s="27"/>
      <c r="G198" s="27"/>
      <c r="H198" s="27"/>
      <c r="I198" s="25"/>
      <c r="J198" s="4"/>
      <c r="K198" s="123"/>
      <c r="L198" s="9"/>
    </row>
    <row r="199" spans="2:12" x14ac:dyDescent="0.45">
      <c r="B199" s="26"/>
      <c r="C199" s="4"/>
      <c r="D199" s="4"/>
      <c r="E199" s="27"/>
      <c r="F199" s="27"/>
      <c r="G199" s="27"/>
      <c r="H199" s="27"/>
      <c r="I199" s="25"/>
      <c r="J199" s="4"/>
      <c r="K199" s="123"/>
      <c r="L199" s="9"/>
    </row>
    <row r="200" spans="2:12" x14ac:dyDescent="0.45">
      <c r="B200" s="26"/>
      <c r="C200" s="4"/>
      <c r="D200" s="4"/>
      <c r="E200" s="27"/>
      <c r="F200" s="27"/>
      <c r="G200" s="27"/>
      <c r="H200" s="27"/>
      <c r="I200" s="25"/>
      <c r="J200" s="4"/>
      <c r="K200" s="123"/>
      <c r="L200" s="9"/>
    </row>
    <row r="201" spans="2:12" x14ac:dyDescent="0.45">
      <c r="B201" s="26"/>
      <c r="C201" s="4"/>
      <c r="D201" s="4"/>
      <c r="E201" s="27"/>
      <c r="F201" s="27"/>
      <c r="G201" s="27"/>
      <c r="H201" s="27"/>
      <c r="I201" s="25"/>
      <c r="J201" s="4"/>
      <c r="K201" s="123"/>
      <c r="L201" s="9"/>
    </row>
    <row r="202" spans="2:12" x14ac:dyDescent="0.45">
      <c r="B202" s="26"/>
      <c r="C202" s="4"/>
      <c r="D202" s="4"/>
      <c r="E202" s="27"/>
      <c r="F202" s="27"/>
      <c r="G202" s="27"/>
      <c r="H202" s="27"/>
      <c r="I202" s="25"/>
      <c r="J202" s="4"/>
      <c r="K202" s="123"/>
      <c r="L202" s="9"/>
    </row>
    <row r="203" spans="2:12" x14ac:dyDescent="0.45">
      <c r="B203" s="26"/>
      <c r="C203" s="4"/>
      <c r="D203" s="4"/>
      <c r="E203" s="27"/>
      <c r="F203" s="27"/>
      <c r="G203" s="27"/>
      <c r="H203" s="27"/>
      <c r="I203" s="25"/>
      <c r="J203" s="4"/>
      <c r="K203" s="123"/>
      <c r="L203" s="9"/>
    </row>
    <row r="204" spans="2:12" x14ac:dyDescent="0.45">
      <c r="B204" s="26"/>
      <c r="C204" s="4"/>
      <c r="D204" s="4"/>
      <c r="E204" s="27"/>
      <c r="F204" s="27"/>
      <c r="G204" s="27"/>
      <c r="H204" s="27"/>
      <c r="I204" s="25"/>
      <c r="J204" s="4"/>
      <c r="K204" s="123"/>
      <c r="L204" s="9"/>
    </row>
    <row r="205" spans="2:12" x14ac:dyDescent="0.45">
      <c r="B205" s="26"/>
      <c r="C205" s="4"/>
      <c r="D205" s="4"/>
      <c r="E205" s="27"/>
      <c r="F205" s="27"/>
      <c r="G205" s="27"/>
      <c r="H205" s="27"/>
      <c r="I205" s="25"/>
      <c r="J205" s="4"/>
      <c r="K205" s="123"/>
      <c r="L205" s="9"/>
    </row>
    <row r="206" spans="2:12" x14ac:dyDescent="0.45">
      <c r="B206" s="26"/>
      <c r="C206" s="4"/>
      <c r="D206" s="4"/>
      <c r="E206" s="27"/>
      <c r="F206" s="27"/>
      <c r="G206" s="27"/>
      <c r="H206" s="27"/>
      <c r="I206" s="25"/>
      <c r="J206" s="4"/>
      <c r="K206" s="123"/>
      <c r="L206" s="9"/>
    </row>
    <row r="207" spans="2:12" x14ac:dyDescent="0.45">
      <c r="B207" s="26"/>
      <c r="C207" s="4"/>
      <c r="D207" s="4"/>
      <c r="E207" s="27"/>
      <c r="F207" s="27"/>
      <c r="G207" s="27"/>
      <c r="H207" s="27"/>
      <c r="I207" s="25"/>
      <c r="J207" s="4"/>
      <c r="K207" s="123"/>
      <c r="L207" s="9"/>
    </row>
    <row r="208" spans="2:12" x14ac:dyDescent="0.45">
      <c r="B208" s="26"/>
      <c r="C208" s="4"/>
      <c r="D208" s="4"/>
      <c r="E208" s="27"/>
      <c r="F208" s="27"/>
      <c r="G208" s="27"/>
      <c r="H208" s="27"/>
      <c r="I208" s="25"/>
      <c r="J208" s="4"/>
      <c r="K208" s="123"/>
      <c r="L208" s="9"/>
    </row>
    <row r="209" spans="2:12" x14ac:dyDescent="0.45">
      <c r="B209" s="26"/>
      <c r="C209" s="4"/>
      <c r="D209" s="4"/>
      <c r="E209" s="27"/>
      <c r="F209" s="27"/>
      <c r="G209" s="27"/>
      <c r="H209" s="27"/>
      <c r="I209" s="25"/>
      <c r="J209" s="4"/>
      <c r="K209" s="123"/>
      <c r="L209" s="9"/>
    </row>
    <row r="210" spans="2:12" x14ac:dyDescent="0.45">
      <c r="B210" s="26"/>
      <c r="C210" s="4"/>
      <c r="D210" s="4"/>
      <c r="E210" s="27"/>
      <c r="F210" s="27"/>
      <c r="G210" s="27"/>
      <c r="H210" s="27"/>
      <c r="I210" s="25"/>
      <c r="J210" s="4"/>
      <c r="K210" s="123"/>
      <c r="L210" s="9"/>
    </row>
    <row r="211" spans="2:12" x14ac:dyDescent="0.45">
      <c r="B211" s="26"/>
      <c r="C211" s="4"/>
      <c r="D211" s="4"/>
      <c r="E211" s="27"/>
      <c r="F211" s="27"/>
      <c r="G211" s="27"/>
      <c r="H211" s="27"/>
      <c r="I211" s="25"/>
      <c r="J211" s="4"/>
      <c r="K211" s="123"/>
      <c r="L211" s="9"/>
    </row>
    <row r="212" spans="2:12" x14ac:dyDescent="0.45">
      <c r="B212" s="26"/>
      <c r="C212" s="4"/>
      <c r="D212" s="4"/>
      <c r="E212" s="27"/>
      <c r="F212" s="27"/>
      <c r="G212" s="27"/>
      <c r="H212" s="27"/>
      <c r="I212" s="25"/>
      <c r="J212" s="4"/>
      <c r="K212" s="123"/>
      <c r="L212" s="9"/>
    </row>
    <row r="213" spans="2:12" x14ac:dyDescent="0.45">
      <c r="B213" s="26"/>
      <c r="C213" s="4"/>
      <c r="D213" s="4"/>
      <c r="E213" s="27"/>
      <c r="F213" s="27"/>
      <c r="G213" s="27"/>
      <c r="H213" s="27"/>
      <c r="I213" s="25"/>
      <c r="J213" s="4"/>
      <c r="K213" s="123"/>
      <c r="L213" s="9"/>
    </row>
    <row r="214" spans="2:12" x14ac:dyDescent="0.45">
      <c r="B214" s="26"/>
      <c r="C214" s="4"/>
      <c r="D214" s="4"/>
      <c r="E214" s="27"/>
      <c r="F214" s="27"/>
      <c r="G214" s="27"/>
      <c r="H214" s="27"/>
      <c r="I214" s="25"/>
      <c r="J214" s="4"/>
      <c r="K214" s="123"/>
      <c r="L214" s="9"/>
    </row>
    <row r="215" spans="2:12" x14ac:dyDescent="0.45">
      <c r="B215" s="26"/>
      <c r="C215" s="4"/>
      <c r="D215" s="4"/>
      <c r="E215" s="27"/>
      <c r="F215" s="27"/>
      <c r="G215" s="27"/>
      <c r="H215" s="27"/>
      <c r="I215" s="25"/>
      <c r="J215" s="4"/>
      <c r="K215" s="123"/>
      <c r="L215" s="9"/>
    </row>
    <row r="216" spans="2:12" x14ac:dyDescent="0.45">
      <c r="B216" s="26"/>
      <c r="C216" s="4"/>
      <c r="D216" s="4"/>
      <c r="E216" s="27"/>
      <c r="F216" s="27"/>
      <c r="G216" s="27"/>
      <c r="H216" s="27"/>
      <c r="I216" s="25"/>
      <c r="J216" s="4"/>
      <c r="K216" s="123"/>
      <c r="L216" s="9"/>
    </row>
    <row r="217" spans="2:12" x14ac:dyDescent="0.45">
      <c r="B217" s="26"/>
      <c r="C217" s="4"/>
      <c r="D217" s="4"/>
      <c r="E217" s="27"/>
      <c r="F217" s="27"/>
      <c r="G217" s="27"/>
      <c r="H217" s="27"/>
      <c r="I217" s="25"/>
      <c r="J217" s="4"/>
      <c r="K217" s="123"/>
      <c r="L217" s="9"/>
    </row>
    <row r="218" spans="2:12" x14ac:dyDescent="0.45">
      <c r="B218" s="26"/>
      <c r="C218" s="4"/>
      <c r="D218" s="4"/>
      <c r="E218" s="27"/>
      <c r="F218" s="27"/>
      <c r="G218" s="27"/>
      <c r="H218" s="27"/>
      <c r="I218" s="25"/>
      <c r="J218" s="4"/>
      <c r="K218" s="123"/>
      <c r="L218" s="9"/>
    </row>
    <row r="219" spans="2:12" x14ac:dyDescent="0.45">
      <c r="B219" s="26"/>
      <c r="C219" s="4"/>
      <c r="D219" s="4"/>
      <c r="E219" s="27"/>
      <c r="F219" s="27"/>
      <c r="G219" s="27"/>
      <c r="H219" s="27"/>
      <c r="I219" s="25"/>
      <c r="J219" s="4"/>
      <c r="K219" s="123"/>
      <c r="L219" s="9"/>
    </row>
    <row r="220" spans="2:12" x14ac:dyDescent="0.45">
      <c r="B220" s="26"/>
      <c r="C220" s="4"/>
      <c r="D220" s="4"/>
      <c r="E220" s="27"/>
      <c r="F220" s="27"/>
      <c r="G220" s="27"/>
      <c r="H220" s="27"/>
      <c r="I220" s="25"/>
      <c r="J220" s="4"/>
      <c r="K220" s="123"/>
      <c r="L220" s="9"/>
    </row>
    <row r="221" spans="2:12" x14ac:dyDescent="0.45">
      <c r="B221" s="26"/>
      <c r="C221" s="4"/>
      <c r="D221" s="4"/>
      <c r="E221" s="27"/>
      <c r="F221" s="27"/>
      <c r="G221" s="27"/>
      <c r="H221" s="27"/>
      <c r="I221" s="25"/>
      <c r="J221" s="4"/>
      <c r="K221" s="123"/>
      <c r="L221" s="9"/>
    </row>
    <row r="222" spans="2:12" x14ac:dyDescent="0.45">
      <c r="B222" s="26"/>
      <c r="C222" s="4"/>
      <c r="D222" s="4"/>
      <c r="E222" s="27"/>
      <c r="F222" s="27"/>
      <c r="G222" s="27"/>
      <c r="H222" s="27"/>
      <c r="I222" s="25"/>
      <c r="J222" s="4"/>
      <c r="K222" s="123"/>
      <c r="L222" s="9"/>
    </row>
    <row r="223" spans="2:12" x14ac:dyDescent="0.45">
      <c r="B223" s="26"/>
      <c r="C223" s="4"/>
      <c r="D223" s="4"/>
      <c r="E223" s="27"/>
      <c r="F223" s="27"/>
      <c r="G223" s="27"/>
      <c r="H223" s="27"/>
      <c r="I223" s="25"/>
      <c r="J223" s="4"/>
      <c r="K223" s="123"/>
      <c r="L223" s="9"/>
    </row>
    <row r="224" spans="2:12" x14ac:dyDescent="0.45">
      <c r="B224" s="26"/>
      <c r="C224" s="4"/>
      <c r="D224" s="4"/>
      <c r="E224" s="27"/>
      <c r="F224" s="27"/>
      <c r="G224" s="27"/>
      <c r="H224" s="27"/>
      <c r="I224" s="25"/>
      <c r="J224" s="4"/>
      <c r="K224" s="123"/>
      <c r="L224" s="9"/>
    </row>
    <row r="225" spans="2:12" x14ac:dyDescent="0.45">
      <c r="B225" s="26"/>
      <c r="C225" s="4"/>
      <c r="D225" s="4"/>
      <c r="E225" s="27"/>
      <c r="F225" s="27"/>
      <c r="G225" s="27"/>
      <c r="H225" s="27"/>
      <c r="I225" s="25"/>
      <c r="J225" s="4"/>
      <c r="K225" s="123"/>
      <c r="L225" s="9"/>
    </row>
    <row r="226" spans="2:12" x14ac:dyDescent="0.45">
      <c r="B226" s="26"/>
      <c r="C226" s="4"/>
      <c r="D226" s="4"/>
      <c r="E226" s="27"/>
      <c r="F226" s="27"/>
      <c r="G226" s="27"/>
      <c r="H226" s="27"/>
      <c r="I226" s="25"/>
      <c r="J226" s="4"/>
      <c r="K226" s="123"/>
      <c r="L226" s="9"/>
    </row>
    <row r="227" spans="2:12" x14ac:dyDescent="0.45">
      <c r="B227" s="26"/>
      <c r="C227" s="4"/>
      <c r="D227" s="4"/>
      <c r="E227" s="27"/>
      <c r="F227" s="27"/>
      <c r="G227" s="27"/>
      <c r="H227" s="27"/>
      <c r="I227" s="25"/>
      <c r="J227" s="4"/>
      <c r="K227" s="123"/>
      <c r="L227" s="9"/>
    </row>
    <row r="228" spans="2:12" x14ac:dyDescent="0.45">
      <c r="B228" s="26"/>
      <c r="C228" s="4"/>
      <c r="D228" s="4"/>
      <c r="E228" s="27"/>
      <c r="F228" s="27"/>
      <c r="G228" s="27"/>
      <c r="H228" s="27"/>
      <c r="I228" s="25"/>
      <c r="J228" s="4"/>
      <c r="K228" s="123"/>
      <c r="L228" s="9"/>
    </row>
    <row r="229" spans="2:12" x14ac:dyDescent="0.45">
      <c r="B229" s="26"/>
      <c r="C229" s="4"/>
      <c r="D229" s="4"/>
      <c r="E229" s="27"/>
      <c r="F229" s="27"/>
      <c r="G229" s="27"/>
      <c r="H229" s="27"/>
      <c r="I229" s="25"/>
      <c r="J229" s="4"/>
      <c r="K229" s="123"/>
      <c r="L229" s="9"/>
    </row>
    <row r="230" spans="2:12" x14ac:dyDescent="0.45">
      <c r="B230" s="26"/>
      <c r="C230" s="4"/>
      <c r="D230" s="4"/>
      <c r="E230" s="27"/>
      <c r="F230" s="27"/>
      <c r="G230" s="27"/>
      <c r="H230" s="27"/>
      <c r="I230" s="25"/>
      <c r="J230" s="4"/>
      <c r="K230" s="123"/>
      <c r="L230" s="9"/>
    </row>
    <row r="231" spans="2:12" x14ac:dyDescent="0.45">
      <c r="B231" s="26"/>
      <c r="C231" s="4"/>
      <c r="D231" s="4"/>
      <c r="E231" s="27"/>
      <c r="F231" s="27"/>
      <c r="G231" s="27"/>
      <c r="H231" s="27"/>
      <c r="I231" s="25"/>
      <c r="J231" s="4"/>
      <c r="K231" s="123"/>
      <c r="L231" s="9"/>
    </row>
    <row r="232" spans="2:12" x14ac:dyDescent="0.45">
      <c r="B232" s="26"/>
      <c r="C232" s="4"/>
      <c r="D232" s="4"/>
      <c r="E232" s="27"/>
      <c r="F232" s="27"/>
      <c r="G232" s="27"/>
      <c r="H232" s="27"/>
      <c r="I232" s="25"/>
      <c r="J232" s="4"/>
      <c r="K232" s="123"/>
      <c r="L232" s="9"/>
    </row>
    <row r="233" spans="2:12" x14ac:dyDescent="0.45">
      <c r="B233" s="26"/>
      <c r="C233" s="4"/>
      <c r="D233" s="4"/>
      <c r="E233" s="27"/>
      <c r="F233" s="27"/>
      <c r="G233" s="27"/>
      <c r="H233" s="27"/>
      <c r="I233" s="25"/>
      <c r="J233" s="4"/>
      <c r="K233" s="123"/>
      <c r="L233" s="9"/>
    </row>
    <row r="234" spans="2:12" x14ac:dyDescent="0.45">
      <c r="B234" s="26"/>
      <c r="C234" s="4"/>
      <c r="D234" s="4"/>
      <c r="E234" s="27"/>
      <c r="F234" s="27"/>
      <c r="G234" s="27"/>
      <c r="H234" s="27"/>
      <c r="I234" s="25"/>
      <c r="J234" s="4"/>
      <c r="K234" s="123"/>
      <c r="L234" s="9"/>
    </row>
    <row r="235" spans="2:12" x14ac:dyDescent="0.45">
      <c r="B235" s="26"/>
      <c r="C235" s="4"/>
      <c r="D235" s="4"/>
      <c r="E235" s="27"/>
      <c r="F235" s="27"/>
      <c r="G235" s="27"/>
      <c r="H235" s="27"/>
      <c r="I235" s="25"/>
      <c r="J235" s="4"/>
      <c r="K235" s="123"/>
      <c r="L235" s="9"/>
    </row>
    <row r="236" spans="2:12" x14ac:dyDescent="0.45">
      <c r="B236" s="26"/>
      <c r="C236" s="4"/>
      <c r="D236" s="4"/>
      <c r="E236" s="27"/>
      <c r="F236" s="27"/>
      <c r="G236" s="27"/>
      <c r="H236" s="27"/>
      <c r="I236" s="25"/>
      <c r="J236" s="4"/>
      <c r="K236" s="123"/>
      <c r="L236" s="9"/>
    </row>
    <row r="237" spans="2:12" x14ac:dyDescent="0.45">
      <c r="B237" s="26"/>
      <c r="C237" s="4"/>
      <c r="D237" s="4"/>
      <c r="E237" s="27"/>
      <c r="F237" s="27"/>
      <c r="G237" s="27"/>
      <c r="H237" s="27"/>
      <c r="I237" s="25"/>
      <c r="J237" s="4"/>
      <c r="K237" s="123"/>
      <c r="L237" s="9"/>
    </row>
    <row r="238" spans="2:12" x14ac:dyDescent="0.45">
      <c r="B238" s="26"/>
      <c r="C238" s="4"/>
      <c r="D238" s="4"/>
      <c r="E238" s="27"/>
      <c r="F238" s="27"/>
      <c r="G238" s="27"/>
      <c r="H238" s="27"/>
      <c r="I238" s="25"/>
      <c r="J238" s="4"/>
      <c r="K238" s="123"/>
      <c r="L238" s="9"/>
    </row>
    <row r="239" spans="2:12" x14ac:dyDescent="0.45">
      <c r="B239" s="26"/>
      <c r="C239" s="4"/>
      <c r="D239" s="4"/>
      <c r="E239" s="27"/>
      <c r="F239" s="27"/>
      <c r="G239" s="27"/>
      <c r="H239" s="27"/>
      <c r="I239" s="25"/>
      <c r="J239" s="4"/>
      <c r="K239" s="123"/>
      <c r="L239" s="9"/>
    </row>
    <row r="240" spans="2:12" x14ac:dyDescent="0.45">
      <c r="B240" s="26"/>
      <c r="C240" s="4"/>
      <c r="D240" s="4"/>
      <c r="E240" s="27"/>
      <c r="F240" s="27"/>
      <c r="G240" s="27"/>
      <c r="H240" s="27"/>
      <c r="I240" s="25"/>
      <c r="J240" s="4"/>
      <c r="K240" s="123"/>
      <c r="L240" s="9"/>
    </row>
    <row r="241" spans="2:12" x14ac:dyDescent="0.45">
      <c r="B241" s="26"/>
      <c r="C241" s="4"/>
      <c r="D241" s="4"/>
      <c r="E241" s="27"/>
      <c r="F241" s="27"/>
      <c r="G241" s="27"/>
      <c r="H241" s="27"/>
      <c r="I241" s="25"/>
      <c r="J241" s="4"/>
      <c r="K241" s="123"/>
      <c r="L241" s="9"/>
    </row>
    <row r="242" spans="2:12" x14ac:dyDescent="0.45">
      <c r="B242" s="26"/>
      <c r="C242" s="4"/>
      <c r="D242" s="4"/>
      <c r="E242" s="27"/>
      <c r="F242" s="27"/>
      <c r="G242" s="27"/>
      <c r="H242" s="27"/>
      <c r="I242" s="25"/>
      <c r="J242" s="4"/>
      <c r="K242" s="123"/>
      <c r="L242" s="9"/>
    </row>
    <row r="243" spans="2:12" x14ac:dyDescent="0.45">
      <c r="B243" s="26"/>
      <c r="C243" s="4"/>
      <c r="D243" s="4"/>
      <c r="E243" s="27"/>
      <c r="F243" s="27"/>
      <c r="G243" s="27"/>
      <c r="H243" s="27"/>
      <c r="I243" s="25"/>
      <c r="J243" s="4"/>
      <c r="K243" s="123"/>
      <c r="L243" s="9"/>
    </row>
    <row r="244" spans="2:12" x14ac:dyDescent="0.45">
      <c r="B244" s="26"/>
      <c r="C244" s="4"/>
      <c r="D244" s="4"/>
      <c r="E244" s="27"/>
      <c r="F244" s="27"/>
      <c r="G244" s="27"/>
      <c r="H244" s="27"/>
      <c r="I244" s="25"/>
      <c r="J244" s="4"/>
      <c r="K244" s="123"/>
      <c r="L244" s="9"/>
    </row>
    <row r="245" spans="2:12" x14ac:dyDescent="0.45">
      <c r="B245" s="26"/>
      <c r="C245" s="4"/>
      <c r="D245" s="4"/>
      <c r="E245" s="27"/>
      <c r="F245" s="27"/>
      <c r="G245" s="27"/>
      <c r="H245" s="27"/>
      <c r="I245" s="25"/>
      <c r="J245" s="4"/>
      <c r="K245" s="123"/>
      <c r="L245" s="9"/>
    </row>
    <row r="246" spans="2:12" x14ac:dyDescent="0.45">
      <c r="B246" s="26"/>
      <c r="C246" s="4"/>
      <c r="D246" s="4"/>
      <c r="E246" s="27"/>
      <c r="F246" s="27"/>
      <c r="G246" s="27"/>
      <c r="H246" s="27"/>
      <c r="I246" s="25"/>
      <c r="J246" s="4"/>
      <c r="K246" s="123"/>
      <c r="L246" s="9"/>
    </row>
    <row r="247" spans="2:12" x14ac:dyDescent="0.45">
      <c r="B247" s="26"/>
      <c r="C247" s="4"/>
      <c r="D247" s="4"/>
      <c r="E247" s="27"/>
      <c r="F247" s="27"/>
      <c r="G247" s="27"/>
      <c r="H247" s="27"/>
      <c r="I247" s="25"/>
      <c r="J247" s="4"/>
      <c r="K247" s="123"/>
      <c r="L247" s="9"/>
    </row>
    <row r="248" spans="2:12" x14ac:dyDescent="0.45">
      <c r="B248" s="26"/>
      <c r="C248" s="4"/>
      <c r="D248" s="4"/>
      <c r="E248" s="27"/>
      <c r="F248" s="27"/>
      <c r="G248" s="27"/>
      <c r="H248" s="27"/>
      <c r="I248" s="25"/>
      <c r="J248" s="4"/>
      <c r="K248" s="123"/>
      <c r="L248" s="9"/>
    </row>
    <row r="249" spans="2:12" x14ac:dyDescent="0.45">
      <c r="B249" s="26"/>
      <c r="C249" s="4"/>
      <c r="D249" s="4"/>
      <c r="E249" s="27"/>
      <c r="F249" s="27"/>
      <c r="G249" s="27"/>
      <c r="H249" s="27"/>
      <c r="I249" s="25"/>
      <c r="J249" s="4"/>
      <c r="K249" s="123"/>
      <c r="L249" s="9"/>
    </row>
    <row r="250" spans="2:12" x14ac:dyDescent="0.45">
      <c r="B250" s="26"/>
      <c r="C250" s="4"/>
      <c r="D250" s="4"/>
      <c r="E250" s="27"/>
      <c r="F250" s="27"/>
      <c r="G250" s="27"/>
      <c r="H250" s="27"/>
      <c r="I250" s="25"/>
      <c r="J250" s="4"/>
      <c r="K250" s="123"/>
      <c r="L250" s="9"/>
    </row>
    <row r="251" spans="2:12" x14ac:dyDescent="0.45">
      <c r="B251" s="26"/>
      <c r="C251" s="4"/>
      <c r="D251" s="4"/>
      <c r="E251" s="27"/>
      <c r="F251" s="27"/>
      <c r="G251" s="27"/>
      <c r="H251" s="27"/>
      <c r="I251" s="25"/>
      <c r="J251" s="4"/>
      <c r="K251" s="123"/>
      <c r="L251" s="9"/>
    </row>
    <row r="252" spans="2:12" x14ac:dyDescent="0.45">
      <c r="B252" s="26"/>
      <c r="C252" s="4"/>
      <c r="D252" s="4"/>
      <c r="E252" s="27"/>
      <c r="F252" s="27"/>
      <c r="G252" s="27"/>
      <c r="H252" s="27"/>
      <c r="I252" s="25"/>
      <c r="J252" s="4"/>
      <c r="K252" s="123"/>
      <c r="L252" s="9"/>
    </row>
    <row r="253" spans="2:12" x14ac:dyDescent="0.45">
      <c r="B253" s="26"/>
      <c r="C253" s="4"/>
      <c r="D253" s="4"/>
      <c r="E253" s="27"/>
      <c r="F253" s="27"/>
      <c r="G253" s="27"/>
      <c r="H253" s="27"/>
      <c r="I253" s="25"/>
      <c r="J253" s="4"/>
      <c r="K253" s="123"/>
      <c r="L253" s="9"/>
    </row>
    <row r="254" spans="2:12" x14ac:dyDescent="0.45">
      <c r="B254" s="26"/>
      <c r="C254" s="4"/>
      <c r="D254" s="4"/>
      <c r="E254" s="27"/>
      <c r="F254" s="27"/>
      <c r="G254" s="27"/>
      <c r="H254" s="27"/>
      <c r="I254" s="25"/>
      <c r="J254" s="4"/>
      <c r="K254" s="123"/>
      <c r="L254" s="9"/>
    </row>
    <row r="255" spans="2:12" x14ac:dyDescent="0.45">
      <c r="B255" s="26"/>
      <c r="C255" s="4"/>
      <c r="D255" s="4"/>
      <c r="E255" s="27"/>
      <c r="F255" s="27"/>
      <c r="G255" s="27"/>
      <c r="H255" s="27"/>
      <c r="I255" s="25"/>
      <c r="J255" s="4"/>
      <c r="K255" s="123"/>
      <c r="L255" s="9"/>
    </row>
    <row r="256" spans="2:12" x14ac:dyDescent="0.45">
      <c r="B256" s="26"/>
      <c r="C256" s="4"/>
      <c r="D256" s="4"/>
      <c r="E256" s="27"/>
      <c r="F256" s="27"/>
      <c r="G256" s="27"/>
      <c r="H256" s="27"/>
      <c r="I256" s="25"/>
      <c r="J256" s="4"/>
      <c r="K256" s="123"/>
      <c r="L256" s="9"/>
    </row>
    <row r="257" spans="2:12" x14ac:dyDescent="0.45">
      <c r="B257" s="26"/>
      <c r="C257" s="4"/>
      <c r="D257" s="4"/>
      <c r="E257" s="27"/>
      <c r="F257" s="27"/>
      <c r="G257" s="27"/>
      <c r="H257" s="27"/>
      <c r="I257" s="25"/>
      <c r="J257" s="4"/>
      <c r="K257" s="123"/>
      <c r="L257" s="9"/>
    </row>
    <row r="258" spans="2:12" x14ac:dyDescent="0.45">
      <c r="B258" s="26"/>
      <c r="C258" s="4"/>
      <c r="D258" s="4"/>
      <c r="E258" s="27"/>
      <c r="F258" s="27"/>
      <c r="G258" s="27"/>
      <c r="H258" s="27"/>
      <c r="I258" s="25"/>
      <c r="J258" s="4"/>
      <c r="K258" s="123"/>
      <c r="L258" s="9"/>
    </row>
    <row r="259" spans="2:12" x14ac:dyDescent="0.45">
      <c r="B259" s="26"/>
      <c r="C259" s="4"/>
      <c r="D259" s="4"/>
      <c r="E259" s="27"/>
      <c r="F259" s="27"/>
      <c r="G259" s="27"/>
      <c r="H259" s="27"/>
      <c r="I259" s="25"/>
      <c r="J259" s="4"/>
      <c r="K259" s="123"/>
      <c r="L259" s="9"/>
    </row>
    <row r="260" spans="2:12" x14ac:dyDescent="0.45">
      <c r="B260" s="26"/>
      <c r="C260" s="4"/>
      <c r="D260" s="4"/>
      <c r="E260" s="27"/>
      <c r="F260" s="27"/>
      <c r="G260" s="27"/>
      <c r="H260" s="27"/>
      <c r="I260" s="25"/>
      <c r="J260" s="4"/>
      <c r="K260" s="123"/>
      <c r="L260" s="9"/>
    </row>
    <row r="261" spans="2:12" x14ac:dyDescent="0.45">
      <c r="B261" s="26"/>
      <c r="C261" s="4"/>
      <c r="D261" s="4"/>
      <c r="E261" s="27"/>
      <c r="F261" s="27"/>
      <c r="G261" s="27"/>
      <c r="H261" s="27"/>
      <c r="I261" s="25"/>
      <c r="J261" s="4"/>
      <c r="K261" s="123"/>
      <c r="L261" s="9"/>
    </row>
    <row r="262" spans="2:12" x14ac:dyDescent="0.45">
      <c r="B262" s="26"/>
      <c r="C262" s="4"/>
      <c r="D262" s="4"/>
      <c r="E262" s="27"/>
      <c r="F262" s="27"/>
      <c r="G262" s="27"/>
      <c r="H262" s="27"/>
      <c r="I262" s="25"/>
      <c r="J262" s="4"/>
      <c r="K262" s="123"/>
      <c r="L262" s="9"/>
    </row>
    <row r="263" spans="2:12" x14ac:dyDescent="0.45">
      <c r="B263" s="26"/>
      <c r="C263" s="4"/>
      <c r="D263" s="4"/>
      <c r="E263" s="27"/>
      <c r="F263" s="27"/>
      <c r="G263" s="27"/>
      <c r="H263" s="27"/>
      <c r="I263" s="25"/>
      <c r="J263" s="4"/>
      <c r="K263" s="123"/>
      <c r="L263" s="9"/>
    </row>
    <row r="264" spans="2:12" x14ac:dyDescent="0.45">
      <c r="B264" s="26"/>
      <c r="C264" s="4"/>
      <c r="D264" s="4"/>
      <c r="E264" s="27"/>
      <c r="F264" s="27"/>
      <c r="G264" s="27"/>
      <c r="H264" s="27"/>
      <c r="I264" s="25"/>
      <c r="J264" s="4"/>
      <c r="K264" s="123"/>
      <c r="L264" s="9"/>
    </row>
    <row r="265" spans="2:12" x14ac:dyDescent="0.45">
      <c r="B265" s="26"/>
      <c r="C265" s="4"/>
      <c r="D265" s="4"/>
      <c r="E265" s="27"/>
      <c r="F265" s="27"/>
      <c r="G265" s="27"/>
      <c r="H265" s="27"/>
      <c r="I265" s="25"/>
      <c r="J265" s="4"/>
      <c r="K265" s="123"/>
      <c r="L265" s="9"/>
    </row>
    <row r="266" spans="2:12" x14ac:dyDescent="0.45">
      <c r="B266" s="26"/>
      <c r="C266" s="4"/>
      <c r="D266" s="4"/>
      <c r="E266" s="27"/>
      <c r="F266" s="27"/>
      <c r="G266" s="27"/>
      <c r="H266" s="27"/>
      <c r="I266" s="25"/>
      <c r="J266" s="4"/>
      <c r="K266" s="123"/>
      <c r="L266" s="9"/>
    </row>
    <row r="267" spans="2:12" x14ac:dyDescent="0.45">
      <c r="B267" s="26"/>
      <c r="C267" s="4"/>
      <c r="D267" s="4"/>
      <c r="E267" s="27"/>
      <c r="F267" s="27"/>
      <c r="G267" s="27"/>
      <c r="H267" s="27"/>
      <c r="I267" s="25"/>
      <c r="J267" s="4"/>
      <c r="K267" s="123"/>
      <c r="L267" s="9"/>
    </row>
    <row r="268" spans="2:12" x14ac:dyDescent="0.45">
      <c r="B268" s="26"/>
      <c r="C268" s="4"/>
      <c r="D268" s="4"/>
      <c r="E268" s="27"/>
      <c r="F268" s="27"/>
      <c r="G268" s="27"/>
      <c r="H268" s="27"/>
      <c r="I268" s="25"/>
      <c r="J268" s="4"/>
      <c r="K268" s="123"/>
      <c r="L268" s="9"/>
    </row>
    <row r="269" spans="2:12" x14ac:dyDescent="0.45">
      <c r="B269" s="26"/>
      <c r="C269" s="4"/>
      <c r="D269" s="4"/>
      <c r="E269" s="27"/>
      <c r="F269" s="27"/>
      <c r="G269" s="27"/>
      <c r="H269" s="27"/>
      <c r="I269" s="25"/>
      <c r="J269" s="4"/>
      <c r="K269" s="123"/>
      <c r="L269" s="9"/>
    </row>
    <row r="270" spans="2:12" x14ac:dyDescent="0.45">
      <c r="B270" s="26"/>
      <c r="C270" s="4"/>
      <c r="D270" s="4"/>
      <c r="E270" s="27"/>
      <c r="F270" s="27"/>
      <c r="G270" s="27"/>
      <c r="H270" s="27"/>
      <c r="I270" s="25"/>
      <c r="J270" s="4"/>
      <c r="K270" s="123"/>
      <c r="L270" s="9"/>
    </row>
    <row r="271" spans="2:12" x14ac:dyDescent="0.45">
      <c r="B271" s="26"/>
      <c r="C271" s="4"/>
      <c r="D271" s="4"/>
      <c r="E271" s="27"/>
      <c r="F271" s="27"/>
      <c r="G271" s="27"/>
      <c r="H271" s="27"/>
      <c r="I271" s="25"/>
      <c r="J271" s="4"/>
      <c r="K271" s="123"/>
      <c r="L271" s="9"/>
    </row>
    <row r="272" spans="2:12" x14ac:dyDescent="0.45">
      <c r="B272" s="26"/>
      <c r="C272" s="4"/>
      <c r="D272" s="4"/>
      <c r="E272" s="27"/>
      <c r="F272" s="27"/>
      <c r="G272" s="27"/>
      <c r="H272" s="27"/>
      <c r="I272" s="25"/>
      <c r="J272" s="4"/>
      <c r="K272" s="123"/>
      <c r="L272" s="9"/>
    </row>
    <row r="273" spans="2:12" x14ac:dyDescent="0.45">
      <c r="B273" s="26"/>
      <c r="C273" s="4"/>
      <c r="D273" s="4"/>
      <c r="E273" s="27"/>
      <c r="F273" s="27"/>
      <c r="G273" s="27"/>
      <c r="H273" s="27"/>
      <c r="I273" s="25"/>
      <c r="J273" s="4"/>
      <c r="K273" s="123"/>
      <c r="L273" s="9"/>
    </row>
    <row r="274" spans="2:12" x14ac:dyDescent="0.45">
      <c r="B274" s="26"/>
      <c r="C274" s="4"/>
      <c r="D274" s="4"/>
      <c r="E274" s="27"/>
      <c r="F274" s="27"/>
      <c r="G274" s="27"/>
      <c r="H274" s="27"/>
      <c r="I274" s="25"/>
      <c r="J274" s="4"/>
      <c r="K274" s="123"/>
      <c r="L274" s="9"/>
    </row>
    <row r="275" spans="2:12" x14ac:dyDescent="0.45">
      <c r="B275" s="26"/>
      <c r="C275" s="4"/>
      <c r="D275" s="4"/>
      <c r="E275" s="27"/>
      <c r="F275" s="27"/>
      <c r="G275" s="27"/>
      <c r="H275" s="27"/>
      <c r="I275" s="25"/>
      <c r="J275" s="4"/>
      <c r="K275" s="123"/>
      <c r="L275" s="9"/>
    </row>
    <row r="276" spans="2:12" x14ac:dyDescent="0.45">
      <c r="B276" s="26"/>
      <c r="C276" s="4"/>
      <c r="D276" s="4"/>
      <c r="E276" s="27"/>
      <c r="F276" s="27"/>
      <c r="G276" s="27"/>
      <c r="H276" s="27"/>
      <c r="I276" s="25"/>
      <c r="J276" s="4"/>
      <c r="K276" s="123"/>
      <c r="L276" s="9"/>
    </row>
    <row r="277" spans="2:12" x14ac:dyDescent="0.45">
      <c r="B277" s="26"/>
      <c r="C277" s="4"/>
      <c r="D277" s="4"/>
      <c r="E277" s="27"/>
      <c r="F277" s="27"/>
      <c r="G277" s="27"/>
      <c r="H277" s="27"/>
      <c r="I277" s="25"/>
      <c r="J277" s="4"/>
      <c r="K277" s="123"/>
      <c r="L277" s="9"/>
    </row>
    <row r="278" spans="2:12" x14ac:dyDescent="0.45">
      <c r="B278" s="26"/>
      <c r="C278" s="4"/>
      <c r="D278" s="4"/>
      <c r="E278" s="27"/>
      <c r="F278" s="27"/>
      <c r="G278" s="27"/>
      <c r="H278" s="27"/>
      <c r="I278" s="25"/>
      <c r="J278" s="4"/>
      <c r="K278" s="123"/>
      <c r="L278" s="9"/>
    </row>
    <row r="279" spans="2:12" x14ac:dyDescent="0.45">
      <c r="B279" s="26"/>
      <c r="C279" s="4"/>
      <c r="D279" s="4"/>
      <c r="E279" s="27"/>
      <c r="F279" s="27"/>
      <c r="G279" s="27"/>
      <c r="H279" s="27"/>
      <c r="I279" s="25"/>
      <c r="J279" s="4"/>
      <c r="K279" s="123"/>
      <c r="L279" s="9"/>
    </row>
    <row r="280" spans="2:12" x14ac:dyDescent="0.45">
      <c r="B280" s="26"/>
      <c r="C280" s="4"/>
      <c r="D280" s="4"/>
      <c r="E280" s="27"/>
      <c r="F280" s="27"/>
      <c r="G280" s="27"/>
      <c r="H280" s="27"/>
      <c r="I280" s="25"/>
      <c r="J280" s="4"/>
      <c r="K280" s="123"/>
      <c r="L280" s="9"/>
    </row>
    <row r="281" spans="2:12" x14ac:dyDescent="0.45">
      <c r="B281" s="26"/>
      <c r="C281" s="4"/>
      <c r="D281" s="4"/>
      <c r="E281" s="27"/>
      <c r="F281" s="27"/>
      <c r="G281" s="27"/>
      <c r="H281" s="27"/>
      <c r="I281" s="25"/>
      <c r="J281" s="4"/>
      <c r="K281" s="123"/>
      <c r="L281" s="9"/>
    </row>
    <row r="282" spans="2:12" x14ac:dyDescent="0.45">
      <c r="B282" s="26"/>
      <c r="C282" s="4"/>
      <c r="D282" s="4"/>
      <c r="E282" s="27"/>
      <c r="F282" s="27"/>
      <c r="G282" s="27"/>
      <c r="H282" s="27"/>
      <c r="I282" s="25"/>
      <c r="J282" s="4"/>
      <c r="K282" s="123"/>
      <c r="L282" s="9"/>
    </row>
    <row r="283" spans="2:12" x14ac:dyDescent="0.45">
      <c r="B283" s="26"/>
      <c r="C283" s="4"/>
      <c r="D283" s="4"/>
      <c r="E283" s="27"/>
      <c r="F283" s="27"/>
      <c r="G283" s="27"/>
      <c r="H283" s="27"/>
      <c r="I283" s="25"/>
      <c r="J283" s="4"/>
      <c r="K283" s="123"/>
      <c r="L283" s="9"/>
    </row>
    <row r="284" spans="2:12" x14ac:dyDescent="0.45">
      <c r="B284" s="26"/>
      <c r="C284" s="4"/>
      <c r="D284" s="4"/>
      <c r="E284" s="27"/>
      <c r="F284" s="27"/>
      <c r="G284" s="27"/>
      <c r="H284" s="27"/>
      <c r="I284" s="25"/>
      <c r="J284" s="4"/>
      <c r="K284" s="123"/>
      <c r="L284" s="9"/>
    </row>
    <row r="285" spans="2:12" x14ac:dyDescent="0.45">
      <c r="B285" s="26"/>
      <c r="C285" s="4"/>
      <c r="D285" s="4"/>
      <c r="E285" s="27"/>
      <c r="F285" s="27"/>
      <c r="G285" s="27"/>
      <c r="H285" s="27"/>
      <c r="I285" s="25"/>
      <c r="J285" s="4"/>
      <c r="K285" s="123"/>
      <c r="L285" s="9"/>
    </row>
    <row r="286" spans="2:12" x14ac:dyDescent="0.45">
      <c r="B286" s="26"/>
      <c r="C286" s="4"/>
      <c r="D286" s="4"/>
      <c r="E286" s="27"/>
      <c r="F286" s="27"/>
      <c r="G286" s="27"/>
      <c r="H286" s="27"/>
      <c r="I286" s="25"/>
      <c r="J286" s="4"/>
      <c r="K286" s="123"/>
      <c r="L286" s="9"/>
    </row>
    <row r="287" spans="2:12" x14ac:dyDescent="0.45">
      <c r="B287" s="26"/>
      <c r="C287" s="4"/>
      <c r="D287" s="4"/>
      <c r="E287" s="27"/>
      <c r="F287" s="27"/>
      <c r="G287" s="27"/>
      <c r="H287" s="27"/>
      <c r="I287" s="25"/>
      <c r="J287" s="4"/>
      <c r="K287" s="123"/>
      <c r="L287" s="9"/>
    </row>
    <row r="288" spans="2:12" x14ac:dyDescent="0.45">
      <c r="B288" s="26"/>
      <c r="C288" s="4"/>
      <c r="D288" s="4"/>
      <c r="E288" s="27"/>
      <c r="F288" s="27"/>
      <c r="G288" s="27"/>
      <c r="H288" s="27"/>
      <c r="I288" s="25"/>
      <c r="J288" s="4"/>
      <c r="K288" s="123"/>
      <c r="L288" s="9"/>
    </row>
    <row r="289" spans="2:12" x14ac:dyDescent="0.45">
      <c r="B289" s="26"/>
      <c r="C289" s="4"/>
      <c r="D289" s="4"/>
      <c r="E289" s="27"/>
      <c r="F289" s="27"/>
      <c r="G289" s="27"/>
      <c r="H289" s="27"/>
      <c r="I289" s="25"/>
      <c r="J289" s="4"/>
      <c r="K289" s="123"/>
      <c r="L289" s="9"/>
    </row>
    <row r="290" spans="2:12" x14ac:dyDescent="0.45">
      <c r="B290" s="26"/>
      <c r="C290" s="4"/>
      <c r="D290" s="4"/>
      <c r="E290" s="27"/>
      <c r="F290" s="27"/>
      <c r="G290" s="27"/>
      <c r="H290" s="27"/>
      <c r="I290" s="25"/>
      <c r="J290" s="4"/>
      <c r="K290" s="123"/>
      <c r="L290" s="9"/>
    </row>
    <row r="291" spans="2:12" x14ac:dyDescent="0.45">
      <c r="B291" s="26"/>
      <c r="C291" s="4"/>
      <c r="D291" s="4"/>
      <c r="E291" s="27"/>
      <c r="F291" s="27"/>
      <c r="G291" s="27"/>
      <c r="H291" s="27"/>
      <c r="I291" s="25"/>
      <c r="J291" s="4"/>
      <c r="K291" s="123"/>
      <c r="L291" s="9"/>
    </row>
    <row r="292" spans="2:12" x14ac:dyDescent="0.45">
      <c r="B292" s="26"/>
      <c r="C292" s="4"/>
      <c r="D292" s="4"/>
      <c r="E292" s="27"/>
      <c r="F292" s="27"/>
      <c r="G292" s="27"/>
      <c r="H292" s="27"/>
      <c r="I292" s="25"/>
      <c r="J292" s="4"/>
      <c r="K292" s="123"/>
      <c r="L292" s="9"/>
    </row>
    <row r="293" spans="2:12" x14ac:dyDescent="0.45">
      <c r="B293" s="26"/>
      <c r="C293" s="4"/>
      <c r="D293" s="4"/>
      <c r="E293" s="27"/>
      <c r="F293" s="27"/>
      <c r="G293" s="27"/>
      <c r="H293" s="27"/>
      <c r="I293" s="25"/>
      <c r="J293" s="4"/>
      <c r="K293" s="123"/>
      <c r="L293" s="9"/>
    </row>
    <row r="294" spans="2:12" x14ac:dyDescent="0.45">
      <c r="B294" s="26"/>
      <c r="C294" s="4"/>
      <c r="D294" s="4"/>
      <c r="E294" s="27"/>
      <c r="F294" s="27"/>
      <c r="G294" s="27"/>
      <c r="H294" s="27"/>
      <c r="I294" s="25"/>
      <c r="J294" s="4"/>
      <c r="K294" s="123"/>
      <c r="L294" s="9"/>
    </row>
    <row r="295" spans="2:12" x14ac:dyDescent="0.45">
      <c r="B295" s="26"/>
      <c r="C295" s="4"/>
      <c r="D295" s="4"/>
      <c r="E295" s="27"/>
      <c r="F295" s="27"/>
      <c r="G295" s="27"/>
      <c r="H295" s="27"/>
      <c r="I295" s="25"/>
      <c r="J295" s="4"/>
      <c r="K295" s="123"/>
      <c r="L295" s="9"/>
    </row>
    <row r="296" spans="2:12" x14ac:dyDescent="0.45">
      <c r="B296" s="26"/>
      <c r="C296" s="4"/>
      <c r="D296" s="4"/>
      <c r="E296" s="27"/>
      <c r="F296" s="27"/>
      <c r="G296" s="27"/>
      <c r="H296" s="27"/>
      <c r="I296" s="25"/>
      <c r="J296" s="4"/>
      <c r="K296" s="123"/>
      <c r="L296" s="9"/>
    </row>
    <row r="297" spans="2:12" x14ac:dyDescent="0.45">
      <c r="B297" s="26"/>
      <c r="C297" s="4"/>
      <c r="D297" s="4"/>
      <c r="E297" s="27"/>
      <c r="F297" s="27"/>
      <c r="G297" s="27"/>
      <c r="H297" s="27"/>
      <c r="I297" s="25"/>
      <c r="J297" s="4"/>
      <c r="K297" s="123"/>
      <c r="L297" s="9"/>
    </row>
    <row r="298" spans="2:12" x14ac:dyDescent="0.45">
      <c r="B298" s="26"/>
      <c r="C298" s="4"/>
      <c r="D298" s="4"/>
      <c r="E298" s="27"/>
      <c r="F298" s="27"/>
      <c r="G298" s="27"/>
      <c r="H298" s="27"/>
      <c r="I298" s="25"/>
      <c r="J298" s="4"/>
      <c r="K298" s="123"/>
      <c r="L298" s="9"/>
    </row>
    <row r="299" spans="2:12" x14ac:dyDescent="0.45">
      <c r="B299" s="26"/>
      <c r="C299" s="4"/>
      <c r="D299" s="4"/>
      <c r="E299" s="27"/>
      <c r="F299" s="27"/>
      <c r="G299" s="27"/>
      <c r="H299" s="27"/>
      <c r="I299" s="25"/>
      <c r="J299" s="4"/>
      <c r="K299" s="123"/>
      <c r="L299" s="9"/>
    </row>
    <row r="300" spans="2:12" x14ac:dyDescent="0.45">
      <c r="B300" s="26"/>
      <c r="C300" s="4"/>
      <c r="D300" s="4"/>
      <c r="E300" s="27"/>
      <c r="F300" s="27"/>
      <c r="G300" s="27"/>
      <c r="H300" s="27"/>
      <c r="I300" s="25"/>
      <c r="J300" s="4"/>
      <c r="K300" s="123"/>
      <c r="L300" s="9"/>
    </row>
    <row r="301" spans="2:12" x14ac:dyDescent="0.45">
      <c r="B301" s="26"/>
      <c r="C301" s="4"/>
      <c r="D301" s="4"/>
      <c r="E301" s="27"/>
      <c r="F301" s="27"/>
      <c r="G301" s="27"/>
      <c r="H301" s="27"/>
      <c r="I301" s="25"/>
      <c r="J301" s="4"/>
      <c r="K301" s="123"/>
      <c r="L301" s="9"/>
    </row>
    <row r="302" spans="2:12" x14ac:dyDescent="0.45">
      <c r="B302" s="26"/>
      <c r="C302" s="4"/>
      <c r="D302" s="4"/>
      <c r="E302" s="27"/>
      <c r="F302" s="27"/>
      <c r="G302" s="27"/>
      <c r="H302" s="27"/>
      <c r="I302" s="25"/>
      <c r="J302" s="4"/>
      <c r="K302" s="123"/>
      <c r="L302" s="9"/>
    </row>
    <row r="303" spans="2:12" x14ac:dyDescent="0.45">
      <c r="B303" s="26"/>
      <c r="C303" s="4"/>
      <c r="D303" s="4"/>
      <c r="E303" s="27"/>
      <c r="F303" s="27"/>
      <c r="G303" s="27"/>
      <c r="H303" s="27"/>
      <c r="I303" s="25"/>
      <c r="J303" s="4"/>
      <c r="K303" s="123"/>
      <c r="L303" s="9"/>
    </row>
    <row r="304" spans="2:12" x14ac:dyDescent="0.45">
      <c r="B304" s="26"/>
      <c r="C304" s="4"/>
      <c r="D304" s="4"/>
      <c r="E304" s="27"/>
      <c r="F304" s="27"/>
      <c r="G304" s="27"/>
      <c r="H304" s="27"/>
      <c r="I304" s="25"/>
      <c r="J304" s="4"/>
      <c r="K304" s="123"/>
      <c r="L304" s="9"/>
    </row>
    <row r="305" spans="2:12" x14ac:dyDescent="0.45">
      <c r="B305" s="26"/>
      <c r="C305" s="4"/>
      <c r="D305" s="4"/>
      <c r="E305" s="27"/>
      <c r="F305" s="27"/>
      <c r="G305" s="27"/>
      <c r="H305" s="27"/>
      <c r="I305" s="25"/>
      <c r="J305" s="4"/>
      <c r="K305" s="123"/>
      <c r="L305" s="9"/>
    </row>
    <row r="306" spans="2:12" x14ac:dyDescent="0.45">
      <c r="B306" s="26"/>
      <c r="C306" s="4"/>
      <c r="D306" s="4"/>
      <c r="E306" s="27"/>
      <c r="F306" s="27"/>
      <c r="G306" s="27"/>
      <c r="H306" s="27"/>
      <c r="I306" s="25"/>
      <c r="J306" s="4"/>
      <c r="K306" s="123"/>
      <c r="L306" s="9"/>
    </row>
    <row r="307" spans="2:12" x14ac:dyDescent="0.45">
      <c r="B307" s="26"/>
      <c r="C307" s="4"/>
      <c r="D307" s="4"/>
      <c r="E307" s="27"/>
      <c r="F307" s="27"/>
      <c r="G307" s="27"/>
      <c r="H307" s="27"/>
      <c r="I307" s="25"/>
      <c r="J307" s="4"/>
      <c r="K307" s="123"/>
      <c r="L307" s="9"/>
    </row>
    <row r="308" spans="2:12" x14ac:dyDescent="0.45">
      <c r="B308" s="26"/>
      <c r="C308" s="4"/>
      <c r="D308" s="4"/>
      <c r="E308" s="27"/>
      <c r="F308" s="27"/>
      <c r="G308" s="27"/>
      <c r="H308" s="27"/>
      <c r="I308" s="25"/>
      <c r="J308" s="4"/>
      <c r="K308" s="123"/>
      <c r="L308" s="9"/>
    </row>
    <row r="309" spans="2:12" x14ac:dyDescent="0.45">
      <c r="B309" s="26"/>
      <c r="C309" s="4"/>
      <c r="D309" s="4"/>
      <c r="E309" s="27"/>
      <c r="F309" s="27"/>
      <c r="G309" s="27"/>
      <c r="H309" s="27"/>
      <c r="I309" s="25"/>
      <c r="J309" s="4"/>
      <c r="K309" s="123"/>
      <c r="L309" s="9"/>
    </row>
    <row r="310" spans="2:12" x14ac:dyDescent="0.45">
      <c r="B310" s="26"/>
      <c r="C310" s="4"/>
      <c r="D310" s="4"/>
      <c r="E310" s="27"/>
      <c r="F310" s="27"/>
      <c r="G310" s="27"/>
      <c r="H310" s="27"/>
      <c r="I310" s="25"/>
      <c r="J310" s="4"/>
      <c r="K310" s="123"/>
      <c r="L310" s="9"/>
    </row>
    <row r="311" spans="2:12" x14ac:dyDescent="0.45">
      <c r="B311" s="26"/>
      <c r="C311" s="4"/>
      <c r="D311" s="4"/>
      <c r="E311" s="27"/>
      <c r="F311" s="27"/>
      <c r="G311" s="27"/>
      <c r="H311" s="27"/>
      <c r="I311" s="25"/>
      <c r="J311" s="4"/>
      <c r="K311" s="123"/>
      <c r="L311" s="9"/>
    </row>
    <row r="312" spans="2:12" x14ac:dyDescent="0.45">
      <c r="B312" s="26"/>
      <c r="C312" s="4"/>
      <c r="D312" s="4"/>
      <c r="E312" s="27"/>
      <c r="F312" s="27"/>
      <c r="G312" s="27"/>
      <c r="H312" s="27"/>
      <c r="I312" s="25"/>
      <c r="J312" s="4"/>
      <c r="K312" s="123"/>
      <c r="L312" s="9"/>
    </row>
    <row r="313" spans="2:12" x14ac:dyDescent="0.45">
      <c r="B313" s="26"/>
      <c r="C313" s="4"/>
      <c r="D313" s="4"/>
      <c r="E313" s="27"/>
      <c r="F313" s="27"/>
      <c r="G313" s="27"/>
      <c r="H313" s="27"/>
      <c r="I313" s="25"/>
      <c r="J313" s="4"/>
      <c r="K313" s="123"/>
      <c r="L313" s="9"/>
    </row>
    <row r="314" spans="2:12" x14ac:dyDescent="0.45">
      <c r="B314" s="26"/>
      <c r="C314" s="4"/>
      <c r="D314" s="4"/>
      <c r="E314" s="27"/>
      <c r="F314" s="27"/>
      <c r="G314" s="27"/>
      <c r="H314" s="27"/>
      <c r="I314" s="25"/>
      <c r="J314" s="4"/>
      <c r="K314" s="123"/>
      <c r="L314" s="9"/>
    </row>
    <row r="315" spans="2:12" x14ac:dyDescent="0.45">
      <c r="B315" s="26"/>
      <c r="C315" s="4"/>
      <c r="D315" s="4"/>
      <c r="E315" s="27"/>
      <c r="F315" s="27"/>
      <c r="G315" s="27"/>
      <c r="H315" s="27"/>
      <c r="I315" s="25"/>
      <c r="J315" s="4"/>
      <c r="K315" s="123"/>
      <c r="L315" s="9"/>
    </row>
    <row r="316" spans="2:12" x14ac:dyDescent="0.45">
      <c r="B316" s="26"/>
      <c r="C316" s="4"/>
      <c r="D316" s="4"/>
      <c r="E316" s="27"/>
      <c r="F316" s="27"/>
      <c r="G316" s="27"/>
      <c r="H316" s="27"/>
      <c r="I316" s="25"/>
      <c r="J316" s="4"/>
      <c r="K316" s="123"/>
      <c r="L316" s="9"/>
    </row>
    <row r="317" spans="2:12" x14ac:dyDescent="0.45">
      <c r="B317" s="26"/>
      <c r="C317" s="4"/>
      <c r="D317" s="4"/>
      <c r="E317" s="27"/>
      <c r="F317" s="27"/>
      <c r="G317" s="27"/>
      <c r="H317" s="27"/>
      <c r="I317" s="25"/>
      <c r="J317" s="4"/>
      <c r="K317" s="123"/>
      <c r="L317" s="9"/>
    </row>
    <row r="318" spans="2:12" x14ac:dyDescent="0.45">
      <c r="B318" s="26"/>
      <c r="C318" s="4"/>
      <c r="D318" s="4"/>
      <c r="E318" s="27"/>
      <c r="F318" s="27"/>
      <c r="G318" s="27"/>
      <c r="H318" s="27"/>
      <c r="I318" s="25"/>
      <c r="J318" s="4"/>
      <c r="K318" s="123"/>
      <c r="L318" s="9"/>
    </row>
    <row r="319" spans="2:12" x14ac:dyDescent="0.45">
      <c r="B319" s="26"/>
      <c r="C319" s="4"/>
      <c r="D319" s="4"/>
      <c r="E319" s="27"/>
      <c r="F319" s="27"/>
      <c r="G319" s="27"/>
      <c r="H319" s="27"/>
      <c r="I319" s="25"/>
      <c r="J319" s="4"/>
      <c r="K319" s="123"/>
      <c r="L319" s="9"/>
    </row>
    <row r="320" spans="2:12" x14ac:dyDescent="0.45">
      <c r="B320" s="26"/>
      <c r="C320" s="4"/>
      <c r="D320" s="4"/>
      <c r="E320" s="27"/>
      <c r="F320" s="27"/>
      <c r="G320" s="27"/>
      <c r="H320" s="27"/>
      <c r="I320" s="25"/>
      <c r="J320" s="4"/>
      <c r="K320" s="123"/>
      <c r="L320" s="9"/>
    </row>
    <row r="321" spans="2:12" x14ac:dyDescent="0.45">
      <c r="B321" s="26"/>
      <c r="C321" s="4"/>
      <c r="D321" s="4"/>
      <c r="E321" s="27"/>
      <c r="F321" s="27"/>
      <c r="G321" s="27"/>
      <c r="H321" s="27"/>
      <c r="I321" s="25"/>
      <c r="J321" s="4"/>
      <c r="K321" s="123"/>
      <c r="L321" s="9"/>
    </row>
    <row r="322" spans="2:12" x14ac:dyDescent="0.45">
      <c r="B322" s="26"/>
      <c r="C322" s="4"/>
      <c r="D322" s="4"/>
      <c r="E322" s="27"/>
      <c r="F322" s="27"/>
      <c r="G322" s="27"/>
      <c r="H322" s="27"/>
      <c r="I322" s="25"/>
      <c r="J322" s="4"/>
      <c r="K322" s="123"/>
      <c r="L322" s="9"/>
    </row>
    <row r="323" spans="2:12" x14ac:dyDescent="0.45">
      <c r="B323" s="26"/>
      <c r="C323" s="4"/>
      <c r="D323" s="4"/>
      <c r="E323" s="27"/>
      <c r="F323" s="27"/>
      <c r="G323" s="27"/>
      <c r="H323" s="27"/>
      <c r="I323" s="25"/>
      <c r="J323" s="4"/>
      <c r="K323" s="123"/>
      <c r="L323" s="9"/>
    </row>
    <row r="324" spans="2:12" x14ac:dyDescent="0.45">
      <c r="B324" s="26"/>
      <c r="C324" s="4"/>
      <c r="D324" s="4"/>
      <c r="E324" s="27"/>
      <c r="F324" s="27"/>
      <c r="G324" s="27"/>
      <c r="H324" s="27"/>
      <c r="I324" s="25"/>
      <c r="J324" s="4"/>
      <c r="K324" s="123"/>
      <c r="L324" s="9"/>
    </row>
    <row r="325" spans="2:12" x14ac:dyDescent="0.45">
      <c r="B325" s="26"/>
      <c r="C325" s="4"/>
      <c r="D325" s="4"/>
      <c r="E325" s="27"/>
      <c r="F325" s="27"/>
      <c r="G325" s="27"/>
      <c r="H325" s="27"/>
      <c r="I325" s="25"/>
      <c r="J325" s="4"/>
      <c r="K325" s="123"/>
      <c r="L325" s="9"/>
    </row>
    <row r="326" spans="2:12" x14ac:dyDescent="0.45">
      <c r="B326" s="26"/>
      <c r="C326" s="4"/>
      <c r="D326" s="4"/>
      <c r="E326" s="27"/>
      <c r="F326" s="27"/>
      <c r="G326" s="27"/>
      <c r="H326" s="27"/>
      <c r="I326" s="25"/>
      <c r="J326" s="4"/>
      <c r="K326" s="123"/>
      <c r="L326" s="9"/>
    </row>
    <row r="327" spans="2:12" x14ac:dyDescent="0.45">
      <c r="B327" s="26"/>
      <c r="C327" s="4"/>
      <c r="D327" s="4"/>
      <c r="E327" s="27"/>
      <c r="F327" s="27"/>
      <c r="G327" s="27"/>
      <c r="H327" s="27"/>
      <c r="I327" s="25"/>
      <c r="J327" s="4"/>
      <c r="K327" s="123"/>
      <c r="L327" s="9"/>
    </row>
    <row r="328" spans="2:12" x14ac:dyDescent="0.45">
      <c r="B328" s="26"/>
      <c r="C328" s="4"/>
      <c r="D328" s="4"/>
      <c r="E328" s="27"/>
      <c r="F328" s="27"/>
      <c r="G328" s="27"/>
      <c r="H328" s="27"/>
      <c r="I328" s="25"/>
      <c r="J328" s="4"/>
      <c r="K328" s="123"/>
      <c r="L328" s="9"/>
    </row>
    <row r="329" spans="2:12" x14ac:dyDescent="0.45">
      <c r="B329" s="26"/>
      <c r="C329" s="4"/>
      <c r="D329" s="4"/>
      <c r="E329" s="27"/>
      <c r="F329" s="27"/>
      <c r="G329" s="27"/>
      <c r="H329" s="27"/>
      <c r="I329" s="25"/>
      <c r="J329" s="4"/>
      <c r="K329" s="123"/>
      <c r="L329" s="9"/>
    </row>
    <row r="330" spans="2:12" x14ac:dyDescent="0.45">
      <c r="B330" s="26"/>
      <c r="C330" s="4"/>
      <c r="D330" s="4"/>
      <c r="E330" s="27"/>
      <c r="F330" s="27"/>
      <c r="G330" s="27"/>
      <c r="H330" s="27"/>
      <c r="I330" s="25"/>
      <c r="J330" s="4"/>
      <c r="K330" s="123"/>
      <c r="L330" s="9"/>
    </row>
    <row r="331" spans="2:12" x14ac:dyDescent="0.45">
      <c r="B331" s="26"/>
      <c r="C331" s="4"/>
      <c r="D331" s="4"/>
      <c r="E331" s="27"/>
      <c r="F331" s="27"/>
      <c r="G331" s="27"/>
      <c r="H331" s="27"/>
      <c r="I331" s="25"/>
      <c r="J331" s="4"/>
      <c r="K331" s="123"/>
      <c r="L331" s="9"/>
    </row>
    <row r="332" spans="2:12" x14ac:dyDescent="0.45">
      <c r="B332" s="26"/>
      <c r="C332" s="4"/>
      <c r="D332" s="4"/>
      <c r="E332" s="27"/>
      <c r="F332" s="27"/>
      <c r="G332" s="27"/>
      <c r="H332" s="27"/>
      <c r="I332" s="25"/>
      <c r="J332" s="4"/>
      <c r="K332" s="123"/>
      <c r="L332" s="9"/>
    </row>
    <row r="333" spans="2:12" x14ac:dyDescent="0.45">
      <c r="B333" s="26"/>
      <c r="C333" s="4"/>
      <c r="D333" s="4"/>
      <c r="E333" s="27"/>
      <c r="F333" s="27"/>
      <c r="G333" s="27"/>
      <c r="H333" s="27"/>
      <c r="I333" s="25"/>
      <c r="J333" s="4"/>
      <c r="K333" s="123"/>
      <c r="L333" s="9"/>
    </row>
    <row r="334" spans="2:12" x14ac:dyDescent="0.45">
      <c r="B334" s="26"/>
      <c r="C334" s="4"/>
      <c r="D334" s="4"/>
      <c r="E334" s="27"/>
      <c r="F334" s="27"/>
      <c r="G334" s="27"/>
      <c r="H334" s="27"/>
      <c r="I334" s="25"/>
      <c r="J334" s="4"/>
      <c r="K334" s="123"/>
      <c r="L334" s="9"/>
    </row>
    <row r="335" spans="2:12" x14ac:dyDescent="0.45">
      <c r="B335" s="26"/>
      <c r="C335" s="4"/>
      <c r="D335" s="4"/>
      <c r="E335" s="27"/>
      <c r="F335" s="27"/>
      <c r="G335" s="27"/>
      <c r="H335" s="27"/>
      <c r="I335" s="25"/>
      <c r="J335" s="4"/>
      <c r="K335" s="123"/>
      <c r="L335" s="9"/>
    </row>
    <row r="336" spans="2:12" x14ac:dyDescent="0.45">
      <c r="B336" s="26"/>
      <c r="C336" s="4"/>
      <c r="D336" s="4"/>
      <c r="E336" s="27"/>
      <c r="F336" s="27"/>
      <c r="G336" s="27"/>
      <c r="H336" s="27"/>
      <c r="I336" s="25"/>
      <c r="J336" s="4"/>
      <c r="K336" s="123"/>
      <c r="L336" s="9"/>
    </row>
    <row r="337" spans="2:12" x14ac:dyDescent="0.45">
      <c r="B337" s="26"/>
      <c r="C337" s="4"/>
      <c r="D337" s="4"/>
      <c r="E337" s="27"/>
      <c r="F337" s="27"/>
      <c r="G337" s="27"/>
      <c r="H337" s="27"/>
      <c r="I337" s="25"/>
      <c r="J337" s="4"/>
      <c r="K337" s="123"/>
      <c r="L337" s="9"/>
    </row>
    <row r="338" spans="2:12" x14ac:dyDescent="0.45">
      <c r="B338" s="26"/>
      <c r="C338" s="4"/>
      <c r="D338" s="4"/>
      <c r="E338" s="27"/>
      <c r="F338" s="27"/>
      <c r="G338" s="27"/>
      <c r="H338" s="27"/>
      <c r="I338" s="25"/>
      <c r="J338" s="4"/>
      <c r="K338" s="123"/>
      <c r="L338" s="9"/>
    </row>
    <row r="339" spans="2:12" x14ac:dyDescent="0.45">
      <c r="B339" s="26"/>
      <c r="C339" s="4"/>
      <c r="D339" s="4"/>
      <c r="E339" s="27"/>
      <c r="F339" s="27"/>
      <c r="G339" s="27"/>
      <c r="H339" s="27"/>
      <c r="I339" s="25"/>
      <c r="J339" s="4"/>
      <c r="K339" s="123"/>
      <c r="L339" s="9"/>
    </row>
    <row r="340" spans="2:12" x14ac:dyDescent="0.45">
      <c r="B340" s="26"/>
      <c r="C340" s="4"/>
      <c r="D340" s="4"/>
      <c r="E340" s="27"/>
      <c r="F340" s="27"/>
      <c r="G340" s="27"/>
      <c r="H340" s="27"/>
      <c r="I340" s="25"/>
      <c r="J340" s="4"/>
      <c r="K340" s="123"/>
      <c r="L340" s="9"/>
    </row>
    <row r="341" spans="2:12" x14ac:dyDescent="0.45">
      <c r="B341" s="26"/>
      <c r="C341" s="4"/>
      <c r="D341" s="4"/>
      <c r="E341" s="27"/>
      <c r="F341" s="27"/>
      <c r="G341" s="27"/>
      <c r="H341" s="27"/>
      <c r="I341" s="25"/>
      <c r="J341" s="4"/>
      <c r="K341" s="123"/>
      <c r="L341" s="9"/>
    </row>
    <row r="342" spans="2:12" x14ac:dyDescent="0.45">
      <c r="B342" s="26"/>
      <c r="C342" s="4"/>
      <c r="D342" s="4"/>
      <c r="E342" s="27"/>
      <c r="F342" s="27"/>
      <c r="G342" s="27"/>
      <c r="H342" s="27"/>
      <c r="I342" s="25"/>
      <c r="J342" s="4"/>
      <c r="K342" s="123"/>
      <c r="L342" s="9"/>
    </row>
    <row r="343" spans="2:12" x14ac:dyDescent="0.45">
      <c r="B343" s="26"/>
      <c r="C343" s="4"/>
      <c r="D343" s="4"/>
      <c r="E343" s="27"/>
      <c r="F343" s="27"/>
      <c r="G343" s="27"/>
      <c r="H343" s="27"/>
      <c r="I343" s="25"/>
      <c r="J343" s="4"/>
      <c r="K343" s="123"/>
      <c r="L343" s="9"/>
    </row>
    <row r="344" spans="2:12" x14ac:dyDescent="0.45">
      <c r="B344" s="26"/>
      <c r="C344" s="4"/>
      <c r="D344" s="4"/>
      <c r="E344" s="27"/>
      <c r="F344" s="27"/>
      <c r="G344" s="27"/>
      <c r="H344" s="27"/>
      <c r="I344" s="25"/>
      <c r="J344" s="4"/>
      <c r="K344" s="123"/>
      <c r="L344" s="9"/>
    </row>
    <row r="345" spans="2:12" x14ac:dyDescent="0.45">
      <c r="B345" s="26"/>
      <c r="C345" s="4"/>
      <c r="D345" s="4"/>
      <c r="E345" s="27"/>
      <c r="F345" s="27"/>
      <c r="G345" s="27"/>
      <c r="H345" s="27"/>
      <c r="I345" s="25"/>
      <c r="J345" s="4"/>
      <c r="K345" s="123"/>
      <c r="L345" s="9"/>
    </row>
    <row r="346" spans="2:12" x14ac:dyDescent="0.45">
      <c r="B346" s="26"/>
      <c r="C346" s="4"/>
      <c r="D346" s="4"/>
      <c r="E346" s="27"/>
      <c r="F346" s="27"/>
      <c r="G346" s="27"/>
      <c r="H346" s="27"/>
      <c r="I346" s="25"/>
      <c r="J346" s="4"/>
      <c r="K346" s="123"/>
      <c r="L346" s="9"/>
    </row>
    <row r="347" spans="2:12" x14ac:dyDescent="0.45">
      <c r="B347" s="26"/>
      <c r="C347" s="4"/>
      <c r="D347" s="4"/>
      <c r="E347" s="27"/>
      <c r="F347" s="27"/>
      <c r="G347" s="27"/>
      <c r="H347" s="27"/>
      <c r="I347" s="25"/>
      <c r="J347" s="4"/>
      <c r="K347" s="123"/>
      <c r="L347" s="9"/>
    </row>
    <row r="348" spans="2:12" x14ac:dyDescent="0.45">
      <c r="B348" s="26"/>
      <c r="C348" s="4"/>
      <c r="D348" s="4"/>
      <c r="E348" s="27"/>
      <c r="F348" s="27"/>
      <c r="G348" s="27"/>
      <c r="H348" s="27"/>
      <c r="I348" s="25"/>
      <c r="J348" s="4"/>
      <c r="K348" s="123"/>
      <c r="L348" s="9"/>
    </row>
    <row r="349" spans="2:12" x14ac:dyDescent="0.45">
      <c r="B349" s="26"/>
      <c r="C349" s="4"/>
      <c r="D349" s="4"/>
      <c r="E349" s="27"/>
      <c r="F349" s="27"/>
      <c r="G349" s="27"/>
      <c r="H349" s="27"/>
      <c r="I349" s="25"/>
      <c r="J349" s="4"/>
      <c r="K349" s="123"/>
      <c r="L349" s="9"/>
    </row>
    <row r="350" spans="2:12" x14ac:dyDescent="0.45">
      <c r="B350" s="26"/>
      <c r="C350" s="4"/>
      <c r="D350" s="4"/>
      <c r="E350" s="27"/>
      <c r="F350" s="27"/>
      <c r="G350" s="27"/>
      <c r="H350" s="27"/>
      <c r="I350" s="25"/>
      <c r="J350" s="4"/>
      <c r="K350" s="123"/>
      <c r="L350" s="9"/>
    </row>
    <row r="351" spans="2:12" x14ac:dyDescent="0.45">
      <c r="B351" s="26"/>
      <c r="C351" s="4"/>
      <c r="D351" s="4"/>
      <c r="E351" s="27"/>
      <c r="F351" s="27"/>
      <c r="G351" s="27"/>
      <c r="H351" s="27"/>
      <c r="I351" s="25"/>
      <c r="J351" s="4"/>
      <c r="K351" s="123"/>
      <c r="L351" s="9"/>
    </row>
    <row r="352" spans="2:12" x14ac:dyDescent="0.45">
      <c r="B352" s="26"/>
      <c r="C352" s="4"/>
      <c r="D352" s="4"/>
      <c r="E352" s="27"/>
      <c r="F352" s="27"/>
      <c r="G352" s="27"/>
      <c r="H352" s="27"/>
      <c r="I352" s="25"/>
      <c r="J352" s="4"/>
      <c r="K352" s="123"/>
      <c r="L352" s="9"/>
    </row>
    <row r="353" spans="2:12" x14ac:dyDescent="0.45">
      <c r="B353" s="26"/>
      <c r="C353" s="4"/>
      <c r="D353" s="4"/>
      <c r="E353" s="27"/>
      <c r="F353" s="27"/>
      <c r="G353" s="27"/>
      <c r="H353" s="27"/>
      <c r="I353" s="25"/>
      <c r="J353" s="4"/>
      <c r="K353" s="123"/>
      <c r="L353" s="9"/>
    </row>
    <row r="354" spans="2:12" x14ac:dyDescent="0.45">
      <c r="B354" s="26"/>
      <c r="C354" s="4"/>
      <c r="D354" s="4"/>
      <c r="E354" s="27"/>
      <c r="F354" s="27"/>
      <c r="G354" s="27"/>
      <c r="H354" s="27"/>
      <c r="I354" s="25"/>
      <c r="J354" s="4"/>
      <c r="K354" s="123"/>
      <c r="L354" s="9"/>
    </row>
    <row r="355" spans="2:12" x14ac:dyDescent="0.45">
      <c r="B355" s="26"/>
      <c r="C355" s="4"/>
      <c r="D355" s="4"/>
      <c r="E355" s="27"/>
      <c r="F355" s="27"/>
      <c r="G355" s="27"/>
      <c r="H355" s="27"/>
      <c r="I355" s="25"/>
      <c r="J355" s="4"/>
      <c r="K355" s="123"/>
      <c r="L355" s="9"/>
    </row>
    <row r="356" spans="2:12" x14ac:dyDescent="0.45">
      <c r="B356" s="26"/>
      <c r="C356" s="4"/>
      <c r="D356" s="4"/>
      <c r="E356" s="27"/>
      <c r="F356" s="27"/>
      <c r="G356" s="27"/>
      <c r="H356" s="27"/>
      <c r="I356" s="25"/>
      <c r="J356" s="4"/>
      <c r="K356" s="123"/>
      <c r="L356" s="9"/>
    </row>
    <row r="357" spans="2:12" x14ac:dyDescent="0.45">
      <c r="B357" s="26"/>
      <c r="C357" s="4"/>
      <c r="D357" s="4"/>
      <c r="E357" s="27"/>
      <c r="F357" s="27"/>
      <c r="G357" s="27"/>
      <c r="H357" s="27"/>
      <c r="I357" s="25"/>
      <c r="J357" s="4"/>
      <c r="K357" s="123"/>
      <c r="L357" s="9"/>
    </row>
    <row r="358" spans="2:12" x14ac:dyDescent="0.45">
      <c r="B358" s="26"/>
      <c r="C358" s="4"/>
      <c r="D358" s="4"/>
      <c r="E358" s="27"/>
      <c r="F358" s="27"/>
      <c r="G358" s="27"/>
      <c r="H358" s="27"/>
      <c r="I358" s="25"/>
      <c r="J358" s="4"/>
      <c r="K358" s="123"/>
      <c r="L358" s="9"/>
    </row>
    <row r="359" spans="2:12" x14ac:dyDescent="0.45">
      <c r="B359" s="26"/>
      <c r="C359" s="4"/>
      <c r="D359" s="4"/>
      <c r="E359" s="27"/>
      <c r="F359" s="27"/>
      <c r="G359" s="27"/>
      <c r="H359" s="27"/>
      <c r="I359" s="25"/>
      <c r="J359" s="4"/>
      <c r="K359" s="123"/>
      <c r="L359" s="9"/>
    </row>
    <row r="360" spans="2:12" x14ac:dyDescent="0.45">
      <c r="B360" s="26"/>
      <c r="C360" s="4"/>
      <c r="D360" s="4"/>
      <c r="E360" s="27"/>
      <c r="F360" s="27"/>
      <c r="G360" s="27"/>
      <c r="H360" s="27"/>
      <c r="I360" s="25"/>
      <c r="J360" s="4"/>
      <c r="K360" s="123"/>
      <c r="L360" s="9"/>
    </row>
    <row r="361" spans="2:12" x14ac:dyDescent="0.45">
      <c r="B361" s="26"/>
      <c r="C361" s="4"/>
      <c r="D361" s="4"/>
      <c r="E361" s="27"/>
      <c r="F361" s="27"/>
      <c r="G361" s="27"/>
      <c r="H361" s="27"/>
      <c r="I361" s="25"/>
      <c r="J361" s="4"/>
      <c r="K361" s="123"/>
      <c r="L361" s="9"/>
    </row>
    <row r="362" spans="2:12" x14ac:dyDescent="0.45">
      <c r="B362" s="26"/>
      <c r="C362" s="4"/>
      <c r="D362" s="4"/>
      <c r="E362" s="27"/>
      <c r="F362" s="27"/>
      <c r="G362" s="27"/>
      <c r="H362" s="27"/>
      <c r="I362" s="25"/>
      <c r="J362" s="4"/>
      <c r="K362" s="123"/>
      <c r="L362" s="9"/>
    </row>
    <row r="363" spans="2:12" x14ac:dyDescent="0.45">
      <c r="B363" s="26"/>
      <c r="C363" s="4"/>
      <c r="D363" s="4"/>
      <c r="E363" s="27"/>
      <c r="F363" s="27"/>
      <c r="G363" s="27"/>
      <c r="H363" s="27"/>
      <c r="I363" s="25"/>
      <c r="J363" s="4"/>
      <c r="K363" s="123"/>
      <c r="L363" s="9"/>
    </row>
    <row r="364" spans="2:12" x14ac:dyDescent="0.45">
      <c r="B364" s="26"/>
      <c r="C364" s="4"/>
      <c r="D364" s="4"/>
      <c r="E364" s="27"/>
      <c r="F364" s="27"/>
      <c r="G364" s="27"/>
      <c r="H364" s="27"/>
      <c r="I364" s="25"/>
      <c r="J364" s="4"/>
      <c r="K364" s="123"/>
      <c r="L364" s="9"/>
    </row>
    <row r="365" spans="2:12" x14ac:dyDescent="0.45">
      <c r="B365" s="26"/>
      <c r="C365" s="4"/>
      <c r="D365" s="4"/>
      <c r="E365" s="27"/>
      <c r="F365" s="27"/>
      <c r="G365" s="27"/>
      <c r="H365" s="27"/>
      <c r="I365" s="25"/>
      <c r="J365" s="4"/>
      <c r="K365" s="123"/>
      <c r="L365" s="9"/>
    </row>
    <row r="366" spans="2:12" x14ac:dyDescent="0.45">
      <c r="B366" s="26"/>
      <c r="C366" s="4"/>
      <c r="D366" s="4"/>
      <c r="E366" s="27"/>
      <c r="F366" s="27"/>
      <c r="G366" s="27"/>
      <c r="H366" s="27"/>
      <c r="I366" s="25"/>
      <c r="J366" s="4"/>
      <c r="K366" s="123"/>
      <c r="L366" s="9"/>
    </row>
    <row r="367" spans="2:12" x14ac:dyDescent="0.45">
      <c r="B367" s="26"/>
      <c r="C367" s="4"/>
      <c r="D367" s="4"/>
      <c r="E367" s="27"/>
      <c r="F367" s="27"/>
      <c r="G367" s="27"/>
      <c r="H367" s="27"/>
      <c r="I367" s="25"/>
      <c r="J367" s="4"/>
      <c r="K367" s="123"/>
      <c r="L367" s="9"/>
    </row>
    <row r="368" spans="2:12" x14ac:dyDescent="0.45">
      <c r="B368" s="26"/>
      <c r="C368" s="4"/>
      <c r="D368" s="4"/>
      <c r="E368" s="27"/>
      <c r="F368" s="27"/>
      <c r="G368" s="27"/>
      <c r="H368" s="27"/>
      <c r="I368" s="25"/>
      <c r="J368" s="4"/>
      <c r="K368" s="123"/>
      <c r="L368" s="9"/>
    </row>
    <row r="369" spans="2:12" x14ac:dyDescent="0.45">
      <c r="B369" s="26"/>
      <c r="C369" s="4"/>
      <c r="D369" s="4"/>
      <c r="E369" s="27"/>
      <c r="F369" s="27"/>
      <c r="G369" s="27"/>
      <c r="H369" s="27"/>
      <c r="I369" s="25"/>
      <c r="J369" s="4"/>
      <c r="K369" s="123"/>
      <c r="L369" s="9"/>
    </row>
    <row r="370" spans="2:12" x14ac:dyDescent="0.45">
      <c r="B370" s="26"/>
      <c r="C370" s="4"/>
      <c r="D370" s="4"/>
      <c r="E370" s="27"/>
      <c r="F370" s="27"/>
      <c r="G370" s="27"/>
      <c r="H370" s="27"/>
      <c r="I370" s="25"/>
      <c r="J370" s="4"/>
      <c r="K370" s="123"/>
      <c r="L370" s="9"/>
    </row>
    <row r="371" spans="2:12" x14ac:dyDescent="0.45">
      <c r="B371" s="26"/>
      <c r="C371" s="4"/>
      <c r="D371" s="4"/>
      <c r="E371" s="27"/>
      <c r="F371" s="27"/>
      <c r="G371" s="27"/>
      <c r="H371" s="27"/>
      <c r="I371" s="25"/>
      <c r="J371" s="4"/>
      <c r="K371" s="123"/>
      <c r="L371" s="9"/>
    </row>
    <row r="372" spans="2:12" x14ac:dyDescent="0.45">
      <c r="B372" s="26"/>
      <c r="C372" s="4"/>
      <c r="D372" s="4"/>
      <c r="E372" s="27"/>
      <c r="F372" s="27"/>
      <c r="G372" s="27"/>
      <c r="H372" s="27"/>
      <c r="I372" s="25"/>
      <c r="J372" s="4"/>
      <c r="K372" s="123"/>
      <c r="L372" s="9"/>
    </row>
    <row r="373" spans="2:12" x14ac:dyDescent="0.45">
      <c r="B373" s="26"/>
      <c r="C373" s="4"/>
      <c r="D373" s="4"/>
      <c r="E373" s="27"/>
      <c r="F373" s="27"/>
      <c r="G373" s="27"/>
      <c r="H373" s="27"/>
      <c r="I373" s="25"/>
      <c r="J373" s="4"/>
      <c r="K373" s="123"/>
      <c r="L373" s="9"/>
    </row>
    <row r="374" spans="2:12" x14ac:dyDescent="0.45">
      <c r="B374" s="26"/>
      <c r="C374" s="4"/>
      <c r="D374" s="4"/>
      <c r="E374" s="27"/>
      <c r="F374" s="27"/>
      <c r="G374" s="27"/>
      <c r="H374" s="27"/>
      <c r="I374" s="25"/>
      <c r="J374" s="4"/>
      <c r="K374" s="123"/>
      <c r="L374" s="9"/>
    </row>
    <row r="375" spans="2:12" x14ac:dyDescent="0.45">
      <c r="B375" s="26"/>
      <c r="C375" s="4"/>
      <c r="D375" s="4"/>
      <c r="E375" s="27"/>
      <c r="F375" s="27"/>
      <c r="G375" s="27"/>
      <c r="H375" s="27"/>
      <c r="I375" s="25"/>
      <c r="J375" s="4"/>
      <c r="K375" s="123"/>
      <c r="L375" s="9"/>
    </row>
    <row r="376" spans="2:12" x14ac:dyDescent="0.45">
      <c r="B376" s="26"/>
      <c r="C376" s="4"/>
      <c r="D376" s="4"/>
      <c r="E376" s="27"/>
      <c r="F376" s="27"/>
      <c r="G376" s="27"/>
      <c r="H376" s="27"/>
      <c r="I376" s="25"/>
      <c r="J376" s="4"/>
      <c r="K376" s="123"/>
      <c r="L376" s="9"/>
    </row>
    <row r="377" spans="2:12" x14ac:dyDescent="0.45">
      <c r="B377" s="26"/>
      <c r="C377" s="4"/>
      <c r="D377" s="4"/>
      <c r="E377" s="27"/>
      <c r="F377" s="27"/>
      <c r="G377" s="27"/>
      <c r="H377" s="27"/>
      <c r="I377" s="25"/>
      <c r="J377" s="4"/>
      <c r="K377" s="123"/>
      <c r="L377" s="9"/>
    </row>
    <row r="378" spans="2:12" x14ac:dyDescent="0.45">
      <c r="B378" s="26"/>
      <c r="C378" s="4"/>
      <c r="D378" s="4"/>
      <c r="E378" s="27"/>
      <c r="F378" s="27"/>
      <c r="G378" s="27"/>
      <c r="H378" s="27"/>
      <c r="I378" s="25"/>
      <c r="J378" s="4"/>
      <c r="K378" s="123"/>
      <c r="L378" s="9"/>
    </row>
    <row r="379" spans="2:12" x14ac:dyDescent="0.45">
      <c r="B379" s="26"/>
      <c r="C379" s="4"/>
      <c r="D379" s="4"/>
      <c r="E379" s="27"/>
      <c r="F379" s="27"/>
      <c r="G379" s="27"/>
      <c r="H379" s="27"/>
      <c r="I379" s="25"/>
      <c r="J379" s="4"/>
      <c r="K379" s="123"/>
      <c r="L379" s="9"/>
    </row>
    <row r="380" spans="2:12" x14ac:dyDescent="0.45">
      <c r="B380" s="26"/>
      <c r="C380" s="4"/>
      <c r="D380" s="4"/>
      <c r="E380" s="27"/>
      <c r="F380" s="27"/>
      <c r="G380" s="27"/>
      <c r="H380" s="27"/>
      <c r="I380" s="25"/>
      <c r="J380" s="4"/>
      <c r="K380" s="123"/>
      <c r="L380" s="9"/>
    </row>
    <row r="381" spans="2:12" x14ac:dyDescent="0.45">
      <c r="B381" s="26"/>
      <c r="C381" s="4"/>
      <c r="D381" s="4"/>
      <c r="E381" s="27"/>
      <c r="F381" s="27"/>
      <c r="G381" s="27"/>
      <c r="H381" s="27"/>
      <c r="I381" s="25"/>
      <c r="J381" s="4"/>
      <c r="K381" s="123"/>
      <c r="L381" s="9"/>
    </row>
    <row r="382" spans="2:12" x14ac:dyDescent="0.45">
      <c r="B382" s="26"/>
      <c r="C382" s="4"/>
      <c r="D382" s="4"/>
      <c r="E382" s="27"/>
      <c r="F382" s="27"/>
      <c r="G382" s="27"/>
      <c r="H382" s="27"/>
      <c r="I382" s="25"/>
      <c r="J382" s="4"/>
      <c r="K382" s="123"/>
      <c r="L382" s="9"/>
    </row>
    <row r="383" spans="2:12" x14ac:dyDescent="0.45">
      <c r="B383" s="26"/>
      <c r="C383" s="4"/>
      <c r="D383" s="4"/>
      <c r="E383" s="27"/>
      <c r="F383" s="27"/>
      <c r="G383" s="27"/>
      <c r="H383" s="27"/>
      <c r="I383" s="25"/>
      <c r="J383" s="4"/>
      <c r="K383" s="123"/>
      <c r="L383" s="9"/>
    </row>
    <row r="384" spans="2:12" x14ac:dyDescent="0.45">
      <c r="B384" s="26"/>
      <c r="C384" s="4"/>
      <c r="D384" s="4"/>
      <c r="E384" s="27"/>
      <c r="F384" s="27"/>
      <c r="G384" s="27"/>
      <c r="H384" s="27"/>
      <c r="I384" s="25"/>
      <c r="J384" s="4"/>
      <c r="K384" s="123"/>
      <c r="L384" s="9"/>
    </row>
    <row r="385" spans="2:12" x14ac:dyDescent="0.45">
      <c r="B385" s="26"/>
      <c r="C385" s="4"/>
      <c r="D385" s="4"/>
      <c r="E385" s="27"/>
      <c r="F385" s="27"/>
      <c r="G385" s="27"/>
      <c r="H385" s="27"/>
      <c r="I385" s="25"/>
      <c r="J385" s="4"/>
      <c r="K385" s="123"/>
      <c r="L385" s="9"/>
    </row>
    <row r="386" spans="2:12" x14ac:dyDescent="0.45">
      <c r="B386" s="26"/>
      <c r="C386" s="4"/>
      <c r="D386" s="4"/>
      <c r="E386" s="27"/>
      <c r="F386" s="27"/>
      <c r="G386" s="27"/>
      <c r="H386" s="27"/>
      <c r="I386" s="25"/>
      <c r="J386" s="4"/>
      <c r="K386" s="123"/>
      <c r="L386" s="9"/>
    </row>
    <row r="387" spans="2:12" x14ac:dyDescent="0.45">
      <c r="B387" s="26"/>
      <c r="C387" s="4"/>
      <c r="D387" s="4"/>
      <c r="E387" s="27"/>
      <c r="F387" s="27"/>
      <c r="G387" s="27"/>
      <c r="H387" s="27"/>
      <c r="I387" s="25"/>
      <c r="J387" s="4"/>
      <c r="K387" s="123"/>
      <c r="L387" s="9"/>
    </row>
    <row r="388" spans="2:12" x14ac:dyDescent="0.45">
      <c r="B388" s="26"/>
      <c r="C388" s="4"/>
      <c r="D388" s="4"/>
      <c r="E388" s="27"/>
      <c r="F388" s="27"/>
      <c r="G388" s="27"/>
      <c r="H388" s="27"/>
      <c r="I388" s="25"/>
      <c r="J388" s="4"/>
      <c r="K388" s="123"/>
      <c r="L388" s="9"/>
    </row>
    <row r="389" spans="2:12" x14ac:dyDescent="0.45">
      <c r="B389" s="26"/>
      <c r="C389" s="4"/>
      <c r="D389" s="4"/>
      <c r="E389" s="27"/>
      <c r="F389" s="27"/>
      <c r="G389" s="27"/>
      <c r="H389" s="27"/>
      <c r="I389" s="25"/>
      <c r="J389" s="4"/>
      <c r="K389" s="123"/>
      <c r="L389" s="9"/>
    </row>
    <row r="390" spans="2:12" x14ac:dyDescent="0.45">
      <c r="B390" s="26"/>
      <c r="C390" s="4"/>
      <c r="D390" s="4"/>
      <c r="E390" s="27"/>
      <c r="F390" s="27"/>
      <c r="G390" s="27"/>
      <c r="H390" s="27"/>
      <c r="I390" s="25"/>
      <c r="J390" s="4"/>
      <c r="K390" s="123"/>
      <c r="L390" s="9"/>
    </row>
    <row r="391" spans="2:12" x14ac:dyDescent="0.45">
      <c r="B391" s="26"/>
      <c r="C391" s="4"/>
      <c r="D391" s="4"/>
      <c r="E391" s="27"/>
      <c r="F391" s="27"/>
      <c r="G391" s="27"/>
      <c r="H391" s="27"/>
      <c r="I391" s="25"/>
      <c r="J391" s="4"/>
      <c r="K391" s="123"/>
      <c r="L391" s="9"/>
    </row>
    <row r="392" spans="2:12" x14ac:dyDescent="0.45">
      <c r="B392" s="26"/>
      <c r="C392" s="4"/>
      <c r="D392" s="4"/>
      <c r="E392" s="27"/>
      <c r="F392" s="27"/>
      <c r="G392" s="27"/>
      <c r="H392" s="27"/>
      <c r="I392" s="25"/>
      <c r="J392" s="4"/>
      <c r="K392" s="123"/>
      <c r="L392" s="9"/>
    </row>
    <row r="393" spans="2:12" x14ac:dyDescent="0.45">
      <c r="B393" s="26"/>
      <c r="C393" s="4"/>
      <c r="D393" s="4"/>
      <c r="E393" s="27"/>
      <c r="F393" s="27"/>
      <c r="G393" s="27"/>
      <c r="H393" s="27"/>
      <c r="I393" s="25"/>
      <c r="J393" s="4"/>
      <c r="K393" s="123"/>
      <c r="L393" s="9"/>
    </row>
    <row r="394" spans="2:12" x14ac:dyDescent="0.45">
      <c r="B394" s="26"/>
      <c r="C394" s="4"/>
      <c r="D394" s="4"/>
      <c r="E394" s="27"/>
      <c r="F394" s="27"/>
      <c r="G394" s="27"/>
      <c r="H394" s="27"/>
      <c r="I394" s="25"/>
      <c r="J394" s="4"/>
      <c r="K394" s="123"/>
      <c r="L394" s="9"/>
    </row>
    <row r="395" spans="2:12" x14ac:dyDescent="0.45">
      <c r="B395" s="26"/>
      <c r="C395" s="4"/>
      <c r="D395" s="4"/>
      <c r="E395" s="27"/>
      <c r="F395" s="27"/>
      <c r="G395" s="27"/>
      <c r="H395" s="27"/>
      <c r="I395" s="25"/>
      <c r="J395" s="4"/>
      <c r="K395" s="123"/>
      <c r="L395" s="9"/>
    </row>
    <row r="396" spans="2:12" x14ac:dyDescent="0.45">
      <c r="B396" s="26"/>
      <c r="C396" s="4"/>
      <c r="D396" s="4"/>
      <c r="E396" s="27"/>
      <c r="F396" s="27"/>
      <c r="G396" s="27"/>
      <c r="H396" s="27"/>
      <c r="I396" s="25"/>
      <c r="J396" s="4"/>
      <c r="K396" s="123"/>
      <c r="L396" s="9"/>
    </row>
    <row r="397" spans="2:12" x14ac:dyDescent="0.45">
      <c r="B397" s="26"/>
      <c r="C397" s="4"/>
      <c r="D397" s="4"/>
      <c r="E397" s="27"/>
      <c r="F397" s="27"/>
      <c r="G397" s="27"/>
      <c r="H397" s="27"/>
      <c r="I397" s="25"/>
      <c r="J397" s="4"/>
      <c r="K397" s="123"/>
      <c r="L397" s="9"/>
    </row>
    <row r="398" spans="2:12" x14ac:dyDescent="0.45">
      <c r="B398" s="26"/>
      <c r="C398" s="4"/>
      <c r="D398" s="4"/>
      <c r="E398" s="27"/>
      <c r="F398" s="27"/>
      <c r="G398" s="27"/>
      <c r="H398" s="27"/>
      <c r="I398" s="25"/>
      <c r="J398" s="4"/>
      <c r="K398" s="123"/>
      <c r="L398" s="9"/>
    </row>
    <row r="399" spans="2:12" x14ac:dyDescent="0.45">
      <c r="B399" s="26"/>
      <c r="C399" s="4"/>
      <c r="D399" s="4"/>
      <c r="E399" s="27"/>
      <c r="F399" s="27"/>
      <c r="G399" s="27"/>
      <c r="H399" s="27"/>
      <c r="I399" s="25"/>
      <c r="J399" s="4"/>
      <c r="K399" s="123"/>
      <c r="L399" s="9"/>
    </row>
    <row r="400" spans="2:12" x14ac:dyDescent="0.45">
      <c r="B400" s="26"/>
      <c r="C400" s="4"/>
      <c r="D400" s="4"/>
      <c r="E400" s="27"/>
      <c r="F400" s="27"/>
      <c r="G400" s="27"/>
      <c r="H400" s="27"/>
      <c r="I400" s="25"/>
      <c r="J400" s="4"/>
      <c r="K400" s="123"/>
      <c r="L400" s="9"/>
    </row>
    <row r="401" spans="2:12" x14ac:dyDescent="0.45">
      <c r="B401" s="26"/>
      <c r="C401" s="4"/>
      <c r="D401" s="4"/>
      <c r="E401" s="27"/>
      <c r="F401" s="27"/>
      <c r="G401" s="27"/>
      <c r="H401" s="27"/>
      <c r="I401" s="25"/>
      <c r="J401" s="4"/>
      <c r="K401" s="123"/>
      <c r="L401" s="9"/>
    </row>
    <row r="402" spans="2:12" x14ac:dyDescent="0.45">
      <c r="B402" s="26"/>
      <c r="C402" s="4"/>
      <c r="D402" s="4"/>
      <c r="E402" s="27"/>
      <c r="F402" s="27"/>
      <c r="G402" s="27"/>
      <c r="H402" s="27"/>
      <c r="I402" s="25"/>
      <c r="J402" s="4"/>
      <c r="K402" s="123"/>
      <c r="L402" s="9"/>
    </row>
    <row r="403" spans="2:12" x14ac:dyDescent="0.45">
      <c r="B403" s="26"/>
      <c r="C403" s="4"/>
      <c r="D403" s="4"/>
      <c r="E403" s="27"/>
      <c r="F403" s="27"/>
      <c r="G403" s="27"/>
      <c r="H403" s="27"/>
      <c r="I403" s="25"/>
      <c r="J403" s="4"/>
      <c r="K403" s="123"/>
      <c r="L403" s="9"/>
    </row>
    <row r="404" spans="2:12" x14ac:dyDescent="0.45">
      <c r="B404" s="26"/>
      <c r="C404" s="4"/>
      <c r="D404" s="4"/>
      <c r="E404" s="27"/>
      <c r="F404" s="27"/>
      <c r="G404" s="27"/>
      <c r="H404" s="27"/>
      <c r="I404" s="25"/>
      <c r="J404" s="4"/>
      <c r="K404" s="123"/>
      <c r="L404" s="9"/>
    </row>
    <row r="405" spans="2:12" x14ac:dyDescent="0.45">
      <c r="B405" s="26"/>
      <c r="C405" s="4"/>
      <c r="D405" s="4"/>
      <c r="E405" s="27"/>
      <c r="F405" s="27"/>
      <c r="G405" s="27"/>
      <c r="H405" s="27"/>
      <c r="I405" s="25"/>
      <c r="J405" s="4"/>
      <c r="K405" s="123"/>
      <c r="L405" s="9"/>
    </row>
    <row r="406" spans="2:12" x14ac:dyDescent="0.45">
      <c r="B406" s="26"/>
      <c r="C406" s="4"/>
      <c r="D406" s="4"/>
      <c r="E406" s="27"/>
      <c r="F406" s="27"/>
      <c r="G406" s="27"/>
      <c r="H406" s="27"/>
      <c r="I406" s="25"/>
      <c r="J406" s="4"/>
      <c r="K406" s="123"/>
      <c r="L406" s="9"/>
    </row>
    <row r="407" spans="2:12" x14ac:dyDescent="0.45">
      <c r="B407" s="26"/>
      <c r="C407" s="4"/>
      <c r="D407" s="4"/>
      <c r="E407" s="27"/>
      <c r="F407" s="27"/>
      <c r="G407" s="27"/>
      <c r="H407" s="27"/>
      <c r="I407" s="25"/>
      <c r="J407" s="4"/>
      <c r="K407" s="123"/>
      <c r="L407" s="9"/>
    </row>
    <row r="408" spans="2:12" x14ac:dyDescent="0.45">
      <c r="B408" s="26"/>
      <c r="C408" s="4"/>
      <c r="D408" s="4"/>
      <c r="E408" s="27"/>
      <c r="F408" s="27"/>
      <c r="G408" s="27"/>
      <c r="H408" s="27"/>
      <c r="I408" s="25"/>
      <c r="J408" s="4"/>
      <c r="K408" s="123"/>
      <c r="L408" s="9"/>
    </row>
    <row r="409" spans="2:12" x14ac:dyDescent="0.45">
      <c r="B409" s="26"/>
      <c r="C409" s="4"/>
      <c r="D409" s="4"/>
      <c r="E409" s="27"/>
      <c r="F409" s="27"/>
      <c r="G409" s="27"/>
      <c r="H409" s="27"/>
      <c r="I409" s="25"/>
      <c r="J409" s="4"/>
      <c r="K409" s="123"/>
      <c r="L409" s="9"/>
    </row>
    <row r="410" spans="2:12" x14ac:dyDescent="0.45">
      <c r="B410" s="26"/>
      <c r="C410" s="4"/>
      <c r="D410" s="4"/>
      <c r="E410" s="27"/>
      <c r="F410" s="27"/>
      <c r="G410" s="27"/>
      <c r="H410" s="27"/>
      <c r="I410" s="25"/>
      <c r="J410" s="4"/>
      <c r="K410" s="123"/>
      <c r="L410" s="9"/>
    </row>
    <row r="411" spans="2:12" x14ac:dyDescent="0.45">
      <c r="B411" s="26"/>
      <c r="C411" s="4"/>
      <c r="D411" s="4"/>
      <c r="E411" s="27"/>
      <c r="F411" s="27"/>
      <c r="G411" s="27"/>
      <c r="H411" s="27"/>
      <c r="I411" s="25"/>
      <c r="J411" s="4"/>
      <c r="K411" s="123"/>
      <c r="L411" s="9"/>
    </row>
    <row r="412" spans="2:12" x14ac:dyDescent="0.45">
      <c r="B412" s="26"/>
      <c r="C412" s="4"/>
      <c r="D412" s="4"/>
      <c r="E412" s="27"/>
      <c r="F412" s="27"/>
      <c r="G412" s="27"/>
      <c r="H412" s="27"/>
      <c r="I412" s="25"/>
      <c r="J412" s="4"/>
      <c r="K412" s="123"/>
      <c r="L412" s="9"/>
    </row>
    <row r="413" spans="2:12" x14ac:dyDescent="0.45">
      <c r="B413" s="26"/>
      <c r="C413" s="4"/>
      <c r="D413" s="4"/>
      <c r="E413" s="27"/>
      <c r="F413" s="27"/>
      <c r="G413" s="27"/>
      <c r="H413" s="27"/>
      <c r="I413" s="25"/>
      <c r="J413" s="4"/>
      <c r="K413" s="123"/>
      <c r="L413" s="9"/>
    </row>
    <row r="414" spans="2:12" x14ac:dyDescent="0.45">
      <c r="B414" s="26"/>
      <c r="C414" s="4"/>
      <c r="D414" s="4"/>
      <c r="E414" s="27"/>
      <c r="F414" s="27"/>
      <c r="G414" s="27"/>
      <c r="H414" s="27"/>
      <c r="I414" s="25"/>
      <c r="J414" s="4"/>
      <c r="K414" s="123"/>
      <c r="L414" s="9"/>
    </row>
    <row r="415" spans="2:12" x14ac:dyDescent="0.45">
      <c r="B415" s="26"/>
      <c r="C415" s="4"/>
      <c r="D415" s="4"/>
      <c r="E415" s="27"/>
      <c r="F415" s="27"/>
      <c r="G415" s="27"/>
      <c r="H415" s="27"/>
      <c r="I415" s="25"/>
      <c r="J415" s="4"/>
      <c r="K415" s="123"/>
      <c r="L415" s="9"/>
    </row>
    <row r="416" spans="2:12" x14ac:dyDescent="0.45">
      <c r="B416" s="26"/>
      <c r="C416" s="4"/>
      <c r="D416" s="4"/>
      <c r="E416" s="27"/>
      <c r="F416" s="27"/>
      <c r="G416" s="27"/>
      <c r="H416" s="27"/>
      <c r="I416" s="25"/>
      <c r="J416" s="4"/>
      <c r="K416" s="123"/>
      <c r="L416" s="9"/>
    </row>
    <row r="417" spans="2:12" x14ac:dyDescent="0.45">
      <c r="B417" s="26"/>
      <c r="C417" s="4"/>
      <c r="D417" s="4"/>
      <c r="E417" s="27"/>
      <c r="F417" s="27"/>
      <c r="G417" s="27"/>
      <c r="H417" s="27"/>
      <c r="I417" s="25"/>
      <c r="J417" s="4"/>
      <c r="K417" s="123"/>
      <c r="L417" s="9"/>
    </row>
    <row r="418" spans="2:12" x14ac:dyDescent="0.45">
      <c r="B418" s="26"/>
      <c r="C418" s="4"/>
      <c r="D418" s="4"/>
      <c r="E418" s="27"/>
      <c r="F418" s="27"/>
      <c r="G418" s="27"/>
      <c r="H418" s="27"/>
      <c r="I418" s="25"/>
      <c r="J418" s="4"/>
      <c r="K418" s="123"/>
      <c r="L418" s="9"/>
    </row>
    <row r="419" spans="2:12" x14ac:dyDescent="0.45">
      <c r="B419" s="26"/>
      <c r="C419" s="4"/>
      <c r="D419" s="4"/>
      <c r="E419" s="27"/>
      <c r="F419" s="27"/>
      <c r="G419" s="27"/>
      <c r="H419" s="27"/>
      <c r="I419" s="25"/>
      <c r="J419" s="4"/>
      <c r="K419" s="123"/>
      <c r="L419" s="9"/>
    </row>
    <row r="420" spans="2:12" x14ac:dyDescent="0.45">
      <c r="B420" s="26"/>
      <c r="C420" s="4"/>
      <c r="D420" s="4"/>
      <c r="E420" s="27"/>
      <c r="F420" s="27"/>
      <c r="G420" s="27"/>
      <c r="H420" s="27"/>
      <c r="I420" s="25"/>
      <c r="J420" s="4"/>
      <c r="K420" s="123"/>
      <c r="L420" s="9"/>
    </row>
    <row r="421" spans="2:12" x14ac:dyDescent="0.45">
      <c r="B421" s="26"/>
      <c r="C421" s="4"/>
      <c r="D421" s="4"/>
      <c r="E421" s="27"/>
      <c r="F421" s="27"/>
      <c r="G421" s="27"/>
      <c r="H421" s="27"/>
      <c r="I421" s="25"/>
      <c r="J421" s="4"/>
      <c r="K421" s="123"/>
      <c r="L421" s="9"/>
    </row>
    <row r="422" spans="2:12" x14ac:dyDescent="0.45">
      <c r="B422" s="26"/>
      <c r="C422" s="4"/>
      <c r="D422" s="4"/>
      <c r="E422" s="27"/>
      <c r="F422" s="27"/>
      <c r="G422" s="27"/>
      <c r="H422" s="27"/>
      <c r="I422" s="25"/>
      <c r="J422" s="4"/>
      <c r="K422" s="123"/>
      <c r="L422" s="9"/>
    </row>
    <row r="423" spans="2:12" x14ac:dyDescent="0.45">
      <c r="B423" s="26"/>
      <c r="C423" s="4"/>
      <c r="D423" s="4"/>
      <c r="E423" s="27"/>
      <c r="F423" s="27"/>
      <c r="G423" s="27"/>
      <c r="H423" s="27"/>
      <c r="I423" s="25"/>
      <c r="J423" s="4"/>
      <c r="K423" s="123"/>
      <c r="L423" s="9"/>
    </row>
    <row r="424" spans="2:12" x14ac:dyDescent="0.45">
      <c r="B424" s="26"/>
      <c r="C424" s="4"/>
      <c r="D424" s="4"/>
      <c r="E424" s="27"/>
      <c r="F424" s="27"/>
      <c r="G424" s="27"/>
      <c r="H424" s="27"/>
      <c r="I424" s="25"/>
      <c r="J424" s="4"/>
      <c r="K424" s="123"/>
      <c r="L424" s="9"/>
    </row>
    <row r="425" spans="2:12" x14ac:dyDescent="0.45">
      <c r="B425" s="26"/>
      <c r="C425" s="4"/>
      <c r="D425" s="4"/>
      <c r="E425" s="27"/>
      <c r="F425" s="27"/>
      <c r="G425" s="27"/>
      <c r="H425" s="27"/>
      <c r="I425" s="25"/>
      <c r="J425" s="4"/>
      <c r="K425" s="123"/>
      <c r="L425" s="9"/>
    </row>
    <row r="426" spans="2:12" x14ac:dyDescent="0.45">
      <c r="B426" s="26"/>
      <c r="C426" s="4"/>
      <c r="D426" s="4"/>
      <c r="E426" s="27"/>
      <c r="F426" s="27"/>
      <c r="G426" s="27"/>
      <c r="H426" s="27"/>
      <c r="I426" s="25"/>
      <c r="J426" s="4"/>
      <c r="K426" s="123"/>
      <c r="L426" s="9"/>
    </row>
    <row r="427" spans="2:12" x14ac:dyDescent="0.45">
      <c r="B427" s="26"/>
      <c r="C427" s="4"/>
      <c r="D427" s="4"/>
      <c r="E427" s="27"/>
      <c r="F427" s="27"/>
      <c r="G427" s="27"/>
      <c r="H427" s="27"/>
      <c r="I427" s="25"/>
      <c r="J427" s="4"/>
      <c r="K427" s="123"/>
      <c r="L427" s="9"/>
    </row>
    <row r="428" spans="2:12" x14ac:dyDescent="0.45">
      <c r="B428" s="26"/>
      <c r="C428" s="4"/>
      <c r="D428" s="4"/>
      <c r="E428" s="27"/>
      <c r="F428" s="27"/>
      <c r="G428" s="27"/>
      <c r="H428" s="27"/>
      <c r="I428" s="25"/>
      <c r="J428" s="4"/>
      <c r="K428" s="123"/>
      <c r="L428" s="9"/>
    </row>
    <row r="429" spans="2:12" x14ac:dyDescent="0.45">
      <c r="B429" s="26"/>
      <c r="C429" s="4"/>
      <c r="D429" s="4"/>
      <c r="E429" s="27"/>
      <c r="F429" s="27"/>
      <c r="G429" s="27"/>
      <c r="H429" s="27"/>
      <c r="I429" s="25"/>
      <c r="J429" s="4"/>
      <c r="K429" s="123"/>
      <c r="L429" s="9"/>
    </row>
    <row r="430" spans="2:12" x14ac:dyDescent="0.45">
      <c r="B430" s="26"/>
      <c r="C430" s="4"/>
      <c r="D430" s="4"/>
      <c r="E430" s="27"/>
      <c r="F430" s="27"/>
      <c r="G430" s="27"/>
      <c r="H430" s="27"/>
      <c r="I430" s="25"/>
      <c r="J430" s="4"/>
      <c r="K430" s="123"/>
      <c r="L430" s="9"/>
    </row>
    <row r="431" spans="2:12" x14ac:dyDescent="0.45">
      <c r="B431" s="26"/>
      <c r="C431" s="4"/>
      <c r="D431" s="4"/>
      <c r="E431" s="27"/>
      <c r="F431" s="27"/>
      <c r="G431" s="27"/>
      <c r="H431" s="27"/>
      <c r="I431" s="25"/>
      <c r="J431" s="4"/>
      <c r="K431" s="123"/>
      <c r="L431" s="9"/>
    </row>
    <row r="432" spans="2:12" x14ac:dyDescent="0.45">
      <c r="B432" s="26"/>
      <c r="C432" s="4"/>
      <c r="D432" s="4"/>
      <c r="E432" s="27"/>
      <c r="F432" s="27"/>
      <c r="G432" s="27"/>
      <c r="H432" s="27"/>
      <c r="I432" s="25"/>
      <c r="J432" s="4"/>
      <c r="K432" s="123"/>
      <c r="L432" s="9"/>
    </row>
    <row r="433" spans="2:12" x14ac:dyDescent="0.45">
      <c r="B433" s="26"/>
      <c r="C433" s="4"/>
      <c r="D433" s="4"/>
      <c r="E433" s="27"/>
      <c r="F433" s="27"/>
      <c r="G433" s="27"/>
      <c r="H433" s="27"/>
      <c r="I433" s="25"/>
      <c r="J433" s="4"/>
      <c r="K433" s="123"/>
      <c r="L433" s="9"/>
    </row>
    <row r="434" spans="2:12" x14ac:dyDescent="0.45">
      <c r="B434" s="26"/>
      <c r="C434" s="4"/>
      <c r="D434" s="4"/>
      <c r="E434" s="27"/>
      <c r="F434" s="27"/>
      <c r="G434" s="27"/>
      <c r="H434" s="27"/>
      <c r="I434" s="25"/>
      <c r="J434" s="4"/>
      <c r="K434" s="123"/>
      <c r="L434" s="9"/>
    </row>
    <row r="435" spans="2:12" x14ac:dyDescent="0.45">
      <c r="B435" s="26"/>
      <c r="C435" s="4"/>
      <c r="D435" s="4"/>
      <c r="E435" s="27"/>
      <c r="F435" s="27"/>
      <c r="G435" s="27"/>
      <c r="H435" s="27"/>
      <c r="I435" s="25"/>
      <c r="J435" s="4"/>
      <c r="K435" s="123"/>
      <c r="L435" s="9"/>
    </row>
    <row r="436" spans="2:12" x14ac:dyDescent="0.45">
      <c r="B436" s="26"/>
      <c r="C436" s="4"/>
      <c r="D436" s="4"/>
      <c r="E436" s="27"/>
      <c r="F436" s="27"/>
      <c r="G436" s="27"/>
      <c r="H436" s="27"/>
      <c r="I436" s="25"/>
      <c r="J436" s="4"/>
      <c r="K436" s="123"/>
      <c r="L436" s="9"/>
    </row>
    <row r="437" spans="2:12" x14ac:dyDescent="0.45">
      <c r="B437" s="26"/>
      <c r="C437" s="4"/>
      <c r="D437" s="4"/>
      <c r="E437" s="27"/>
      <c r="F437" s="27"/>
      <c r="G437" s="27"/>
      <c r="H437" s="27"/>
      <c r="I437" s="25"/>
      <c r="J437" s="4"/>
      <c r="K437" s="123"/>
      <c r="L437" s="9"/>
    </row>
    <row r="438" spans="2:12" x14ac:dyDescent="0.45">
      <c r="B438" s="26"/>
      <c r="C438" s="4"/>
      <c r="D438" s="4"/>
      <c r="E438" s="27"/>
      <c r="F438" s="27"/>
      <c r="G438" s="27"/>
      <c r="H438" s="27"/>
      <c r="I438" s="25"/>
      <c r="J438" s="4"/>
      <c r="K438" s="123"/>
      <c r="L438" s="9"/>
    </row>
    <row r="439" spans="2:12" x14ac:dyDescent="0.45">
      <c r="B439" s="26"/>
      <c r="C439" s="4"/>
      <c r="D439" s="4"/>
      <c r="E439" s="27"/>
      <c r="F439" s="27"/>
      <c r="G439" s="27"/>
      <c r="H439" s="27"/>
      <c r="I439" s="25"/>
      <c r="J439" s="4"/>
      <c r="K439" s="123"/>
      <c r="L439" s="9"/>
    </row>
    <row r="440" spans="2:12" x14ac:dyDescent="0.45">
      <c r="B440" s="26"/>
      <c r="C440" s="4"/>
      <c r="D440" s="4"/>
      <c r="E440" s="27"/>
      <c r="F440" s="27"/>
      <c r="G440" s="27"/>
      <c r="H440" s="27"/>
      <c r="I440" s="25"/>
      <c r="J440" s="4"/>
      <c r="K440" s="123"/>
      <c r="L440" s="9"/>
    </row>
    <row r="441" spans="2:12" x14ac:dyDescent="0.45">
      <c r="B441" s="26"/>
      <c r="C441" s="4"/>
      <c r="D441" s="4"/>
      <c r="E441" s="27"/>
      <c r="F441" s="27"/>
      <c r="G441" s="27"/>
      <c r="H441" s="27"/>
      <c r="I441" s="25"/>
      <c r="J441" s="4"/>
      <c r="K441" s="123"/>
      <c r="L441" s="9"/>
    </row>
    <row r="442" spans="2:12" x14ac:dyDescent="0.45">
      <c r="B442" s="26"/>
      <c r="C442" s="4"/>
      <c r="D442" s="4"/>
      <c r="E442" s="27"/>
      <c r="F442" s="27"/>
      <c r="G442" s="27"/>
      <c r="H442" s="27"/>
      <c r="I442" s="25"/>
      <c r="J442" s="4"/>
      <c r="K442" s="123"/>
      <c r="L442" s="9"/>
    </row>
    <row r="443" spans="2:12" x14ac:dyDescent="0.45">
      <c r="B443" s="26"/>
      <c r="C443" s="4"/>
      <c r="D443" s="4"/>
      <c r="E443" s="27"/>
      <c r="F443" s="27"/>
      <c r="G443" s="27"/>
      <c r="H443" s="27"/>
      <c r="I443" s="25"/>
      <c r="J443" s="4"/>
      <c r="K443" s="123"/>
      <c r="L443" s="9"/>
    </row>
    <row r="444" spans="2:12" x14ac:dyDescent="0.45">
      <c r="B444" s="26"/>
      <c r="C444" s="4"/>
      <c r="D444" s="4"/>
      <c r="E444" s="27"/>
      <c r="F444" s="27"/>
      <c r="G444" s="27"/>
      <c r="H444" s="27"/>
      <c r="I444" s="25"/>
      <c r="J444" s="4"/>
      <c r="K444" s="123"/>
      <c r="L444" s="9"/>
    </row>
    <row r="445" spans="2:12" x14ac:dyDescent="0.45">
      <c r="B445" s="26"/>
      <c r="C445" s="4"/>
      <c r="D445" s="4"/>
      <c r="E445" s="27"/>
      <c r="F445" s="27"/>
      <c r="G445" s="27"/>
      <c r="H445" s="27"/>
      <c r="I445" s="25"/>
      <c r="J445" s="4"/>
      <c r="K445" s="123"/>
      <c r="L445" s="9"/>
    </row>
    <row r="446" spans="2:12" x14ac:dyDescent="0.45">
      <c r="B446" s="26"/>
      <c r="C446" s="4"/>
      <c r="D446" s="4"/>
      <c r="E446" s="27"/>
      <c r="F446" s="27"/>
      <c r="G446" s="27"/>
      <c r="H446" s="27"/>
      <c r="I446" s="25"/>
      <c r="J446" s="4"/>
      <c r="K446" s="123"/>
      <c r="L446" s="9"/>
    </row>
    <row r="447" spans="2:12" x14ac:dyDescent="0.45">
      <c r="B447" s="26"/>
      <c r="C447" s="4"/>
      <c r="D447" s="4"/>
      <c r="E447" s="27"/>
      <c r="F447" s="27"/>
      <c r="G447" s="27"/>
      <c r="H447" s="27"/>
      <c r="I447" s="25"/>
      <c r="J447" s="4"/>
      <c r="K447" s="123"/>
      <c r="L447" s="9"/>
    </row>
    <row r="448" spans="2:12" x14ac:dyDescent="0.45">
      <c r="B448" s="26"/>
      <c r="C448" s="4"/>
      <c r="D448" s="4"/>
      <c r="E448" s="27"/>
      <c r="F448" s="27"/>
      <c r="G448" s="27"/>
      <c r="H448" s="27"/>
      <c r="I448" s="25"/>
      <c r="J448" s="4"/>
      <c r="K448" s="123"/>
      <c r="L448" s="9"/>
    </row>
    <row r="449" spans="2:12" x14ac:dyDescent="0.45">
      <c r="B449" s="26"/>
      <c r="C449" s="4"/>
      <c r="D449" s="4"/>
      <c r="E449" s="27"/>
      <c r="F449" s="27"/>
      <c r="G449" s="27"/>
      <c r="H449" s="27"/>
      <c r="I449" s="25"/>
      <c r="J449" s="4"/>
      <c r="K449" s="123"/>
      <c r="L449" s="9"/>
    </row>
    <row r="450" spans="2:12" x14ac:dyDescent="0.45">
      <c r="B450" s="26"/>
      <c r="C450" s="4"/>
      <c r="D450" s="4"/>
      <c r="E450" s="27"/>
      <c r="F450" s="27"/>
      <c r="G450" s="27"/>
      <c r="H450" s="27"/>
      <c r="I450" s="25"/>
      <c r="J450" s="4"/>
      <c r="K450" s="123"/>
      <c r="L450" s="9"/>
    </row>
    <row r="451" spans="2:12" x14ac:dyDescent="0.45">
      <c r="B451" s="26"/>
      <c r="C451" s="4"/>
      <c r="D451" s="4"/>
      <c r="E451" s="27"/>
      <c r="F451" s="27"/>
      <c r="G451" s="27"/>
      <c r="H451" s="27"/>
      <c r="I451" s="25"/>
      <c r="J451" s="4"/>
      <c r="K451" s="123"/>
      <c r="L451" s="9"/>
    </row>
    <row r="452" spans="2:12" x14ac:dyDescent="0.45">
      <c r="B452" s="26"/>
      <c r="C452" s="4"/>
      <c r="D452" s="4"/>
      <c r="E452" s="27"/>
      <c r="F452" s="27"/>
      <c r="G452" s="27"/>
      <c r="H452" s="27"/>
      <c r="I452" s="25"/>
      <c r="J452" s="4"/>
      <c r="K452" s="123"/>
      <c r="L452" s="9"/>
    </row>
    <row r="453" spans="2:12" x14ac:dyDescent="0.45">
      <c r="B453" s="26"/>
      <c r="C453" s="4"/>
      <c r="D453" s="4"/>
      <c r="E453" s="27"/>
      <c r="F453" s="27"/>
      <c r="G453" s="27"/>
      <c r="H453" s="27"/>
      <c r="I453" s="25"/>
      <c r="J453" s="4"/>
      <c r="K453" s="123"/>
      <c r="L453" s="9"/>
    </row>
    <row r="454" spans="2:12" x14ac:dyDescent="0.45">
      <c r="B454" s="26"/>
      <c r="C454" s="4"/>
      <c r="D454" s="4"/>
      <c r="E454" s="27"/>
      <c r="F454" s="27"/>
      <c r="G454" s="27"/>
      <c r="H454" s="27"/>
      <c r="I454" s="25"/>
      <c r="J454" s="4"/>
      <c r="K454" s="123"/>
      <c r="L454" s="9"/>
    </row>
    <row r="455" spans="2:12" x14ac:dyDescent="0.45">
      <c r="B455" s="26"/>
      <c r="C455" s="4"/>
      <c r="D455" s="4"/>
      <c r="E455" s="27"/>
      <c r="F455" s="27"/>
      <c r="G455" s="27"/>
      <c r="H455" s="27"/>
      <c r="I455" s="25"/>
      <c r="J455" s="4"/>
      <c r="K455" s="123"/>
      <c r="L455" s="9"/>
    </row>
    <row r="456" spans="2:12" x14ac:dyDescent="0.45">
      <c r="B456" s="26"/>
      <c r="C456" s="4"/>
      <c r="D456" s="4"/>
      <c r="E456" s="27"/>
      <c r="F456" s="27"/>
      <c r="G456" s="27"/>
      <c r="H456" s="27"/>
      <c r="I456" s="25"/>
      <c r="J456" s="4"/>
      <c r="K456" s="123"/>
      <c r="L456" s="9"/>
    </row>
    <row r="457" spans="2:12" x14ac:dyDescent="0.45">
      <c r="B457" s="26"/>
      <c r="C457" s="4"/>
      <c r="D457" s="4"/>
      <c r="E457" s="27"/>
      <c r="F457" s="27"/>
      <c r="G457" s="27"/>
      <c r="H457" s="27"/>
      <c r="I457" s="25"/>
      <c r="J457" s="4"/>
      <c r="K457" s="123"/>
      <c r="L457" s="9"/>
    </row>
    <row r="458" spans="2:12" x14ac:dyDescent="0.45">
      <c r="B458" s="26"/>
      <c r="C458" s="4"/>
      <c r="D458" s="4"/>
      <c r="E458" s="27"/>
      <c r="F458" s="27"/>
      <c r="G458" s="27"/>
      <c r="H458" s="27"/>
      <c r="I458" s="25"/>
      <c r="J458" s="4"/>
      <c r="K458" s="123"/>
      <c r="L458" s="9"/>
    </row>
    <row r="459" spans="2:12" x14ac:dyDescent="0.45">
      <c r="B459" s="26"/>
      <c r="C459" s="4"/>
      <c r="D459" s="4"/>
      <c r="E459" s="27"/>
      <c r="F459" s="27"/>
      <c r="G459" s="27"/>
      <c r="H459" s="27"/>
      <c r="I459" s="25"/>
      <c r="J459" s="4"/>
      <c r="K459" s="123"/>
      <c r="L459" s="9"/>
    </row>
    <row r="460" spans="2:12" x14ac:dyDescent="0.45">
      <c r="B460" s="26"/>
      <c r="C460" s="4"/>
      <c r="D460" s="4"/>
      <c r="E460" s="27"/>
      <c r="F460" s="27"/>
      <c r="G460" s="27"/>
      <c r="H460" s="27"/>
      <c r="I460" s="25"/>
      <c r="J460" s="4"/>
      <c r="K460" s="123"/>
      <c r="L460" s="9"/>
    </row>
    <row r="461" spans="2:12" x14ac:dyDescent="0.45">
      <c r="B461" s="26"/>
      <c r="C461" s="4"/>
      <c r="D461" s="4"/>
      <c r="E461" s="27"/>
      <c r="F461" s="27"/>
      <c r="G461" s="27"/>
      <c r="H461" s="27"/>
      <c r="I461" s="25"/>
      <c r="J461" s="4"/>
      <c r="K461" s="123"/>
      <c r="L461" s="9"/>
    </row>
    <row r="462" spans="2:12" x14ac:dyDescent="0.45">
      <c r="B462" s="26"/>
      <c r="C462" s="4"/>
      <c r="D462" s="4"/>
      <c r="E462" s="27"/>
      <c r="F462" s="27"/>
      <c r="G462" s="27"/>
      <c r="H462" s="27"/>
      <c r="I462" s="25"/>
      <c r="J462" s="4"/>
      <c r="K462" s="123"/>
      <c r="L462" s="9"/>
    </row>
    <row r="463" spans="2:12" x14ac:dyDescent="0.45">
      <c r="B463" s="26"/>
      <c r="C463" s="4"/>
      <c r="D463" s="4"/>
      <c r="E463" s="27"/>
      <c r="F463" s="27"/>
      <c r="G463" s="27"/>
      <c r="H463" s="27"/>
      <c r="I463" s="25"/>
      <c r="J463" s="4"/>
      <c r="K463" s="123"/>
      <c r="L463" s="9"/>
    </row>
    <row r="464" spans="2:12" x14ac:dyDescent="0.45">
      <c r="B464" s="26"/>
      <c r="C464" s="4"/>
      <c r="D464" s="4"/>
      <c r="E464" s="27"/>
      <c r="F464" s="27"/>
      <c r="G464" s="27"/>
      <c r="H464" s="27"/>
      <c r="I464" s="25"/>
      <c r="J464" s="4"/>
      <c r="K464" s="123"/>
      <c r="L464" s="9"/>
    </row>
    <row r="465" spans="2:12" x14ac:dyDescent="0.45">
      <c r="B465" s="26"/>
      <c r="C465" s="4"/>
      <c r="D465" s="4"/>
      <c r="E465" s="27"/>
      <c r="F465" s="27"/>
      <c r="G465" s="27"/>
      <c r="H465" s="27"/>
      <c r="I465" s="25"/>
      <c r="J465" s="4"/>
      <c r="K465" s="123"/>
      <c r="L465" s="9"/>
    </row>
    <row r="466" spans="2:12" x14ac:dyDescent="0.45">
      <c r="B466" s="26"/>
      <c r="C466" s="4"/>
      <c r="D466" s="4"/>
      <c r="E466" s="27"/>
      <c r="F466" s="27"/>
      <c r="G466" s="27"/>
      <c r="H466" s="27"/>
      <c r="I466" s="25"/>
      <c r="J466" s="4"/>
      <c r="K466" s="123"/>
      <c r="L466" s="9"/>
    </row>
    <row r="467" spans="2:12" x14ac:dyDescent="0.45">
      <c r="B467" s="26"/>
      <c r="C467" s="4"/>
      <c r="D467" s="4"/>
      <c r="E467" s="27"/>
      <c r="F467" s="27"/>
      <c r="G467" s="27"/>
      <c r="H467" s="27"/>
      <c r="I467" s="25"/>
      <c r="J467" s="4"/>
      <c r="K467" s="123"/>
      <c r="L467" s="9"/>
    </row>
    <row r="468" spans="2:12" x14ac:dyDescent="0.45">
      <c r="B468" s="26"/>
      <c r="C468" s="4"/>
      <c r="D468" s="4"/>
      <c r="E468" s="27"/>
      <c r="F468" s="27"/>
      <c r="G468" s="27"/>
      <c r="H468" s="27"/>
      <c r="I468" s="25"/>
      <c r="J468" s="4"/>
      <c r="K468" s="123"/>
      <c r="L468" s="9"/>
    </row>
    <row r="469" spans="2:12" x14ac:dyDescent="0.45">
      <c r="B469" s="26"/>
      <c r="C469" s="4"/>
      <c r="D469" s="4"/>
      <c r="E469" s="27"/>
      <c r="F469" s="27"/>
      <c r="G469" s="27"/>
      <c r="H469" s="27"/>
      <c r="I469" s="25"/>
      <c r="J469" s="4"/>
      <c r="K469" s="123"/>
      <c r="L469" s="9"/>
    </row>
    <row r="470" spans="2:12" x14ac:dyDescent="0.45">
      <c r="B470" s="26"/>
      <c r="C470" s="4"/>
      <c r="D470" s="4"/>
      <c r="E470" s="27"/>
      <c r="F470" s="27"/>
      <c r="G470" s="27"/>
      <c r="H470" s="27"/>
      <c r="I470" s="25"/>
      <c r="J470" s="4"/>
      <c r="K470" s="123"/>
      <c r="L470" s="9"/>
    </row>
    <row r="471" spans="2:12" x14ac:dyDescent="0.45">
      <c r="B471" s="26"/>
      <c r="C471" s="4"/>
      <c r="D471" s="4"/>
      <c r="E471" s="27"/>
      <c r="F471" s="27"/>
      <c r="G471" s="27"/>
      <c r="H471" s="27"/>
      <c r="I471" s="25"/>
      <c r="J471" s="4"/>
      <c r="K471" s="123"/>
      <c r="L471" s="9"/>
    </row>
    <row r="472" spans="2:12" x14ac:dyDescent="0.45">
      <c r="B472" s="26"/>
      <c r="C472" s="4"/>
      <c r="D472" s="4"/>
      <c r="E472" s="27"/>
      <c r="F472" s="27"/>
      <c r="G472" s="27"/>
      <c r="H472" s="27"/>
      <c r="I472" s="25"/>
      <c r="J472" s="4"/>
      <c r="K472" s="123"/>
      <c r="L472" s="9"/>
    </row>
    <row r="473" spans="2:12" x14ac:dyDescent="0.45">
      <c r="B473" s="26"/>
      <c r="C473" s="4"/>
      <c r="D473" s="4"/>
      <c r="E473" s="27"/>
      <c r="F473" s="27"/>
      <c r="G473" s="27"/>
      <c r="H473" s="27"/>
      <c r="I473" s="25"/>
      <c r="J473" s="4"/>
      <c r="K473" s="123"/>
      <c r="L473" s="9"/>
    </row>
    <row r="474" spans="2:12" x14ac:dyDescent="0.45">
      <c r="B474" s="26"/>
      <c r="C474" s="4"/>
      <c r="D474" s="4"/>
      <c r="E474" s="27"/>
      <c r="F474" s="27"/>
      <c r="G474" s="27"/>
      <c r="H474" s="27"/>
      <c r="I474" s="25"/>
      <c r="J474" s="4"/>
      <c r="K474" s="123"/>
      <c r="L474" s="9"/>
    </row>
    <row r="475" spans="2:12" x14ac:dyDescent="0.45">
      <c r="B475" s="26"/>
      <c r="C475" s="4"/>
      <c r="D475" s="4"/>
      <c r="E475" s="27"/>
      <c r="F475" s="27"/>
      <c r="G475" s="27"/>
      <c r="H475" s="27"/>
      <c r="I475" s="25"/>
      <c r="J475" s="4"/>
      <c r="K475" s="123"/>
      <c r="L475" s="9"/>
    </row>
    <row r="476" spans="2:12" x14ac:dyDescent="0.45">
      <c r="B476" s="26"/>
      <c r="C476" s="4"/>
      <c r="D476" s="4"/>
      <c r="E476" s="27"/>
      <c r="F476" s="27"/>
      <c r="G476" s="27"/>
      <c r="H476" s="27"/>
      <c r="I476" s="25"/>
      <c r="J476" s="4"/>
      <c r="K476" s="123"/>
      <c r="L476" s="9"/>
    </row>
    <row r="477" spans="2:12" x14ac:dyDescent="0.45">
      <c r="B477" s="26"/>
      <c r="C477" s="4"/>
      <c r="D477" s="4"/>
      <c r="E477" s="27"/>
      <c r="F477" s="27"/>
      <c r="G477" s="27"/>
      <c r="H477" s="27"/>
      <c r="I477" s="25"/>
      <c r="J477" s="4"/>
      <c r="K477" s="123"/>
      <c r="L477" s="9"/>
    </row>
    <row r="478" spans="2:12" x14ac:dyDescent="0.45">
      <c r="B478" s="26"/>
      <c r="C478" s="4"/>
      <c r="D478" s="4"/>
      <c r="E478" s="27"/>
      <c r="F478" s="27"/>
      <c r="G478" s="27"/>
      <c r="H478" s="27"/>
      <c r="I478" s="25"/>
      <c r="J478" s="4"/>
      <c r="K478" s="123"/>
      <c r="L478" s="9"/>
    </row>
    <row r="479" spans="2:12" x14ac:dyDescent="0.45">
      <c r="B479" s="26"/>
      <c r="C479" s="4"/>
      <c r="D479" s="4"/>
      <c r="E479" s="27"/>
      <c r="F479" s="27"/>
      <c r="G479" s="27"/>
      <c r="H479" s="27"/>
      <c r="I479" s="25"/>
      <c r="J479" s="4"/>
      <c r="K479" s="123"/>
      <c r="L479" s="9"/>
    </row>
    <row r="480" spans="2:12" x14ac:dyDescent="0.45">
      <c r="B480" s="26"/>
      <c r="C480" s="4"/>
      <c r="D480" s="4"/>
      <c r="E480" s="27"/>
      <c r="F480" s="27"/>
      <c r="G480" s="27"/>
      <c r="H480" s="27"/>
      <c r="I480" s="25"/>
      <c r="J480" s="4"/>
      <c r="K480" s="123"/>
      <c r="L480" s="9"/>
    </row>
    <row r="481" spans="2:12" x14ac:dyDescent="0.45">
      <c r="B481" s="26"/>
      <c r="C481" s="4"/>
      <c r="D481" s="4"/>
      <c r="E481" s="27"/>
      <c r="F481" s="27"/>
      <c r="G481" s="27"/>
      <c r="H481" s="27"/>
      <c r="I481" s="25"/>
      <c r="J481" s="4"/>
      <c r="K481" s="123"/>
      <c r="L481" s="9"/>
    </row>
    <row r="482" spans="2:12" x14ac:dyDescent="0.45">
      <c r="B482" s="26"/>
      <c r="C482" s="4"/>
      <c r="D482" s="4"/>
      <c r="E482" s="27"/>
      <c r="F482" s="27"/>
      <c r="G482" s="27"/>
      <c r="H482" s="27"/>
      <c r="I482" s="25"/>
      <c r="J482" s="4"/>
      <c r="K482" s="123"/>
      <c r="L482" s="9"/>
    </row>
    <row r="483" spans="2:12" x14ac:dyDescent="0.45">
      <c r="B483" s="26"/>
      <c r="C483" s="4"/>
      <c r="D483" s="4"/>
      <c r="E483" s="27"/>
      <c r="F483" s="27"/>
      <c r="G483" s="27"/>
      <c r="H483" s="27"/>
      <c r="I483" s="25"/>
      <c r="J483" s="4"/>
      <c r="K483" s="123"/>
      <c r="L483" s="9"/>
    </row>
    <row r="484" spans="2:12" x14ac:dyDescent="0.45">
      <c r="B484" s="26"/>
      <c r="C484" s="4"/>
      <c r="D484" s="4"/>
      <c r="E484" s="27"/>
      <c r="F484" s="27"/>
      <c r="G484" s="27"/>
      <c r="H484" s="27"/>
      <c r="I484" s="25"/>
      <c r="J484" s="4"/>
      <c r="K484" s="123"/>
      <c r="L484" s="9"/>
    </row>
    <row r="485" spans="2:12" x14ac:dyDescent="0.45">
      <c r="B485" s="26"/>
      <c r="C485" s="4"/>
      <c r="D485" s="4"/>
      <c r="E485" s="27"/>
      <c r="F485" s="27"/>
      <c r="G485" s="27"/>
      <c r="H485" s="27"/>
      <c r="I485" s="25"/>
      <c r="J485" s="4"/>
      <c r="K485" s="123"/>
      <c r="L485" s="9"/>
    </row>
    <row r="486" spans="2:12" x14ac:dyDescent="0.45">
      <c r="B486" s="26"/>
      <c r="C486" s="4"/>
      <c r="D486" s="4"/>
      <c r="E486" s="27"/>
      <c r="F486" s="27"/>
      <c r="G486" s="27"/>
      <c r="H486" s="27"/>
      <c r="I486" s="25"/>
      <c r="J486" s="4"/>
      <c r="K486" s="123"/>
      <c r="L486" s="9"/>
    </row>
    <row r="487" spans="2:12" x14ac:dyDescent="0.45">
      <c r="B487" s="26"/>
      <c r="C487" s="4"/>
      <c r="D487" s="4"/>
      <c r="E487" s="27"/>
      <c r="F487" s="27"/>
      <c r="G487" s="27"/>
      <c r="H487" s="27"/>
      <c r="I487" s="25"/>
      <c r="J487" s="4"/>
      <c r="K487" s="123"/>
      <c r="L487" s="9"/>
    </row>
    <row r="488" spans="2:12" x14ac:dyDescent="0.45">
      <c r="B488" s="26"/>
      <c r="C488" s="4"/>
      <c r="D488" s="4"/>
      <c r="E488" s="27"/>
      <c r="F488" s="27"/>
      <c r="G488" s="27"/>
      <c r="H488" s="27"/>
      <c r="I488" s="25"/>
      <c r="J488" s="4"/>
      <c r="K488" s="123"/>
      <c r="L488" s="9"/>
    </row>
    <row r="489" spans="2:12" x14ac:dyDescent="0.45">
      <c r="B489" s="26"/>
      <c r="C489" s="4"/>
      <c r="D489" s="4"/>
      <c r="E489" s="27"/>
      <c r="F489" s="27"/>
      <c r="G489" s="27"/>
      <c r="H489" s="27"/>
      <c r="I489" s="25"/>
      <c r="J489" s="4"/>
      <c r="K489" s="123"/>
      <c r="L489" s="9"/>
    </row>
    <row r="490" spans="2:12" x14ac:dyDescent="0.45">
      <c r="B490" s="26"/>
      <c r="C490" s="4"/>
      <c r="D490" s="4"/>
      <c r="E490" s="27"/>
      <c r="F490" s="27"/>
      <c r="G490" s="27"/>
      <c r="H490" s="27"/>
      <c r="I490" s="25"/>
      <c r="J490" s="4"/>
      <c r="K490" s="123"/>
      <c r="L490" s="9"/>
    </row>
    <row r="491" spans="2:12" x14ac:dyDescent="0.45">
      <c r="B491" s="26"/>
      <c r="C491" s="4"/>
      <c r="D491" s="4"/>
      <c r="E491" s="27"/>
      <c r="F491" s="27"/>
      <c r="G491" s="27"/>
      <c r="H491" s="27"/>
      <c r="I491" s="25"/>
      <c r="J491" s="4"/>
      <c r="K491" s="123"/>
      <c r="L491" s="9"/>
    </row>
    <row r="492" spans="2:12" x14ac:dyDescent="0.45">
      <c r="B492" s="26"/>
      <c r="C492" s="4"/>
      <c r="D492" s="4"/>
      <c r="E492" s="27"/>
      <c r="F492" s="27"/>
      <c r="G492" s="27"/>
      <c r="H492" s="27"/>
      <c r="I492" s="25"/>
      <c r="J492" s="4"/>
      <c r="K492" s="123"/>
      <c r="L492" s="9"/>
    </row>
    <row r="493" spans="2:12" x14ac:dyDescent="0.45">
      <c r="B493" s="26"/>
      <c r="C493" s="4"/>
      <c r="D493" s="4"/>
      <c r="E493" s="27"/>
      <c r="F493" s="27"/>
      <c r="G493" s="27"/>
      <c r="H493" s="27"/>
      <c r="I493" s="25"/>
      <c r="J493" s="4"/>
      <c r="K493" s="123"/>
      <c r="L493" s="9"/>
    </row>
    <row r="494" spans="2:12" x14ac:dyDescent="0.45">
      <c r="B494" s="26"/>
      <c r="C494" s="4"/>
      <c r="D494" s="4"/>
      <c r="E494" s="27"/>
      <c r="F494" s="27"/>
      <c r="G494" s="27"/>
      <c r="H494" s="27"/>
      <c r="I494" s="25"/>
      <c r="J494" s="4"/>
      <c r="K494" s="123"/>
      <c r="L494" s="9"/>
    </row>
    <row r="495" spans="2:12" x14ac:dyDescent="0.45">
      <c r="B495" s="26"/>
      <c r="C495" s="4"/>
      <c r="D495" s="4"/>
      <c r="E495" s="27"/>
      <c r="F495" s="27"/>
      <c r="G495" s="27"/>
      <c r="H495" s="27"/>
      <c r="I495" s="25"/>
      <c r="J495" s="4"/>
      <c r="K495" s="123"/>
      <c r="L495" s="9"/>
    </row>
    <row r="496" spans="2:12" x14ac:dyDescent="0.45">
      <c r="B496" s="26"/>
      <c r="C496" s="4"/>
      <c r="D496" s="4"/>
      <c r="E496" s="27"/>
      <c r="F496" s="27"/>
      <c r="G496" s="27"/>
      <c r="H496" s="27"/>
      <c r="I496" s="25"/>
      <c r="J496" s="4"/>
      <c r="K496" s="123"/>
      <c r="L496" s="9"/>
    </row>
    <row r="497" spans="2:12" x14ac:dyDescent="0.45">
      <c r="B497" s="26"/>
      <c r="C497" s="4"/>
      <c r="D497" s="4"/>
      <c r="E497" s="27"/>
      <c r="F497" s="27"/>
      <c r="G497" s="27"/>
      <c r="H497" s="27"/>
      <c r="I497" s="25"/>
      <c r="J497" s="4"/>
      <c r="K497" s="123"/>
      <c r="L497" s="9"/>
    </row>
    <row r="498" spans="2:12" x14ac:dyDescent="0.45">
      <c r="B498" s="26"/>
      <c r="C498" s="4"/>
      <c r="D498" s="4"/>
      <c r="E498" s="27"/>
      <c r="F498" s="27"/>
      <c r="G498" s="27"/>
      <c r="H498" s="27"/>
      <c r="I498" s="25"/>
      <c r="J498" s="4"/>
      <c r="K498" s="123"/>
      <c r="L498" s="9"/>
    </row>
    <row r="499" spans="2:12" x14ac:dyDescent="0.45">
      <c r="B499" s="26"/>
      <c r="C499" s="4"/>
      <c r="D499" s="4"/>
      <c r="E499" s="27"/>
      <c r="F499" s="27"/>
      <c r="G499" s="27"/>
      <c r="H499" s="27"/>
      <c r="I499" s="25"/>
      <c r="J499" s="4"/>
      <c r="K499" s="123"/>
      <c r="L499" s="9"/>
    </row>
    <row r="500" spans="2:12" x14ac:dyDescent="0.45">
      <c r="B500" s="26"/>
      <c r="C500" s="4"/>
      <c r="D500" s="4"/>
      <c r="E500" s="27"/>
      <c r="F500" s="27"/>
      <c r="G500" s="27"/>
      <c r="H500" s="27"/>
      <c r="I500" s="25"/>
      <c r="J500" s="4"/>
      <c r="K500" s="123"/>
      <c r="L500" s="9"/>
    </row>
    <row r="501" spans="2:12" x14ac:dyDescent="0.45">
      <c r="B501" s="26"/>
      <c r="C501" s="4"/>
      <c r="D501" s="4"/>
      <c r="E501" s="27"/>
      <c r="F501" s="27"/>
      <c r="G501" s="27"/>
      <c r="H501" s="27"/>
      <c r="I501" s="25"/>
      <c r="J501" s="4"/>
      <c r="K501" s="123"/>
      <c r="L501" s="9"/>
    </row>
    <row r="502" spans="2:12" x14ac:dyDescent="0.45">
      <c r="B502" s="26"/>
      <c r="C502" s="4"/>
      <c r="D502" s="4"/>
      <c r="E502" s="27"/>
      <c r="F502" s="27"/>
      <c r="G502" s="27"/>
      <c r="H502" s="27"/>
      <c r="I502" s="25"/>
      <c r="J502" s="4"/>
      <c r="K502" s="123"/>
      <c r="L502" s="9"/>
    </row>
    <row r="503" spans="2:12" x14ac:dyDescent="0.45">
      <c r="B503" s="26"/>
      <c r="C503" s="4"/>
      <c r="D503" s="4"/>
      <c r="E503" s="27"/>
      <c r="F503" s="27"/>
      <c r="G503" s="27"/>
      <c r="H503" s="27"/>
      <c r="I503" s="25"/>
      <c r="J503" s="4"/>
      <c r="K503" s="123"/>
      <c r="L503" s="9"/>
    </row>
    <row r="504" spans="2:12" x14ac:dyDescent="0.45">
      <c r="B504" s="26"/>
      <c r="C504" s="4"/>
      <c r="D504" s="4"/>
      <c r="E504" s="27"/>
      <c r="F504" s="27"/>
      <c r="G504" s="27"/>
      <c r="H504" s="27"/>
      <c r="I504" s="25"/>
      <c r="J504" s="4"/>
      <c r="K504" s="123"/>
      <c r="L504" s="9"/>
    </row>
    <row r="505" spans="2:12" x14ac:dyDescent="0.45">
      <c r="B505" s="26"/>
      <c r="C505" s="4"/>
      <c r="D505" s="4"/>
      <c r="E505" s="27"/>
      <c r="F505" s="27"/>
      <c r="G505" s="27"/>
      <c r="H505" s="27"/>
      <c r="I505" s="25"/>
      <c r="J505" s="4"/>
      <c r="K505" s="123"/>
      <c r="L505" s="9"/>
    </row>
    <row r="506" spans="2:12" x14ac:dyDescent="0.45">
      <c r="B506" s="26"/>
      <c r="C506" s="4"/>
      <c r="D506" s="4"/>
      <c r="E506" s="27"/>
      <c r="F506" s="27"/>
      <c r="G506" s="27"/>
      <c r="H506" s="27"/>
      <c r="I506" s="25"/>
      <c r="J506" s="4"/>
      <c r="K506" s="123"/>
      <c r="L506" s="9"/>
    </row>
    <row r="507" spans="2:12" x14ac:dyDescent="0.45">
      <c r="B507" s="26"/>
      <c r="C507" s="4"/>
      <c r="D507" s="4"/>
      <c r="E507" s="27"/>
      <c r="F507" s="27"/>
      <c r="G507" s="27"/>
      <c r="H507" s="27"/>
      <c r="I507" s="25"/>
      <c r="J507" s="4"/>
      <c r="K507" s="123"/>
      <c r="L507" s="9"/>
    </row>
    <row r="508" spans="2:12" x14ac:dyDescent="0.45">
      <c r="B508" s="26"/>
      <c r="C508" s="4"/>
      <c r="D508" s="4"/>
      <c r="E508" s="27"/>
      <c r="F508" s="27"/>
      <c r="G508" s="27"/>
      <c r="H508" s="27"/>
      <c r="I508" s="25"/>
      <c r="J508" s="4"/>
      <c r="K508" s="123"/>
      <c r="L508" s="9"/>
    </row>
    <row r="509" spans="2:12" x14ac:dyDescent="0.45">
      <c r="B509" s="26"/>
      <c r="C509" s="4"/>
      <c r="D509" s="4"/>
      <c r="E509" s="27"/>
      <c r="F509" s="27"/>
      <c r="G509" s="27"/>
      <c r="H509" s="27"/>
      <c r="I509" s="25"/>
      <c r="J509" s="4"/>
      <c r="K509" s="123"/>
      <c r="L509" s="9"/>
    </row>
    <row r="510" spans="2:12" x14ac:dyDescent="0.45">
      <c r="B510" s="26"/>
      <c r="C510" s="4"/>
      <c r="D510" s="4"/>
      <c r="E510" s="27"/>
      <c r="F510" s="27"/>
      <c r="G510" s="27"/>
      <c r="H510" s="27"/>
      <c r="I510" s="25"/>
      <c r="J510" s="4"/>
      <c r="K510" s="123"/>
      <c r="L510" s="9"/>
    </row>
    <row r="511" spans="2:12" x14ac:dyDescent="0.45">
      <c r="B511" s="26"/>
      <c r="C511" s="4"/>
      <c r="D511" s="4"/>
      <c r="E511" s="27"/>
      <c r="F511" s="27"/>
      <c r="G511" s="27"/>
      <c r="H511" s="27"/>
      <c r="I511" s="25"/>
      <c r="J511" s="4"/>
      <c r="K511" s="123"/>
      <c r="L511" s="9"/>
    </row>
    <row r="512" spans="2:12" x14ac:dyDescent="0.45">
      <c r="B512" s="26"/>
      <c r="C512" s="4"/>
      <c r="D512" s="4"/>
      <c r="E512" s="27"/>
      <c r="F512" s="27"/>
      <c r="G512" s="27"/>
      <c r="H512" s="27"/>
      <c r="I512" s="25"/>
      <c r="J512" s="4"/>
      <c r="K512" s="123"/>
      <c r="L512" s="9"/>
    </row>
    <row r="513" spans="2:12" x14ac:dyDescent="0.45">
      <c r="B513" s="26"/>
      <c r="C513" s="4"/>
      <c r="D513" s="4"/>
      <c r="E513" s="27"/>
      <c r="F513" s="27"/>
      <c r="G513" s="27"/>
      <c r="H513" s="27"/>
      <c r="I513" s="25"/>
      <c r="J513" s="4"/>
      <c r="K513" s="123"/>
      <c r="L513" s="9"/>
    </row>
    <row r="514" spans="2:12" x14ac:dyDescent="0.45">
      <c r="B514" s="26"/>
      <c r="C514" s="4"/>
      <c r="D514" s="4"/>
      <c r="E514" s="27"/>
      <c r="F514" s="27"/>
      <c r="G514" s="27"/>
      <c r="H514" s="27"/>
      <c r="I514" s="25"/>
      <c r="J514" s="4"/>
      <c r="K514" s="123"/>
      <c r="L514" s="9"/>
    </row>
    <row r="515" spans="2:12" x14ac:dyDescent="0.45">
      <c r="B515" s="26"/>
      <c r="C515" s="4"/>
      <c r="D515" s="4"/>
      <c r="E515" s="27"/>
      <c r="F515" s="27"/>
      <c r="G515" s="27"/>
      <c r="H515" s="27"/>
      <c r="I515" s="25"/>
      <c r="J515" s="4"/>
      <c r="K515" s="123"/>
      <c r="L515" s="9"/>
    </row>
    <row r="516" spans="2:12" x14ac:dyDescent="0.45">
      <c r="B516" s="26"/>
      <c r="C516" s="4"/>
      <c r="D516" s="4"/>
      <c r="E516" s="27"/>
      <c r="F516" s="27"/>
      <c r="G516" s="27"/>
      <c r="H516" s="27"/>
      <c r="I516" s="25"/>
      <c r="J516" s="4"/>
      <c r="K516" s="123"/>
      <c r="L516" s="9"/>
    </row>
    <row r="517" spans="2:12" x14ac:dyDescent="0.45">
      <c r="B517" s="26"/>
      <c r="C517" s="4"/>
      <c r="D517" s="4"/>
      <c r="E517" s="27"/>
      <c r="F517" s="27"/>
      <c r="G517" s="27"/>
      <c r="H517" s="27"/>
      <c r="I517" s="25"/>
      <c r="J517" s="4"/>
      <c r="K517" s="123"/>
      <c r="L517" s="9"/>
    </row>
    <row r="518" spans="2:12" x14ac:dyDescent="0.45">
      <c r="B518" s="26"/>
      <c r="C518" s="4"/>
      <c r="D518" s="4"/>
      <c r="E518" s="27"/>
      <c r="F518" s="27"/>
      <c r="G518" s="27"/>
      <c r="H518" s="27"/>
      <c r="I518" s="25"/>
      <c r="J518" s="4"/>
      <c r="K518" s="123"/>
      <c r="L518" s="9"/>
    </row>
    <row r="519" spans="2:12" x14ac:dyDescent="0.45">
      <c r="B519" s="26"/>
      <c r="C519" s="4"/>
      <c r="D519" s="4"/>
      <c r="E519" s="27"/>
      <c r="F519" s="27"/>
      <c r="G519" s="27"/>
      <c r="H519" s="27"/>
      <c r="I519" s="25"/>
      <c r="J519" s="4"/>
      <c r="K519" s="123"/>
      <c r="L519" s="9"/>
    </row>
    <row r="520" spans="2:12" x14ac:dyDescent="0.45">
      <c r="B520" s="26"/>
      <c r="C520" s="4"/>
      <c r="D520" s="4"/>
      <c r="E520" s="27"/>
      <c r="F520" s="27"/>
      <c r="G520" s="27"/>
      <c r="H520" s="27"/>
      <c r="I520" s="25"/>
      <c r="J520" s="4"/>
      <c r="K520" s="123"/>
      <c r="L520" s="9"/>
    </row>
    <row r="521" spans="2:12" x14ac:dyDescent="0.45">
      <c r="B521" s="26"/>
      <c r="C521" s="4"/>
      <c r="D521" s="4"/>
      <c r="E521" s="27"/>
      <c r="F521" s="27"/>
      <c r="G521" s="27"/>
      <c r="H521" s="27"/>
      <c r="I521" s="25"/>
      <c r="J521" s="4"/>
      <c r="K521" s="123"/>
      <c r="L521" s="9"/>
    </row>
    <row r="522" spans="2:12" x14ac:dyDescent="0.45">
      <c r="B522" s="26"/>
      <c r="C522" s="4"/>
      <c r="D522" s="4"/>
      <c r="E522" s="27"/>
      <c r="F522" s="27"/>
      <c r="G522" s="27"/>
      <c r="H522" s="27"/>
      <c r="I522" s="25"/>
      <c r="J522" s="4"/>
      <c r="K522" s="123"/>
      <c r="L522" s="9"/>
    </row>
    <row r="523" spans="2:12" x14ac:dyDescent="0.45">
      <c r="B523" s="26"/>
      <c r="C523" s="4"/>
      <c r="D523" s="4"/>
      <c r="E523" s="27"/>
      <c r="F523" s="27"/>
      <c r="G523" s="27"/>
      <c r="H523" s="27"/>
      <c r="I523" s="25"/>
      <c r="J523" s="4"/>
      <c r="K523" s="123"/>
      <c r="L523" s="9"/>
    </row>
    <row r="524" spans="2:12" x14ac:dyDescent="0.45">
      <c r="B524" s="26"/>
      <c r="C524" s="4"/>
      <c r="D524" s="4"/>
      <c r="E524" s="27"/>
      <c r="F524" s="27"/>
      <c r="G524" s="27"/>
      <c r="H524" s="27"/>
      <c r="I524" s="25"/>
      <c r="J524" s="4"/>
      <c r="K524" s="123"/>
      <c r="L524" s="9"/>
    </row>
    <row r="525" spans="2:12" x14ac:dyDescent="0.45">
      <c r="B525" s="26"/>
      <c r="C525" s="4"/>
      <c r="D525" s="4"/>
      <c r="E525" s="27"/>
      <c r="F525" s="27"/>
      <c r="G525" s="27"/>
      <c r="H525" s="27"/>
      <c r="I525" s="25"/>
      <c r="J525" s="4"/>
      <c r="K525" s="123"/>
      <c r="L525" s="9"/>
    </row>
    <row r="526" spans="2:12" x14ac:dyDescent="0.45">
      <c r="B526" s="26"/>
      <c r="C526" s="4"/>
      <c r="D526" s="4"/>
      <c r="E526" s="27"/>
      <c r="F526" s="27"/>
      <c r="G526" s="27"/>
      <c r="H526" s="27"/>
      <c r="I526" s="25"/>
      <c r="J526" s="4"/>
      <c r="K526" s="123"/>
      <c r="L526" s="9"/>
    </row>
    <row r="527" spans="2:12" x14ac:dyDescent="0.45">
      <c r="B527" s="26"/>
      <c r="C527" s="4"/>
      <c r="D527" s="4"/>
      <c r="E527" s="27"/>
      <c r="F527" s="27"/>
      <c r="G527" s="27"/>
      <c r="H527" s="27"/>
      <c r="I527" s="25"/>
      <c r="J527" s="4"/>
      <c r="K527" s="123"/>
      <c r="L527" s="9"/>
    </row>
    <row r="528" spans="2:12" x14ac:dyDescent="0.45">
      <c r="B528" s="26"/>
      <c r="C528" s="4"/>
      <c r="D528" s="4"/>
      <c r="E528" s="27"/>
      <c r="F528" s="27"/>
      <c r="G528" s="27"/>
      <c r="H528" s="27"/>
      <c r="I528" s="25"/>
      <c r="J528" s="4"/>
      <c r="K528" s="123"/>
      <c r="L528" s="9"/>
    </row>
    <row r="529" spans="2:12" x14ac:dyDescent="0.45">
      <c r="B529" s="26"/>
      <c r="C529" s="4"/>
      <c r="D529" s="4"/>
      <c r="E529" s="27"/>
      <c r="F529" s="27"/>
      <c r="G529" s="27"/>
      <c r="H529" s="27"/>
      <c r="I529" s="25"/>
      <c r="J529" s="4"/>
      <c r="K529" s="123"/>
      <c r="L529" s="9"/>
    </row>
    <row r="530" spans="2:12" x14ac:dyDescent="0.45">
      <c r="B530" s="26"/>
      <c r="C530" s="4"/>
      <c r="D530" s="4"/>
      <c r="E530" s="27"/>
      <c r="F530" s="27"/>
      <c r="G530" s="27"/>
      <c r="H530" s="27"/>
      <c r="I530" s="25"/>
      <c r="J530" s="4"/>
      <c r="K530" s="123"/>
      <c r="L530" s="9"/>
    </row>
    <row r="531" spans="2:12" x14ac:dyDescent="0.45">
      <c r="B531" s="26"/>
      <c r="C531" s="4"/>
      <c r="D531" s="4"/>
      <c r="E531" s="27"/>
      <c r="F531" s="27"/>
      <c r="G531" s="27"/>
      <c r="H531" s="27"/>
      <c r="I531" s="25"/>
      <c r="J531" s="4"/>
      <c r="K531" s="123"/>
      <c r="L531" s="9"/>
    </row>
    <row r="532" spans="2:12" x14ac:dyDescent="0.45">
      <c r="B532" s="26"/>
      <c r="C532" s="4"/>
      <c r="D532" s="4"/>
      <c r="E532" s="27"/>
      <c r="F532" s="27"/>
      <c r="G532" s="27"/>
      <c r="H532" s="27"/>
      <c r="I532" s="25"/>
      <c r="J532" s="4"/>
      <c r="K532" s="123"/>
      <c r="L532" s="9"/>
    </row>
    <row r="533" spans="2:12" x14ac:dyDescent="0.45">
      <c r="B533" s="26"/>
      <c r="C533" s="4"/>
      <c r="D533" s="4"/>
      <c r="E533" s="27"/>
      <c r="F533" s="27"/>
      <c r="G533" s="27"/>
      <c r="H533" s="27"/>
      <c r="I533" s="25"/>
      <c r="J533" s="4"/>
      <c r="K533" s="123"/>
      <c r="L533" s="9"/>
    </row>
    <row r="534" spans="2:12" x14ac:dyDescent="0.45">
      <c r="B534" s="26"/>
      <c r="C534" s="4"/>
      <c r="D534" s="4"/>
      <c r="E534" s="27"/>
      <c r="F534" s="27"/>
      <c r="G534" s="27"/>
      <c r="H534" s="27"/>
      <c r="I534" s="25"/>
      <c r="J534" s="4"/>
      <c r="K534" s="123"/>
      <c r="L534" s="9"/>
    </row>
    <row r="535" spans="2:12" x14ac:dyDescent="0.45">
      <c r="B535" s="26"/>
      <c r="C535" s="4"/>
      <c r="D535" s="4"/>
      <c r="E535" s="27"/>
      <c r="F535" s="27"/>
      <c r="G535" s="27"/>
      <c r="H535" s="27"/>
      <c r="I535" s="25"/>
      <c r="J535" s="4"/>
      <c r="K535" s="123"/>
      <c r="L535" s="9"/>
    </row>
    <row r="536" spans="2:12" x14ac:dyDescent="0.45">
      <c r="B536" s="26"/>
      <c r="C536" s="4"/>
      <c r="D536" s="4"/>
      <c r="E536" s="27"/>
      <c r="F536" s="27"/>
      <c r="G536" s="27"/>
      <c r="H536" s="27"/>
      <c r="I536" s="25"/>
      <c r="J536" s="4"/>
      <c r="K536" s="123"/>
      <c r="L536" s="9"/>
    </row>
    <row r="537" spans="2:12" x14ac:dyDescent="0.45">
      <c r="B537" s="26"/>
      <c r="C537" s="4"/>
      <c r="D537" s="4"/>
      <c r="E537" s="27"/>
      <c r="F537" s="27"/>
      <c r="G537" s="27"/>
      <c r="H537" s="27"/>
      <c r="I537" s="25"/>
      <c r="J537" s="4"/>
      <c r="K537" s="123"/>
      <c r="L537" s="9"/>
    </row>
    <row r="538" spans="2:12" x14ac:dyDescent="0.45">
      <c r="B538" s="26"/>
      <c r="C538" s="4"/>
      <c r="D538" s="4"/>
      <c r="E538" s="27"/>
      <c r="F538" s="27"/>
      <c r="G538" s="27"/>
      <c r="H538" s="27"/>
      <c r="I538" s="25"/>
      <c r="J538" s="4"/>
      <c r="K538" s="123"/>
      <c r="L538" s="9"/>
    </row>
    <row r="539" spans="2:12" x14ac:dyDescent="0.45">
      <c r="B539" s="26"/>
      <c r="C539" s="4"/>
      <c r="D539" s="4"/>
      <c r="E539" s="27"/>
      <c r="F539" s="27"/>
      <c r="G539" s="27"/>
      <c r="H539" s="27"/>
      <c r="I539" s="25"/>
      <c r="J539" s="4"/>
      <c r="K539" s="123"/>
      <c r="L539" s="9"/>
    </row>
    <row r="540" spans="2:12" x14ac:dyDescent="0.45">
      <c r="B540" s="26"/>
      <c r="C540" s="4"/>
      <c r="D540" s="4"/>
      <c r="E540" s="27"/>
      <c r="F540" s="27"/>
      <c r="G540" s="27"/>
      <c r="H540" s="27"/>
      <c r="I540" s="25"/>
      <c r="J540" s="4"/>
      <c r="K540" s="123"/>
      <c r="L540" s="9"/>
    </row>
    <row r="541" spans="2:12" x14ac:dyDescent="0.45">
      <c r="B541" s="26"/>
      <c r="C541" s="4"/>
      <c r="D541" s="4"/>
      <c r="E541" s="27"/>
      <c r="F541" s="27"/>
      <c r="G541" s="27"/>
      <c r="H541" s="27"/>
      <c r="I541" s="25"/>
      <c r="J541" s="4"/>
      <c r="K541" s="123"/>
      <c r="L541" s="9"/>
    </row>
    <row r="542" spans="2:12" x14ac:dyDescent="0.45">
      <c r="B542" s="26"/>
      <c r="C542" s="4"/>
      <c r="D542" s="4"/>
      <c r="E542" s="27"/>
      <c r="F542" s="27"/>
      <c r="G542" s="27"/>
      <c r="H542" s="27"/>
      <c r="I542" s="25"/>
      <c r="J542" s="4"/>
      <c r="K542" s="123"/>
      <c r="L542" s="9"/>
    </row>
    <row r="543" spans="2:12" x14ac:dyDescent="0.45">
      <c r="B543" s="26"/>
      <c r="C543" s="4"/>
      <c r="D543" s="4"/>
      <c r="E543" s="27"/>
      <c r="F543" s="27"/>
      <c r="G543" s="27"/>
      <c r="H543" s="27"/>
      <c r="I543" s="25"/>
      <c r="J543" s="4"/>
      <c r="K543" s="123"/>
      <c r="L543" s="9"/>
    </row>
    <row r="544" spans="2:12" x14ac:dyDescent="0.45">
      <c r="B544" s="26"/>
      <c r="C544" s="4"/>
      <c r="D544" s="4"/>
      <c r="E544" s="27"/>
      <c r="F544" s="27"/>
      <c r="G544" s="27"/>
      <c r="H544" s="27"/>
      <c r="I544" s="25"/>
      <c r="J544" s="4"/>
      <c r="K544" s="123"/>
      <c r="L544" s="9"/>
    </row>
    <row r="545" spans="2:12" x14ac:dyDescent="0.45">
      <c r="B545" s="26"/>
      <c r="C545" s="4"/>
      <c r="D545" s="4"/>
      <c r="E545" s="27"/>
      <c r="F545" s="27"/>
      <c r="G545" s="27"/>
      <c r="H545" s="27"/>
      <c r="I545" s="25"/>
      <c r="J545" s="4"/>
      <c r="K545" s="123"/>
      <c r="L545" s="9"/>
    </row>
    <row r="546" spans="2:12" x14ac:dyDescent="0.45">
      <c r="B546" s="26"/>
      <c r="C546" s="4"/>
      <c r="D546" s="4"/>
      <c r="E546" s="27"/>
      <c r="F546" s="27"/>
      <c r="G546" s="27"/>
      <c r="H546" s="27"/>
      <c r="I546" s="25"/>
      <c r="J546" s="4"/>
      <c r="K546" s="123"/>
      <c r="L546" s="9"/>
    </row>
    <row r="547" spans="2:12" x14ac:dyDescent="0.45">
      <c r="B547" s="26"/>
      <c r="C547" s="4"/>
      <c r="D547" s="4"/>
      <c r="E547" s="27"/>
      <c r="F547" s="27"/>
      <c r="G547" s="27"/>
      <c r="H547" s="27"/>
      <c r="I547" s="25"/>
      <c r="J547" s="4"/>
      <c r="K547" s="123"/>
      <c r="L547" s="9"/>
    </row>
    <row r="548" spans="2:12" x14ac:dyDescent="0.45">
      <c r="B548" s="26"/>
      <c r="C548" s="4"/>
      <c r="D548" s="4"/>
      <c r="E548" s="27"/>
      <c r="F548" s="27"/>
      <c r="G548" s="27"/>
      <c r="H548" s="27"/>
      <c r="I548" s="25"/>
      <c r="J548" s="4"/>
      <c r="K548" s="123"/>
      <c r="L548" s="9"/>
    </row>
    <row r="549" spans="2:12" x14ac:dyDescent="0.45">
      <c r="B549" s="26"/>
      <c r="C549" s="4"/>
      <c r="D549" s="4"/>
      <c r="E549" s="27"/>
      <c r="F549" s="27"/>
      <c r="G549" s="27"/>
      <c r="H549" s="27"/>
      <c r="I549" s="25"/>
      <c r="J549" s="4"/>
      <c r="K549" s="123"/>
      <c r="L549" s="9"/>
    </row>
    <row r="550" spans="2:12" x14ac:dyDescent="0.45">
      <c r="B550" s="26"/>
      <c r="C550" s="4"/>
      <c r="D550" s="4"/>
      <c r="E550" s="27"/>
      <c r="F550" s="27"/>
      <c r="G550" s="27"/>
      <c r="H550" s="27"/>
      <c r="I550" s="25"/>
      <c r="J550" s="4"/>
      <c r="K550" s="123"/>
      <c r="L550" s="9"/>
    </row>
    <row r="551" spans="2:12" x14ac:dyDescent="0.45">
      <c r="B551" s="26"/>
      <c r="C551" s="4"/>
      <c r="D551" s="4"/>
      <c r="E551" s="27"/>
      <c r="F551" s="27"/>
      <c r="G551" s="27"/>
      <c r="H551" s="27"/>
      <c r="I551" s="25"/>
      <c r="J551" s="4"/>
      <c r="K551" s="123"/>
      <c r="L551" s="9"/>
    </row>
    <row r="552" spans="2:12" x14ac:dyDescent="0.45">
      <c r="B552" s="26"/>
      <c r="C552" s="4"/>
      <c r="D552" s="4"/>
      <c r="E552" s="27"/>
      <c r="F552" s="27"/>
      <c r="G552" s="27"/>
      <c r="H552" s="27"/>
      <c r="I552" s="25"/>
      <c r="J552" s="4"/>
      <c r="K552" s="123"/>
      <c r="L552" s="9"/>
    </row>
    <row r="553" spans="2:12" x14ac:dyDescent="0.45">
      <c r="B553" s="26"/>
      <c r="C553" s="4"/>
      <c r="D553" s="4"/>
      <c r="E553" s="27"/>
      <c r="F553" s="27"/>
      <c r="G553" s="27"/>
      <c r="H553" s="27"/>
      <c r="I553" s="25"/>
      <c r="J553" s="4"/>
      <c r="K553" s="123"/>
      <c r="L553" s="9"/>
    </row>
    <row r="554" spans="2:12" x14ac:dyDescent="0.45">
      <c r="B554" s="26"/>
      <c r="C554" s="4"/>
      <c r="D554" s="4"/>
      <c r="E554" s="27"/>
      <c r="F554" s="27"/>
      <c r="G554" s="27"/>
      <c r="H554" s="27"/>
      <c r="I554" s="25"/>
      <c r="J554" s="4"/>
      <c r="K554" s="123"/>
      <c r="L554" s="9"/>
    </row>
    <row r="555" spans="2:12" x14ac:dyDescent="0.45">
      <c r="B555" s="26"/>
      <c r="C555" s="4"/>
      <c r="D555" s="4"/>
      <c r="E555" s="27"/>
      <c r="F555" s="27"/>
      <c r="G555" s="27"/>
      <c r="H555" s="27"/>
      <c r="I555" s="25"/>
      <c r="J555" s="4"/>
      <c r="K555" s="123"/>
      <c r="L555" s="9"/>
    </row>
    <row r="556" spans="2:12" x14ac:dyDescent="0.45">
      <c r="B556" s="26"/>
      <c r="C556" s="4"/>
      <c r="D556" s="4"/>
      <c r="E556" s="27"/>
      <c r="F556" s="27"/>
      <c r="G556" s="27"/>
      <c r="H556" s="27"/>
      <c r="I556" s="25"/>
      <c r="J556" s="4"/>
      <c r="K556" s="123"/>
      <c r="L556" s="9"/>
    </row>
    <row r="557" spans="2:12" x14ac:dyDescent="0.45">
      <c r="B557" s="26"/>
      <c r="C557" s="4"/>
      <c r="D557" s="4"/>
      <c r="E557" s="27"/>
      <c r="F557" s="27"/>
      <c r="G557" s="27"/>
      <c r="H557" s="27"/>
      <c r="I557" s="25"/>
      <c r="J557" s="4"/>
      <c r="K557" s="123"/>
      <c r="L557" s="9"/>
    </row>
    <row r="558" spans="2:12" x14ac:dyDescent="0.45">
      <c r="B558" s="26"/>
      <c r="C558" s="4"/>
      <c r="D558" s="4"/>
      <c r="E558" s="27"/>
      <c r="F558" s="27"/>
      <c r="G558" s="27"/>
      <c r="H558" s="27"/>
      <c r="I558" s="25"/>
      <c r="J558" s="4"/>
      <c r="K558" s="123"/>
      <c r="L558" s="9"/>
    </row>
    <row r="559" spans="2:12" x14ac:dyDescent="0.45">
      <c r="B559" s="26"/>
      <c r="C559" s="4"/>
      <c r="D559" s="4"/>
      <c r="E559" s="27"/>
      <c r="F559" s="27"/>
      <c r="G559" s="27"/>
      <c r="H559" s="27"/>
      <c r="I559" s="25"/>
      <c r="J559" s="4"/>
      <c r="K559" s="123"/>
      <c r="L559" s="9"/>
    </row>
    <row r="560" spans="2:12" x14ac:dyDescent="0.45">
      <c r="B560" s="26"/>
      <c r="C560" s="4"/>
      <c r="D560" s="4"/>
      <c r="E560" s="27"/>
      <c r="F560" s="27"/>
      <c r="G560" s="27"/>
      <c r="H560" s="27"/>
      <c r="I560" s="25"/>
      <c r="J560" s="4"/>
      <c r="K560" s="123"/>
      <c r="L560" s="9"/>
    </row>
    <row r="561" spans="2:12" x14ac:dyDescent="0.45">
      <c r="B561" s="26"/>
      <c r="C561" s="4"/>
      <c r="D561" s="4"/>
      <c r="E561" s="27"/>
      <c r="F561" s="27"/>
      <c r="G561" s="27"/>
      <c r="H561" s="27"/>
      <c r="I561" s="25"/>
      <c r="J561" s="4"/>
      <c r="K561" s="123"/>
      <c r="L561" s="9"/>
    </row>
    <row r="562" spans="2:12" x14ac:dyDescent="0.45">
      <c r="B562" s="26"/>
      <c r="C562" s="4"/>
      <c r="D562" s="4"/>
      <c r="E562" s="27"/>
      <c r="F562" s="27"/>
      <c r="G562" s="27"/>
      <c r="H562" s="27"/>
      <c r="I562" s="25"/>
      <c r="J562" s="4"/>
      <c r="K562" s="123"/>
      <c r="L562" s="9"/>
    </row>
    <row r="563" spans="2:12" x14ac:dyDescent="0.45">
      <c r="B563" s="26"/>
      <c r="C563" s="4"/>
      <c r="D563" s="4"/>
      <c r="E563" s="27"/>
      <c r="F563" s="27"/>
      <c r="G563" s="27"/>
      <c r="H563" s="27"/>
      <c r="I563" s="25"/>
      <c r="J563" s="4"/>
      <c r="K563" s="123"/>
      <c r="L563" s="9"/>
    </row>
    <row r="564" spans="2:12" x14ac:dyDescent="0.45">
      <c r="B564" s="26"/>
      <c r="C564" s="4"/>
      <c r="D564" s="4"/>
      <c r="E564" s="27"/>
      <c r="F564" s="27"/>
      <c r="G564" s="27"/>
      <c r="H564" s="27"/>
      <c r="I564" s="25"/>
      <c r="J564" s="4"/>
      <c r="K564" s="123"/>
      <c r="L564" s="9"/>
    </row>
    <row r="565" spans="2:12" x14ac:dyDescent="0.45">
      <c r="B565" s="26"/>
      <c r="C565" s="4"/>
      <c r="D565" s="4"/>
      <c r="E565" s="27"/>
      <c r="F565" s="27"/>
      <c r="G565" s="27"/>
      <c r="H565" s="27"/>
      <c r="I565" s="25"/>
      <c r="J565" s="4"/>
      <c r="K565" s="123"/>
      <c r="L565" s="9"/>
    </row>
    <row r="566" spans="2:12" x14ac:dyDescent="0.45">
      <c r="B566" s="26"/>
      <c r="C566" s="4"/>
      <c r="D566" s="4"/>
      <c r="E566" s="27"/>
      <c r="F566" s="27"/>
      <c r="G566" s="27"/>
      <c r="H566" s="27"/>
      <c r="I566" s="25"/>
      <c r="J566" s="4"/>
      <c r="K566" s="123"/>
      <c r="L566" s="9"/>
    </row>
    <row r="567" spans="2:12" x14ac:dyDescent="0.45">
      <c r="B567" s="26"/>
      <c r="C567" s="4"/>
      <c r="D567" s="4"/>
      <c r="E567" s="27"/>
      <c r="F567" s="27"/>
      <c r="G567" s="27"/>
      <c r="H567" s="27"/>
      <c r="I567" s="25"/>
      <c r="J567" s="4"/>
      <c r="K567" s="123"/>
      <c r="L567" s="9"/>
    </row>
    <row r="568" spans="2:12" x14ac:dyDescent="0.45">
      <c r="B568" s="26"/>
      <c r="C568" s="4"/>
      <c r="D568" s="4"/>
      <c r="E568" s="27"/>
      <c r="F568" s="27"/>
      <c r="G568" s="27"/>
      <c r="H568" s="27"/>
      <c r="I568" s="25"/>
      <c r="J568" s="4"/>
      <c r="K568" s="123"/>
      <c r="L568" s="9"/>
    </row>
    <row r="569" spans="2:12" x14ac:dyDescent="0.45">
      <c r="B569" s="26"/>
      <c r="C569" s="4"/>
      <c r="D569" s="4"/>
      <c r="E569" s="27"/>
      <c r="F569" s="27"/>
      <c r="G569" s="27"/>
      <c r="H569" s="27"/>
      <c r="I569" s="25"/>
      <c r="J569" s="4"/>
      <c r="K569" s="123"/>
      <c r="L569" s="9"/>
    </row>
    <row r="570" spans="2:12" x14ac:dyDescent="0.45">
      <c r="B570" s="26"/>
      <c r="C570" s="4"/>
      <c r="D570" s="4"/>
      <c r="E570" s="27"/>
      <c r="F570" s="27"/>
      <c r="G570" s="27"/>
      <c r="H570" s="27"/>
      <c r="I570" s="25"/>
      <c r="J570" s="4"/>
      <c r="K570" s="123"/>
      <c r="L570" s="9"/>
    </row>
    <row r="571" spans="2:12" x14ac:dyDescent="0.45">
      <c r="B571" s="26"/>
      <c r="C571" s="4"/>
      <c r="D571" s="4"/>
      <c r="E571" s="27"/>
      <c r="F571" s="27"/>
      <c r="G571" s="27"/>
      <c r="H571" s="27"/>
      <c r="I571" s="25"/>
      <c r="J571" s="4"/>
      <c r="K571" s="123"/>
      <c r="L571" s="9"/>
    </row>
    <row r="572" spans="2:12" x14ac:dyDescent="0.45">
      <c r="B572" s="26"/>
      <c r="C572" s="4"/>
      <c r="D572" s="4"/>
      <c r="E572" s="27"/>
      <c r="F572" s="27"/>
      <c r="G572" s="27"/>
      <c r="H572" s="27"/>
      <c r="I572" s="25"/>
      <c r="J572" s="4"/>
      <c r="K572" s="123"/>
      <c r="L572" s="9"/>
    </row>
    <row r="573" spans="2:12" x14ac:dyDescent="0.45">
      <c r="B573" s="26"/>
      <c r="C573" s="4"/>
      <c r="D573" s="4"/>
      <c r="E573" s="27"/>
      <c r="F573" s="27"/>
      <c r="G573" s="27"/>
      <c r="H573" s="27"/>
      <c r="I573" s="25"/>
      <c r="J573" s="4"/>
      <c r="K573" s="123"/>
      <c r="L573" s="9"/>
    </row>
    <row r="574" spans="2:12" x14ac:dyDescent="0.45">
      <c r="B574" s="26"/>
      <c r="C574" s="4"/>
      <c r="D574" s="4"/>
      <c r="E574" s="27"/>
      <c r="F574" s="27"/>
      <c r="G574" s="27"/>
      <c r="H574" s="27"/>
      <c r="I574" s="25"/>
      <c r="J574" s="4"/>
      <c r="K574" s="123"/>
      <c r="L574" s="9"/>
    </row>
    <row r="575" spans="2:12" x14ac:dyDescent="0.45">
      <c r="B575" s="26"/>
      <c r="C575" s="4"/>
      <c r="D575" s="4"/>
      <c r="E575" s="27"/>
      <c r="F575" s="27"/>
      <c r="G575" s="27"/>
      <c r="H575" s="27"/>
      <c r="I575" s="25"/>
      <c r="J575" s="4"/>
      <c r="K575" s="123"/>
      <c r="L575" s="9"/>
    </row>
    <row r="576" spans="2:12" x14ac:dyDescent="0.45">
      <c r="B576" s="26"/>
      <c r="C576" s="4"/>
      <c r="D576" s="4"/>
      <c r="E576" s="27"/>
      <c r="F576" s="27"/>
      <c r="G576" s="27"/>
      <c r="H576" s="27"/>
      <c r="I576" s="25"/>
      <c r="J576" s="4"/>
      <c r="K576" s="123"/>
      <c r="L576" s="9"/>
    </row>
    <row r="577" spans="2:12" x14ac:dyDescent="0.45">
      <c r="B577" s="26"/>
      <c r="C577" s="4"/>
      <c r="D577" s="4"/>
      <c r="E577" s="27"/>
      <c r="F577" s="27"/>
      <c r="G577" s="27"/>
      <c r="H577" s="27"/>
      <c r="I577" s="25"/>
      <c r="J577" s="4"/>
      <c r="K577" s="123"/>
      <c r="L577" s="9"/>
    </row>
    <row r="578" spans="2:12" x14ac:dyDescent="0.45">
      <c r="B578" s="26"/>
      <c r="C578" s="4"/>
      <c r="D578" s="4"/>
      <c r="E578" s="27"/>
      <c r="F578" s="27"/>
      <c r="G578" s="27"/>
      <c r="H578" s="27"/>
      <c r="I578" s="25"/>
      <c r="J578" s="4"/>
      <c r="K578" s="123"/>
      <c r="L578" s="9"/>
    </row>
    <row r="579" spans="2:12" x14ac:dyDescent="0.45">
      <c r="B579" s="26"/>
      <c r="C579" s="4"/>
      <c r="D579" s="4"/>
      <c r="E579" s="27"/>
      <c r="F579" s="27"/>
      <c r="G579" s="27"/>
      <c r="H579" s="27"/>
      <c r="I579" s="25"/>
      <c r="J579" s="4"/>
      <c r="K579" s="123"/>
      <c r="L579" s="9"/>
    </row>
    <row r="580" spans="2:12" x14ac:dyDescent="0.45">
      <c r="B580" s="26"/>
      <c r="C580" s="4"/>
      <c r="D580" s="4"/>
      <c r="E580" s="27"/>
      <c r="F580" s="27"/>
      <c r="G580" s="27"/>
      <c r="H580" s="27"/>
      <c r="I580" s="25"/>
      <c r="J580" s="4"/>
      <c r="K580" s="123"/>
      <c r="L580" s="9"/>
    </row>
    <row r="581" spans="2:12" x14ac:dyDescent="0.45">
      <c r="B581" s="26"/>
      <c r="C581" s="4"/>
      <c r="D581" s="4"/>
      <c r="E581" s="27"/>
      <c r="F581" s="27"/>
      <c r="G581" s="27"/>
      <c r="H581" s="27"/>
      <c r="I581" s="25"/>
      <c r="J581" s="4"/>
      <c r="K581" s="123"/>
      <c r="L581" s="9"/>
    </row>
    <row r="582" spans="2:12" x14ac:dyDescent="0.45">
      <c r="B582" s="26"/>
      <c r="C582" s="4"/>
      <c r="D582" s="4"/>
      <c r="E582" s="27"/>
      <c r="F582" s="27"/>
      <c r="G582" s="27"/>
      <c r="H582" s="27"/>
      <c r="I582" s="25"/>
      <c r="J582" s="4"/>
      <c r="K582" s="123"/>
      <c r="L582" s="9"/>
    </row>
    <row r="583" spans="2:12" x14ac:dyDescent="0.45">
      <c r="B583" s="26"/>
      <c r="C583" s="4"/>
      <c r="D583" s="4"/>
      <c r="E583" s="27"/>
      <c r="F583" s="27"/>
      <c r="G583" s="27"/>
      <c r="H583" s="27"/>
      <c r="I583" s="25"/>
      <c r="J583" s="4"/>
      <c r="K583" s="123"/>
      <c r="L583" s="9"/>
    </row>
    <row r="584" spans="2:12" x14ac:dyDescent="0.45">
      <c r="B584" s="26"/>
      <c r="C584" s="4"/>
      <c r="D584" s="4"/>
      <c r="E584" s="27"/>
      <c r="F584" s="27"/>
      <c r="G584" s="27"/>
      <c r="H584" s="27"/>
      <c r="I584" s="25"/>
      <c r="J584" s="4"/>
      <c r="K584" s="123"/>
      <c r="L584" s="9"/>
    </row>
    <row r="585" spans="2:12" x14ac:dyDescent="0.45">
      <c r="B585" s="26"/>
      <c r="C585" s="4"/>
      <c r="D585" s="4"/>
      <c r="E585" s="27"/>
      <c r="F585" s="27"/>
      <c r="G585" s="27"/>
      <c r="H585" s="27"/>
      <c r="I585" s="25"/>
      <c r="J585" s="4"/>
      <c r="K585" s="123"/>
      <c r="L585" s="9"/>
    </row>
    <row r="586" spans="2:12" x14ac:dyDescent="0.45">
      <c r="B586" s="26"/>
      <c r="C586" s="4"/>
      <c r="D586" s="4"/>
      <c r="E586" s="27"/>
      <c r="F586" s="27"/>
      <c r="G586" s="27"/>
      <c r="H586" s="27"/>
      <c r="I586" s="25"/>
      <c r="J586" s="4"/>
      <c r="K586" s="123"/>
      <c r="L586" s="9"/>
    </row>
    <row r="587" spans="2:12" x14ac:dyDescent="0.45">
      <c r="B587" s="26"/>
      <c r="C587" s="4"/>
      <c r="D587" s="4"/>
      <c r="E587" s="27"/>
      <c r="F587" s="27"/>
      <c r="G587" s="27"/>
      <c r="H587" s="27"/>
      <c r="I587" s="25"/>
      <c r="J587" s="4"/>
      <c r="K587" s="123"/>
      <c r="L587" s="9"/>
    </row>
    <row r="588" spans="2:12" x14ac:dyDescent="0.45">
      <c r="B588" s="26"/>
      <c r="C588" s="4"/>
      <c r="D588" s="4"/>
      <c r="E588" s="27"/>
      <c r="F588" s="27"/>
      <c r="G588" s="27"/>
      <c r="H588" s="27"/>
      <c r="I588" s="25"/>
      <c r="J588" s="4"/>
      <c r="K588" s="123"/>
      <c r="L588" s="9"/>
    </row>
    <row r="589" spans="2:12" x14ac:dyDescent="0.45">
      <c r="B589" s="26"/>
      <c r="C589" s="4"/>
      <c r="D589" s="4"/>
      <c r="E589" s="27"/>
      <c r="F589" s="27"/>
      <c r="G589" s="27"/>
      <c r="H589" s="27"/>
      <c r="I589" s="25"/>
      <c r="J589" s="4"/>
      <c r="K589" s="123"/>
      <c r="L589" s="9"/>
    </row>
    <row r="590" spans="2:12" x14ac:dyDescent="0.45">
      <c r="B590" s="26"/>
      <c r="C590" s="4"/>
      <c r="D590" s="4"/>
      <c r="E590" s="27"/>
      <c r="F590" s="27"/>
      <c r="G590" s="27"/>
      <c r="H590" s="27"/>
      <c r="I590" s="25"/>
      <c r="J590" s="4"/>
      <c r="K590" s="123"/>
      <c r="L590" s="9"/>
    </row>
    <row r="591" spans="2:12" x14ac:dyDescent="0.45">
      <c r="B591" s="26"/>
      <c r="C591" s="4"/>
      <c r="D591" s="4"/>
      <c r="E591" s="27"/>
      <c r="F591" s="27"/>
      <c r="G591" s="27"/>
      <c r="H591" s="27"/>
      <c r="I591" s="25"/>
      <c r="J591" s="4"/>
      <c r="K591" s="123"/>
      <c r="L591" s="9"/>
    </row>
    <row r="592" spans="2:12" x14ac:dyDescent="0.45">
      <c r="B592" s="26"/>
      <c r="C592" s="4"/>
      <c r="D592" s="4"/>
      <c r="E592" s="27"/>
      <c r="F592" s="27"/>
      <c r="G592" s="27"/>
      <c r="H592" s="27"/>
      <c r="I592" s="25"/>
      <c r="J592" s="4"/>
      <c r="K592" s="123"/>
      <c r="L592" s="9"/>
    </row>
    <row r="593" spans="2:12" x14ac:dyDescent="0.45">
      <c r="B593" s="26"/>
      <c r="C593" s="4"/>
      <c r="D593" s="4"/>
      <c r="E593" s="27"/>
      <c r="F593" s="27"/>
      <c r="G593" s="27"/>
      <c r="H593" s="27"/>
      <c r="I593" s="25"/>
      <c r="J593" s="4"/>
      <c r="K593" s="123"/>
      <c r="L593" s="9"/>
    </row>
    <row r="594" spans="2:12" x14ac:dyDescent="0.45">
      <c r="B594" s="26"/>
      <c r="C594" s="4"/>
      <c r="D594" s="4"/>
      <c r="E594" s="27"/>
      <c r="F594" s="27"/>
      <c r="G594" s="27"/>
      <c r="H594" s="27"/>
      <c r="I594" s="25"/>
      <c r="J594" s="4"/>
      <c r="K594" s="123"/>
      <c r="L594" s="9"/>
    </row>
    <row r="595" spans="2:12" x14ac:dyDescent="0.45">
      <c r="B595" s="26"/>
      <c r="C595" s="4"/>
      <c r="D595" s="4"/>
      <c r="E595" s="27"/>
      <c r="F595" s="27"/>
      <c r="G595" s="27"/>
      <c r="H595" s="27"/>
      <c r="I595" s="25"/>
      <c r="J595" s="4"/>
      <c r="K595" s="123"/>
      <c r="L595" s="9"/>
    </row>
    <row r="596" spans="2:12" x14ac:dyDescent="0.45">
      <c r="B596" s="26"/>
      <c r="C596" s="4"/>
      <c r="D596" s="4"/>
      <c r="E596" s="27"/>
      <c r="F596" s="27"/>
      <c r="G596" s="27"/>
      <c r="H596" s="27"/>
      <c r="I596" s="25"/>
      <c r="J596" s="4"/>
      <c r="K596" s="123"/>
      <c r="L596" s="9"/>
    </row>
    <row r="597" spans="2:12" x14ac:dyDescent="0.45">
      <c r="B597" s="26"/>
      <c r="C597" s="4"/>
      <c r="D597" s="4"/>
      <c r="E597" s="27"/>
      <c r="F597" s="27"/>
      <c r="G597" s="27"/>
      <c r="H597" s="27"/>
      <c r="I597" s="25"/>
      <c r="J597" s="4"/>
      <c r="K597" s="123"/>
      <c r="L597" s="9"/>
    </row>
    <row r="598" spans="2:12" x14ac:dyDescent="0.45">
      <c r="B598" s="26"/>
      <c r="C598" s="4"/>
      <c r="D598" s="4"/>
      <c r="E598" s="27"/>
      <c r="F598" s="27"/>
      <c r="G598" s="27"/>
      <c r="H598" s="27"/>
      <c r="I598" s="25"/>
      <c r="J598" s="4"/>
      <c r="K598" s="123"/>
      <c r="L598" s="9"/>
    </row>
    <row r="599" spans="2:12" x14ac:dyDescent="0.45">
      <c r="B599" s="26"/>
      <c r="C599" s="4"/>
      <c r="D599" s="4"/>
      <c r="E599" s="27"/>
      <c r="F599" s="27"/>
      <c r="G599" s="27"/>
      <c r="H599" s="27"/>
      <c r="I599" s="25"/>
      <c r="J599" s="4"/>
      <c r="K599" s="123"/>
      <c r="L599" s="9"/>
    </row>
    <row r="600" spans="2:12" x14ac:dyDescent="0.45">
      <c r="B600" s="26"/>
      <c r="C600" s="4"/>
      <c r="D600" s="4"/>
      <c r="E600" s="27"/>
      <c r="F600" s="27"/>
      <c r="G600" s="27"/>
      <c r="H600" s="27"/>
      <c r="I600" s="25"/>
      <c r="J600" s="4"/>
      <c r="K600" s="123"/>
      <c r="L600" s="9"/>
    </row>
    <row r="601" spans="2:12" x14ac:dyDescent="0.45">
      <c r="B601" s="26"/>
      <c r="C601" s="4"/>
      <c r="D601" s="4"/>
      <c r="E601" s="27"/>
      <c r="F601" s="27"/>
      <c r="G601" s="27"/>
      <c r="H601" s="27"/>
      <c r="I601" s="25"/>
      <c r="J601" s="4"/>
      <c r="K601" s="123"/>
      <c r="L601" s="9"/>
    </row>
    <row r="602" spans="2:12" x14ac:dyDescent="0.45">
      <c r="B602" s="26"/>
      <c r="C602" s="4"/>
      <c r="D602" s="4"/>
      <c r="E602" s="27"/>
      <c r="F602" s="27"/>
      <c r="G602" s="27"/>
      <c r="H602" s="27"/>
      <c r="I602" s="25"/>
      <c r="J602" s="4"/>
      <c r="K602" s="123"/>
      <c r="L602" s="9"/>
    </row>
    <row r="603" spans="2:12" x14ac:dyDescent="0.45">
      <c r="B603" s="26"/>
      <c r="C603" s="4"/>
      <c r="D603" s="4"/>
      <c r="E603" s="27"/>
      <c r="F603" s="27"/>
      <c r="G603" s="27"/>
      <c r="H603" s="27"/>
      <c r="I603" s="25"/>
      <c r="J603" s="4"/>
      <c r="K603" s="123"/>
      <c r="L603" s="9"/>
    </row>
    <row r="604" spans="2:12" x14ac:dyDescent="0.45">
      <c r="B604" s="26"/>
      <c r="C604" s="4"/>
      <c r="D604" s="4"/>
      <c r="E604" s="27"/>
      <c r="F604" s="27"/>
      <c r="G604" s="27"/>
      <c r="H604" s="27"/>
      <c r="I604" s="25"/>
      <c r="J604" s="4"/>
      <c r="K604" s="123"/>
      <c r="L604" s="9"/>
    </row>
    <row r="605" spans="2:12" x14ac:dyDescent="0.45">
      <c r="B605" s="26"/>
      <c r="C605" s="4"/>
      <c r="D605" s="4"/>
      <c r="E605" s="27"/>
      <c r="F605" s="27"/>
      <c r="G605" s="27"/>
      <c r="H605" s="27"/>
      <c r="I605" s="25"/>
      <c r="J605" s="4"/>
      <c r="K605" s="123"/>
      <c r="L605" s="9"/>
    </row>
    <row r="606" spans="2:12" x14ac:dyDescent="0.45">
      <c r="B606" s="26"/>
      <c r="C606" s="4"/>
      <c r="D606" s="4"/>
      <c r="E606" s="27"/>
      <c r="F606" s="27"/>
      <c r="G606" s="27"/>
      <c r="H606" s="27"/>
      <c r="I606" s="25"/>
      <c r="J606" s="4"/>
      <c r="K606" s="123"/>
      <c r="L606" s="9"/>
    </row>
    <row r="607" spans="2:12" x14ac:dyDescent="0.45">
      <c r="B607" s="26"/>
      <c r="C607" s="4"/>
      <c r="D607" s="4"/>
      <c r="E607" s="27"/>
      <c r="F607" s="27"/>
      <c r="G607" s="27"/>
      <c r="H607" s="27"/>
      <c r="I607" s="25"/>
      <c r="J607" s="4"/>
      <c r="K607" s="123"/>
      <c r="L607" s="9"/>
    </row>
  </sheetData>
  <sheetProtection algorithmName="SHA-512" hashValue="5CHXOq7RCoRqkjH70r75YI3wUWmpf3rlKcJbfqp0ykqnWh25ZkksqgsTonzQh2WPAd3TZUTNf6+hebvkhWAvAg==" saltValue="VuEV5jTEQA4dBZCF13wZsQ==" spinCount="100000" sheet="1" objects="1" scenarios="1"/>
  <mergeCells count="50">
    <mergeCell ref="B33:B41"/>
    <mergeCell ref="E21:H21"/>
    <mergeCell ref="E32:H32"/>
    <mergeCell ref="E15:H15"/>
    <mergeCell ref="E22:F22"/>
    <mergeCell ref="D34:D35"/>
    <mergeCell ref="C34:C35"/>
    <mergeCell ref="D27:D29"/>
    <mergeCell ref="L34:L35"/>
    <mergeCell ref="E43:H43"/>
    <mergeCell ref="I22:I26"/>
    <mergeCell ref="K22:K26"/>
    <mergeCell ref="E33:H33"/>
    <mergeCell ref="E42:H42"/>
    <mergeCell ref="I34:I35"/>
    <mergeCell ref="K34:K35"/>
    <mergeCell ref="E34:H35"/>
    <mergeCell ref="E27:F29"/>
    <mergeCell ref="G27:H27"/>
    <mergeCell ref="J22:J26"/>
    <mergeCell ref="J27:J29"/>
    <mergeCell ref="B5:L5"/>
    <mergeCell ref="B1:L2"/>
    <mergeCell ref="E7:H7"/>
    <mergeCell ref="E8:H8"/>
    <mergeCell ref="E17:H17"/>
    <mergeCell ref="E13:H13"/>
    <mergeCell ref="E9:H9"/>
    <mergeCell ref="E16:H16"/>
    <mergeCell ref="B17:B20"/>
    <mergeCell ref="E20:H20"/>
    <mergeCell ref="B8:B16"/>
    <mergeCell ref="D9:D15"/>
    <mergeCell ref="C9:C15"/>
    <mergeCell ref="E10:H10"/>
    <mergeCell ref="E12:H12"/>
    <mergeCell ref="E11:H11"/>
    <mergeCell ref="M22:M26"/>
    <mergeCell ref="M27:M31"/>
    <mergeCell ref="E14:H14"/>
    <mergeCell ref="B21:B32"/>
    <mergeCell ref="L27:L31"/>
    <mergeCell ref="D22:D26"/>
    <mergeCell ref="C22:C26"/>
    <mergeCell ref="C27:C31"/>
    <mergeCell ref="L22:L26"/>
    <mergeCell ref="E19:H19"/>
    <mergeCell ref="E18:H18"/>
    <mergeCell ref="E23:F24"/>
    <mergeCell ref="E25:F26"/>
  </mergeCells>
  <conditionalFormatting sqref="H29:H30">
    <cfRule type="cellIs" dxfId="80" priority="1914" operator="equal">
      <formula>"No"</formula>
    </cfRule>
    <cfRule type="cellIs" dxfId="79" priority="1915" operator="equal">
      <formula>"Yes"</formula>
    </cfRule>
  </conditionalFormatting>
  <conditionalFormatting sqref="I29:I30">
    <cfRule type="cellIs" dxfId="78" priority="1862" operator="equal">
      <formula>"No"</formula>
    </cfRule>
    <cfRule type="cellIs" dxfId="77" priority="1863" operator="equal">
      <formula>"Yes"</formula>
    </cfRule>
  </conditionalFormatting>
  <conditionalFormatting sqref="K42:K43">
    <cfRule type="cellIs" dxfId="76" priority="1596" operator="equal">
      <formula>"No"</formula>
    </cfRule>
    <cfRule type="cellIs" dxfId="75" priority="1597" operator="equal">
      <formula>"Yes"</formula>
    </cfRule>
  </conditionalFormatting>
  <conditionalFormatting sqref="G24:H24">
    <cfRule type="expression" dxfId="74" priority="1109">
      <formula>SUM($G$24:$H$24)=0</formula>
    </cfRule>
    <cfRule type="expression" dxfId="73" priority="1110">
      <formula>SUM($G$24:$H$24)=1</formula>
    </cfRule>
    <cfRule type="expression" dxfId="72" priority="1111">
      <formula>SUM($G$24:$H$24)&lt;&gt;1</formula>
    </cfRule>
  </conditionalFormatting>
  <conditionalFormatting sqref="G26:H26">
    <cfRule type="expression" dxfId="71" priority="1106">
      <formula>SUM($G$26:$H$26)=0</formula>
    </cfRule>
    <cfRule type="expression" dxfId="70" priority="1107">
      <formula>SUM($G$26:$H$26)=1</formula>
    </cfRule>
    <cfRule type="expression" dxfId="69" priority="1108">
      <formula>SUM($G$26:$H$26)&lt;&gt;1</formula>
    </cfRule>
  </conditionalFormatting>
  <conditionalFormatting sqref="J14:J15 J12">
    <cfRule type="cellIs" dxfId="68" priority="1105" operator="equal">
      <formula>0</formula>
    </cfRule>
  </conditionalFormatting>
  <conditionalFormatting sqref="J14">
    <cfRule type="cellIs" dxfId="67" priority="1102" operator="equal">
      <formula>"Off Track"</formula>
    </cfRule>
    <cfRule type="cellIs" dxfId="66" priority="1103" operator="equal">
      <formula>"On Track"</formula>
    </cfRule>
  </conditionalFormatting>
  <conditionalFormatting sqref="J12">
    <cfRule type="cellIs" dxfId="65" priority="1101" operator="equal">
      <formula>""</formula>
    </cfRule>
  </conditionalFormatting>
  <conditionalFormatting sqref="J15">
    <cfRule type="cellIs" dxfId="64" priority="1100" operator="equal">
      <formula>""</formula>
    </cfRule>
  </conditionalFormatting>
  <conditionalFormatting sqref="J8">
    <cfRule type="cellIs" dxfId="63" priority="1098" operator="equal">
      <formula>"No"</formula>
    </cfRule>
    <cfRule type="cellIs" dxfId="62" priority="1099" operator="equal">
      <formula>"Yes"</formula>
    </cfRule>
  </conditionalFormatting>
  <conditionalFormatting sqref="J13">
    <cfRule type="cellIs" dxfId="61" priority="1091" operator="equal">
      <formula>0</formula>
    </cfRule>
  </conditionalFormatting>
  <conditionalFormatting sqref="J13">
    <cfRule type="cellIs" dxfId="60" priority="1090" operator="equal">
      <formula>""</formula>
    </cfRule>
  </conditionalFormatting>
  <conditionalFormatting sqref="H31:I31">
    <cfRule type="cellIs" dxfId="59" priority="844" operator="notEqual">
      <formula>"0"</formula>
    </cfRule>
  </conditionalFormatting>
  <conditionalFormatting sqref="J16">
    <cfRule type="cellIs" dxfId="58" priority="631" operator="equal">
      <formula>"No"</formula>
    </cfRule>
    <cfRule type="cellIs" dxfId="57" priority="632" operator="equal">
      <formula>"Yes"</formula>
    </cfRule>
  </conditionalFormatting>
  <conditionalFormatting sqref="M43">
    <cfRule type="cellIs" dxfId="56" priority="277" operator="equal">
      <formula>"No"</formula>
    </cfRule>
    <cfRule type="cellIs" dxfId="55" priority="278" operator="equal">
      <formula>"Yes"</formula>
    </cfRule>
  </conditionalFormatting>
  <conditionalFormatting sqref="M6">
    <cfRule type="cellIs" dxfId="54" priority="310" operator="equal">
      <formula>"p"</formula>
    </cfRule>
    <cfRule type="cellIs" dxfId="53" priority="311" operator="equal">
      <formula>"q"</formula>
    </cfRule>
  </conditionalFormatting>
  <conditionalFormatting sqref="M27">
    <cfRule type="cellIs" dxfId="52" priority="308" operator="equal">
      <formula>"No"</formula>
    </cfRule>
    <cfRule type="cellIs" dxfId="51" priority="309" operator="equal">
      <formula>"Yes"</formula>
    </cfRule>
  </conditionalFormatting>
  <conditionalFormatting sqref="M33:M40 M22">
    <cfRule type="cellIs" dxfId="50" priority="295" operator="equal">
      <formula>"No"</formula>
    </cfRule>
    <cfRule type="cellIs" dxfId="49" priority="296" operator="equal">
      <formula>"Yes"</formula>
    </cfRule>
  </conditionalFormatting>
  <conditionalFormatting sqref="M14:M15 M12">
    <cfRule type="cellIs" dxfId="48" priority="307" operator="equal">
      <formula>0</formula>
    </cfRule>
  </conditionalFormatting>
  <conditionalFormatting sqref="M14">
    <cfRule type="cellIs" dxfId="47" priority="305" operator="equal">
      <formula>"Off Track"</formula>
    </cfRule>
    <cfRule type="cellIs" dxfId="46" priority="306" operator="equal">
      <formula>"On Track"</formula>
    </cfRule>
  </conditionalFormatting>
  <conditionalFormatting sqref="M12">
    <cfRule type="cellIs" dxfId="45" priority="304" operator="equal">
      <formula>""</formula>
    </cfRule>
  </conditionalFormatting>
  <conditionalFormatting sqref="M15">
    <cfRule type="cellIs" dxfId="44" priority="303" operator="equal">
      <formula>""</formula>
    </cfRule>
  </conditionalFormatting>
  <conditionalFormatting sqref="M8">
    <cfRule type="cellIs" dxfId="43" priority="301" operator="equal">
      <formula>"No"</formula>
    </cfRule>
    <cfRule type="cellIs" dxfId="42" priority="302" operator="equal">
      <formula>"Yes"</formula>
    </cfRule>
  </conditionalFormatting>
  <conditionalFormatting sqref="M42">
    <cfRule type="cellIs" dxfId="41" priority="299" operator="equal">
      <formula>"No"</formula>
    </cfRule>
    <cfRule type="cellIs" dxfId="40" priority="300" operator="equal">
      <formula>"Yes"</formula>
    </cfRule>
  </conditionalFormatting>
  <conditionalFormatting sqref="M13">
    <cfRule type="cellIs" dxfId="39" priority="298" operator="equal">
      <formula>0</formula>
    </cfRule>
  </conditionalFormatting>
  <conditionalFormatting sqref="M13">
    <cfRule type="cellIs" dxfId="38" priority="297" operator="equal">
      <formula>""</formula>
    </cfRule>
  </conditionalFormatting>
  <conditionalFormatting sqref="M16">
    <cfRule type="cellIs" dxfId="37" priority="293" operator="equal">
      <formula>"No"</formula>
    </cfRule>
    <cfRule type="cellIs" dxfId="36" priority="294" operator="equal">
      <formula>"Yes"</formula>
    </cfRule>
  </conditionalFormatting>
  <conditionalFormatting sqref="M17">
    <cfRule type="cellIs" dxfId="35" priority="291" operator="equal">
      <formula>"No"</formula>
    </cfRule>
    <cfRule type="cellIs" dxfId="34" priority="292" operator="equal">
      <formula>"Yes"</formula>
    </cfRule>
  </conditionalFormatting>
  <conditionalFormatting sqref="M18">
    <cfRule type="cellIs" dxfId="33" priority="289" operator="equal">
      <formula>"No"</formula>
    </cfRule>
    <cfRule type="cellIs" dxfId="32" priority="290" operator="equal">
      <formula>"Yes"</formula>
    </cfRule>
  </conditionalFormatting>
  <conditionalFormatting sqref="M19">
    <cfRule type="cellIs" dxfId="31" priority="287" operator="equal">
      <formula>"No"</formula>
    </cfRule>
    <cfRule type="cellIs" dxfId="30" priority="288" operator="equal">
      <formula>"Yes"</formula>
    </cfRule>
  </conditionalFormatting>
  <conditionalFormatting sqref="M20">
    <cfRule type="cellIs" dxfId="29" priority="285" operator="equal">
      <formula>"No"</formula>
    </cfRule>
    <cfRule type="cellIs" dxfId="28" priority="286" operator="equal">
      <formula>"Yes"</formula>
    </cfRule>
  </conditionalFormatting>
  <conditionalFormatting sqref="M21">
    <cfRule type="cellIs" dxfId="27" priority="283" operator="equal">
      <formula>"No"</formula>
    </cfRule>
    <cfRule type="cellIs" dxfId="26" priority="284" operator="equal">
      <formula>"Yes"</formula>
    </cfRule>
  </conditionalFormatting>
  <conditionalFormatting sqref="M32">
    <cfRule type="cellIs" dxfId="25" priority="281" operator="equal">
      <formula>"No"</formula>
    </cfRule>
    <cfRule type="cellIs" dxfId="24" priority="282" operator="equal">
      <formula>"Yes"</formula>
    </cfRule>
  </conditionalFormatting>
  <conditionalFormatting sqref="M41">
    <cfRule type="cellIs" dxfId="23" priority="279" operator="equal">
      <formula>"No"</formula>
    </cfRule>
    <cfRule type="cellIs" dxfId="22" priority="280" operator="equal">
      <formula>"Yes"</formula>
    </cfRule>
  </conditionalFormatting>
  <conditionalFormatting sqref="J17:J22 J27 J30:J43">
    <cfRule type="cellIs" dxfId="21" priority="133" operator="equal">
      <formula>"No"</formula>
    </cfRule>
    <cfRule type="cellIs" dxfId="20" priority="134" operator="equal">
      <formula>"Yes"</formula>
    </cfRule>
  </conditionalFormatting>
  <dataValidations count="4">
    <dataValidation type="list" showInputMessage="1" showErrorMessage="1" sqref="J17:J21 K42:K43 J8 J27 J36:J43 J32:J33" xr:uid="{00000000-0002-0000-0300-000000000000}">
      <formula1>$A$1:$A$3</formula1>
    </dataValidation>
    <dataValidation type="list" showInputMessage="1" showErrorMessage="1" sqref="J16" xr:uid="{00000000-0002-0000-0300-000002000000}">
      <formula1>$A$1:$A$2</formula1>
    </dataValidation>
    <dataValidation type="list" allowBlank="1" showInputMessage="1" showErrorMessage="1" sqref="J22" xr:uid="{00000000-0002-0000-0300-000003000000}">
      <formula1>$A$1:$A$3</formula1>
    </dataValidation>
    <dataValidation type="list" showInputMessage="1" showErrorMessage="1" sqref="J34" xr:uid="{E90F1194-30A6-4F39-AF46-1D384DA525E9}">
      <formula1>$A$1:$A$4</formula1>
    </dataValidation>
  </dataValidations>
  <printOptions horizontalCentered="1"/>
  <pageMargins left="0.19685039370078741" right="0.15748031496062992" top="0.43307086614173229" bottom="0.31496062992125984" header="0.31496062992125984" footer="0.15748031496062992"/>
  <pageSetup paperSize="9" scale="55" fitToHeight="0" orientation="landscape" r:id="rId1"/>
  <headerFooter>
    <oddFooter>&amp;L&amp;1#&amp;"Calibri"&amp;10&amp;K000000Classified: RMG – Internal</oddFooter>
  </headerFooter>
  <rowBreaks count="2" manualBreakCount="2">
    <brk id="20" max="12" man="1"/>
    <brk id="43" max="16383" man="1"/>
  </row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2EA63-4FF6-48E3-B011-5003026B8285}">
  <sheetPr codeName="Sheet24"/>
  <dimension ref="A1"/>
  <sheetViews>
    <sheetView workbookViewId="0"/>
  </sheetViews>
  <sheetFormatPr defaultRowHeight="15" x14ac:dyDescent="0.25"/>
  <sheetData/>
  <pageMargins left="0.7" right="0.7" top="0.75" bottom="0.75" header="0.3" footer="0.3"/>
  <pageSetup paperSize="9" orientation="portrait" r:id="rId1"/>
  <headerFooter>
    <oddFooter>&amp;L&amp;1#&amp;"Calibri"&amp;10&amp;K000000Classified: RMG – Internal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9d83525f-39d4-4cf3-96ee-420047b2dcb4">
      <UserInfo>
        <DisplayName>Michael Hibbird</DisplayName>
        <AccountId>9373</AccountId>
        <AccountType/>
      </UserInfo>
      <UserInfo>
        <DisplayName>Carl Ball</DisplayName>
        <AccountId>12545</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E9FE9050E2EBC41B86F6BC744BB2937" ma:contentTypeVersion="6" ma:contentTypeDescription="Create a new document." ma:contentTypeScope="" ma:versionID="1e809dad17d4ba6bd7daab250be422f2">
  <xsd:schema xmlns:xsd="http://www.w3.org/2001/XMLSchema" xmlns:xs="http://www.w3.org/2001/XMLSchema" xmlns:p="http://schemas.microsoft.com/office/2006/metadata/properties" xmlns:ns2="5f18649f-b1b4-4f29-bc18-ef5866143df6" xmlns:ns3="9d83525f-39d4-4cf3-96ee-420047b2dcb4" targetNamespace="http://schemas.microsoft.com/office/2006/metadata/properties" ma:root="true" ma:fieldsID="f49b2f3df205670956eece15fa8838ff" ns2:_="" ns3:_="">
    <xsd:import namespace="5f18649f-b1b4-4f29-bc18-ef5866143df6"/>
    <xsd:import namespace="9d83525f-39d4-4cf3-96ee-420047b2dcb4"/>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f18649f-b1b4-4f29-bc18-ef5866143df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d83525f-39d4-4cf3-96ee-420047b2dcb4"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0D9C988-9FF8-4408-86DB-591C02974EFA}">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9d83525f-39d4-4cf3-96ee-420047b2dcb4"/>
    <ds:schemaRef ds:uri="5f18649f-b1b4-4f29-bc18-ef5866143df6"/>
    <ds:schemaRef ds:uri="http://www.w3.org/XML/1998/namespace"/>
    <ds:schemaRef ds:uri="http://purl.org/dc/dcmitype/"/>
  </ds:schemaRefs>
</ds:datastoreItem>
</file>

<file path=customXml/itemProps2.xml><?xml version="1.0" encoding="utf-8"?>
<ds:datastoreItem xmlns:ds="http://schemas.openxmlformats.org/officeDocument/2006/customXml" ds:itemID="{AA5AE5B8-470D-4497-A265-987848715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f18649f-b1b4-4f29-bc18-ef5866143df6"/>
    <ds:schemaRef ds:uri="9d83525f-39d4-4cf3-96ee-420047b2dcb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00062F9-33B4-47C6-845D-16A53C83AF3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17</vt:i4>
      </vt:variant>
    </vt:vector>
  </HeadingPairs>
  <TitlesOfParts>
    <vt:vector size="32" baseType="lpstr">
      <vt:lpstr>Completion Process DOM (Print)</vt:lpstr>
      <vt:lpstr>Completion Process RMC (Print)</vt:lpstr>
      <vt:lpstr>Unit Setup</vt:lpstr>
      <vt:lpstr>Unit Readiness Check</vt:lpstr>
      <vt:lpstr>Sheet1</vt:lpstr>
      <vt:lpstr>COLOD POL Guide</vt:lpstr>
      <vt:lpstr>FORECAST PLAN</vt:lpstr>
      <vt:lpstr>COLOD POL Data</vt:lpstr>
      <vt:lpstr>Basedata Workload Checklist</vt:lpstr>
      <vt:lpstr>Q2 Action Plan</vt:lpstr>
      <vt:lpstr>Q2 Key Data Checks Template</vt:lpstr>
      <vt:lpstr>Q10 Head Count Summary</vt:lpstr>
      <vt:lpstr>Q12 Deployment Manager Guide </vt:lpstr>
      <vt:lpstr>Q12 Span Comparison</vt:lpstr>
      <vt:lpstr>Q13 Off Site Parking</vt:lpstr>
      <vt:lpstr>'Completion Pr DOM (Print)'!Print_Area</vt:lpstr>
      <vt:lpstr>'Completion Pr RMC (Print)'!Print_Area</vt:lpstr>
      <vt:lpstr>'Completion Process DOM (Pri (2)'!Print_Area</vt:lpstr>
      <vt:lpstr>'Completion Process DOM (Print)'!Print_Area</vt:lpstr>
      <vt:lpstr>'Completion Process RMC (Print)'!Print_Area</vt:lpstr>
      <vt:lpstr>'Q10 Head Count Summary'!Print_Area</vt:lpstr>
      <vt:lpstr>'Q12 Span Comparison'!Print_Area</vt:lpstr>
      <vt:lpstr>'Q13 Feedback'!Print_Area</vt:lpstr>
      <vt:lpstr>'Q13 Off Site Parking'!Print_Area</vt:lpstr>
      <vt:lpstr>'Q2 Action Plan'!Print_Area</vt:lpstr>
      <vt:lpstr>'Q2 Key Data Checks Template'!Print_Area</vt:lpstr>
      <vt:lpstr>'Unit Readiness Check'!Print_Area</vt:lpstr>
      <vt:lpstr>'Unit Setup'!Print_Area</vt:lpstr>
      <vt:lpstr>'Q12 Span Comparison'!Print_Titles</vt:lpstr>
      <vt:lpstr>'Q13 Feedback'!Print_Titles</vt:lpstr>
      <vt:lpstr>'Unit Readiness Check'!Print_Titles</vt:lpstr>
      <vt:lpstr>UnitList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Hepple</dc:creator>
  <cp:keywords/>
  <dc:description/>
  <cp:lastModifiedBy>Stephen Parr</cp:lastModifiedBy>
  <cp:revision/>
  <dcterms:created xsi:type="dcterms:W3CDTF">2019-09-27T10:51:56Z</dcterms:created>
  <dcterms:modified xsi:type="dcterms:W3CDTF">2021-05-04T09:24:12Z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0x010100CE9FE9050E2EBC41B86F6BC744BB2937</vt:lpwstr>
  </property>
  <property fmtid="{D5CDD505-2E9C-101B-9397-08002B2CF9AE}" pid="3" name="MSIP_Label_980f36f3-41a5-4f45-a6a2-e224f336accd_Enabled">
    <vt:lpwstr>true</vt:lpwstr>
  </property>
  <property fmtid="{D5CDD505-2E9C-101B-9397-08002B2CF9AE}" pid="4" name="MSIP_Label_980f36f3-41a5-4f45-a6a2-e224f336accd_SetDate">
    <vt:lpwstr>2021-05-04T09:23:55Z</vt:lpwstr>
  </property>
  <property fmtid="{D5CDD505-2E9C-101B-9397-08002B2CF9AE}" pid="5" name="MSIP_Label_980f36f3-41a5-4f45-a6a2-e224f336accd_Method">
    <vt:lpwstr>Standard</vt:lpwstr>
  </property>
  <property fmtid="{D5CDD505-2E9C-101B-9397-08002B2CF9AE}" pid="6" name="MSIP_Label_980f36f3-41a5-4f45-a6a2-e224f336accd_Name">
    <vt:lpwstr>980f36f3-41a5-4f45-a6a2-e224f336accd</vt:lpwstr>
  </property>
  <property fmtid="{D5CDD505-2E9C-101B-9397-08002B2CF9AE}" pid="7" name="MSIP_Label_980f36f3-41a5-4f45-a6a2-e224f336accd_SiteId">
    <vt:lpwstr>7a082108-90dd-41ac-be41-9b8feabee2da</vt:lpwstr>
  </property>
  <property fmtid="{D5CDD505-2E9C-101B-9397-08002B2CF9AE}" pid="8" name="MSIP_Label_980f36f3-41a5-4f45-a6a2-e224f336accd_ActionId">
    <vt:lpwstr/>
  </property>
  <property fmtid="{D5CDD505-2E9C-101B-9397-08002B2CF9AE}" pid="9" name="MSIP_Label_980f36f3-41a5-4f45-a6a2-e224f336accd_ContentBits">
    <vt:lpwstr>2</vt:lpwstr>
  </property>
</Properties>
</file>