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1"/>
  <workbookPr codeName="ThisWorkbook" defaultThemeVersion="166925"/>
  <mc:AlternateContent xmlns:mc="http://schemas.openxmlformats.org/markup-compatibility/2006">
    <mc:Choice Requires="x15">
      <x15ac:absPath xmlns:x15ac="http://schemas.microsoft.com/office/spreadsheetml/2010/11/ac" url="https://portal.royalmailgroup.com/sites/A1808/Table Top Revisions/Table Top Revisions Document Library/Step 2 - Understanding Performance Improvement/"/>
    </mc:Choice>
  </mc:AlternateContent>
  <xr:revisionPtr revIDLastSave="702" documentId="13_ncr:1_{E9AF0A74-CC73-4D7D-8849-B9CB302C0735}" xr6:coauthVersionLast="46" xr6:coauthVersionMax="46" xr10:uidLastSave="{5715D9E9-1652-4344-92BE-B48D230EF1B4}"/>
  <workbookProtection workbookAlgorithmName="SHA-512" workbookHashValue="Qm54nkY8xar0TpJp0n+uHEG1ocBHJhMSn5t6FX/hdZ3CtPyftOAlVF559fIkCjg3IQqt0Ldg3PTMpohg58Hznw==" workbookSaltValue="BYGEuPHqbRKLPiiKxGoEOw==" workbookSpinCount="100000" lockStructure="1"/>
  <bookViews>
    <workbookView xWindow="-110" yWindow="-110" windowWidth="19420" windowHeight="10420" xr2:uid="{D91AD96E-82BE-4721-BE00-0B726B96F4FC}"/>
  </bookViews>
  <sheets>
    <sheet name="Unit Data" sheetId="2" r:id="rId1"/>
    <sheet name="Additional Data" sheetId="3" r:id="rId2"/>
    <sheet name="RawData" sheetId="4" state="hidden" r:id="rId3"/>
    <sheet name="Sheet2" sheetId="5" state="hidden" r:id="rId4"/>
  </sheets>
  <definedNames>
    <definedName name="____________i9" localSheetId="1" hidden="1">{#N/A,#N/A,FALSE,"P&amp;L Acc";#N/A,#N/A,FALSE,"I-B Rep";#N/A,#N/A,FALSE,"BS";#N/A,#N/A,FALSE,"C'flw St";#N/A,#N/A,FALSE,"FA Rep";#N/A,#N/A,FALSE,"H-C Cons";#N/A,#N/A,FALSE,"P&amp;L Var"}</definedName>
    <definedName name="____________i9" localSheetId="2" hidden="1">{#N/A,#N/A,FALSE,"P&amp;L Acc";#N/A,#N/A,FALSE,"I-B Rep";#N/A,#N/A,FALSE,"BS";#N/A,#N/A,FALSE,"C'flw St";#N/A,#N/A,FALSE,"FA Rep";#N/A,#N/A,FALSE,"H-C Cons";#N/A,#N/A,FALSE,"P&amp;L Var"}</definedName>
    <definedName name="____________i9" hidden="1">{#N/A,#N/A,FALSE,"P&amp;L Acc";#N/A,#N/A,FALSE,"I-B Rep";#N/A,#N/A,FALSE,"BS";#N/A,#N/A,FALSE,"C'flw St";#N/A,#N/A,FALSE,"FA Rep";#N/A,#N/A,FALSE,"H-C Cons";#N/A,#N/A,FALSE,"P&amp;L Var"}</definedName>
    <definedName name="___________i9" localSheetId="1" hidden="1">{#N/A,#N/A,FALSE,"P&amp;L Acc";#N/A,#N/A,FALSE,"I-B Rep";#N/A,#N/A,FALSE,"BS";#N/A,#N/A,FALSE,"C'flw St";#N/A,#N/A,FALSE,"FA Rep";#N/A,#N/A,FALSE,"H-C Cons";#N/A,#N/A,FALSE,"P&amp;L Var"}</definedName>
    <definedName name="___________i9" localSheetId="2" hidden="1">{#N/A,#N/A,FALSE,"P&amp;L Acc";#N/A,#N/A,FALSE,"I-B Rep";#N/A,#N/A,FALSE,"BS";#N/A,#N/A,FALSE,"C'flw St";#N/A,#N/A,FALSE,"FA Rep";#N/A,#N/A,FALSE,"H-C Cons";#N/A,#N/A,FALSE,"P&amp;L Var"}</definedName>
    <definedName name="___________i9" hidden="1">{#N/A,#N/A,FALSE,"P&amp;L Acc";#N/A,#N/A,FALSE,"I-B Rep";#N/A,#N/A,FALSE,"BS";#N/A,#N/A,FALSE,"C'flw St";#N/A,#N/A,FALSE,"FA Rep";#N/A,#N/A,FALSE,"H-C Cons";#N/A,#N/A,FALSE,"P&amp;L Var"}</definedName>
    <definedName name="__________i9" localSheetId="1" hidden="1">{#N/A,#N/A,FALSE,"P&amp;L Acc";#N/A,#N/A,FALSE,"I-B Rep";#N/A,#N/A,FALSE,"BS";#N/A,#N/A,FALSE,"C'flw St";#N/A,#N/A,FALSE,"FA Rep";#N/A,#N/A,FALSE,"H-C Cons";#N/A,#N/A,FALSE,"P&amp;L Var"}</definedName>
    <definedName name="__________i9" localSheetId="2" hidden="1">{#N/A,#N/A,FALSE,"P&amp;L Acc";#N/A,#N/A,FALSE,"I-B Rep";#N/A,#N/A,FALSE,"BS";#N/A,#N/A,FALSE,"C'flw St";#N/A,#N/A,FALSE,"FA Rep";#N/A,#N/A,FALSE,"H-C Cons";#N/A,#N/A,FALSE,"P&amp;L Var"}</definedName>
    <definedName name="__________i9" hidden="1">{#N/A,#N/A,FALSE,"P&amp;L Acc";#N/A,#N/A,FALSE,"I-B Rep";#N/A,#N/A,FALSE,"BS";#N/A,#N/A,FALSE,"C'flw St";#N/A,#N/A,FALSE,"FA Rep";#N/A,#N/A,FALSE,"H-C Cons";#N/A,#N/A,FALSE,"P&amp;L Var"}</definedName>
    <definedName name="________i9" localSheetId="1" hidden="1">{#N/A,#N/A,FALSE,"P&amp;L Acc";#N/A,#N/A,FALSE,"I-B Rep";#N/A,#N/A,FALSE,"BS";#N/A,#N/A,FALSE,"C'flw St";#N/A,#N/A,FALSE,"FA Rep";#N/A,#N/A,FALSE,"H-C Cons";#N/A,#N/A,FALSE,"P&amp;L Var"}</definedName>
    <definedName name="________i9" localSheetId="2" hidden="1">{#N/A,#N/A,FALSE,"P&amp;L Acc";#N/A,#N/A,FALSE,"I-B Rep";#N/A,#N/A,FALSE,"BS";#N/A,#N/A,FALSE,"C'flw St";#N/A,#N/A,FALSE,"FA Rep";#N/A,#N/A,FALSE,"H-C Cons";#N/A,#N/A,FALSE,"P&amp;L Var"}</definedName>
    <definedName name="________i9" hidden="1">{#N/A,#N/A,FALSE,"P&amp;L Acc";#N/A,#N/A,FALSE,"I-B Rep";#N/A,#N/A,FALSE,"BS";#N/A,#N/A,FALSE,"C'flw St";#N/A,#N/A,FALSE,"FA Rep";#N/A,#N/A,FALSE,"H-C Cons";#N/A,#N/A,FALSE,"P&amp;L Var"}</definedName>
    <definedName name="_______i9" localSheetId="1" hidden="1">{#N/A,#N/A,FALSE,"P&amp;L Acc";#N/A,#N/A,FALSE,"I-B Rep";#N/A,#N/A,FALSE,"BS";#N/A,#N/A,FALSE,"C'flw St";#N/A,#N/A,FALSE,"FA Rep";#N/A,#N/A,FALSE,"H-C Cons";#N/A,#N/A,FALSE,"P&amp;L Var"}</definedName>
    <definedName name="_______i9" localSheetId="2" hidden="1">{#N/A,#N/A,FALSE,"P&amp;L Acc";#N/A,#N/A,FALSE,"I-B Rep";#N/A,#N/A,FALSE,"BS";#N/A,#N/A,FALSE,"C'flw St";#N/A,#N/A,FALSE,"FA Rep";#N/A,#N/A,FALSE,"H-C Cons";#N/A,#N/A,FALSE,"P&amp;L Var"}</definedName>
    <definedName name="_______i9" hidden="1">{#N/A,#N/A,FALSE,"P&amp;L Acc";#N/A,#N/A,FALSE,"I-B Rep";#N/A,#N/A,FALSE,"BS";#N/A,#N/A,FALSE,"C'flw St";#N/A,#N/A,FALSE,"FA Rep";#N/A,#N/A,FALSE,"H-C Cons";#N/A,#N/A,FALSE,"P&amp;L Var"}</definedName>
    <definedName name="_____i9" localSheetId="1" hidden="1">{#N/A,#N/A,FALSE,"P&amp;L Acc";#N/A,#N/A,FALSE,"I-B Rep";#N/A,#N/A,FALSE,"BS";#N/A,#N/A,FALSE,"C'flw St";#N/A,#N/A,FALSE,"FA Rep";#N/A,#N/A,FALSE,"H-C Cons";#N/A,#N/A,FALSE,"P&amp;L Var"}</definedName>
    <definedName name="_____i9" localSheetId="2" hidden="1">{#N/A,#N/A,FALSE,"P&amp;L Acc";#N/A,#N/A,FALSE,"I-B Rep";#N/A,#N/A,FALSE,"BS";#N/A,#N/A,FALSE,"C'flw St";#N/A,#N/A,FALSE,"FA Rep";#N/A,#N/A,FALSE,"H-C Cons";#N/A,#N/A,FALSE,"P&amp;L Var"}</definedName>
    <definedName name="_____i9" hidden="1">{#N/A,#N/A,FALSE,"P&amp;L Acc";#N/A,#N/A,FALSE,"I-B Rep";#N/A,#N/A,FALSE,"BS";#N/A,#N/A,FALSE,"C'flw St";#N/A,#N/A,FALSE,"FA Rep";#N/A,#N/A,FALSE,"H-C Cons";#N/A,#N/A,FALSE,"P&amp;L Var"}</definedName>
    <definedName name="____i9" localSheetId="1" hidden="1">{#N/A,#N/A,FALSE,"P&amp;L Acc";#N/A,#N/A,FALSE,"I-B Rep";#N/A,#N/A,FALSE,"BS";#N/A,#N/A,FALSE,"C'flw St";#N/A,#N/A,FALSE,"FA Rep";#N/A,#N/A,FALSE,"H-C Cons";#N/A,#N/A,FALSE,"P&amp;L Var"}</definedName>
    <definedName name="____i9" localSheetId="2" hidden="1">{#N/A,#N/A,FALSE,"P&amp;L Acc";#N/A,#N/A,FALSE,"I-B Rep";#N/A,#N/A,FALSE,"BS";#N/A,#N/A,FALSE,"C'flw St";#N/A,#N/A,FALSE,"FA Rep";#N/A,#N/A,FALSE,"H-C Cons";#N/A,#N/A,FALSE,"P&amp;L Var"}</definedName>
    <definedName name="____i9" hidden="1">{#N/A,#N/A,FALSE,"P&amp;L Acc";#N/A,#N/A,FALSE,"I-B Rep";#N/A,#N/A,FALSE,"BS";#N/A,#N/A,FALSE,"C'flw St";#N/A,#N/A,FALSE,"FA Rep";#N/A,#N/A,FALSE,"H-C Cons";#N/A,#N/A,FALSE,"P&amp;L Var"}</definedName>
    <definedName name="___i9" localSheetId="1" hidden="1">{#N/A,#N/A,FALSE,"P&amp;L Acc";#N/A,#N/A,FALSE,"I-B Rep";#N/A,#N/A,FALSE,"BS";#N/A,#N/A,FALSE,"C'flw St";#N/A,#N/A,FALSE,"FA Rep";#N/A,#N/A,FALSE,"H-C Cons";#N/A,#N/A,FALSE,"P&amp;L Var"}</definedName>
    <definedName name="___i9" localSheetId="2" hidden="1">{#N/A,#N/A,FALSE,"P&amp;L Acc";#N/A,#N/A,FALSE,"I-B Rep";#N/A,#N/A,FALSE,"BS";#N/A,#N/A,FALSE,"C'flw St";#N/A,#N/A,FALSE,"FA Rep";#N/A,#N/A,FALSE,"H-C Cons";#N/A,#N/A,FALSE,"P&amp;L Var"}</definedName>
    <definedName name="___i9" hidden="1">{#N/A,#N/A,FALSE,"P&amp;L Acc";#N/A,#N/A,FALSE,"I-B Rep";#N/A,#N/A,FALSE,"BS";#N/A,#N/A,FALSE,"C'flw St";#N/A,#N/A,FALSE,"FA Rep";#N/A,#N/A,FALSE,"H-C Cons";#N/A,#N/A,FALSE,"P&amp;L Var"}</definedName>
    <definedName name="___jjj1" localSheetId="1" hidden="1">{#N/A,#N/A,FALSE,"P&amp;L Acc";#N/A,#N/A,FALSE,"P&amp;L Var";#N/A,#N/A,FALSE,"I-B Rep";#N/A,#N/A,FALSE,"BS";#N/A,#N/A,FALSE,"C'flw St";#N/A,#N/A,FALSE,"H-C Cons";#N/A,#N/A,FALSE,"FA Rep"}</definedName>
    <definedName name="___jjj1" localSheetId="2" hidden="1">{#N/A,#N/A,FALSE,"P&amp;L Acc";#N/A,#N/A,FALSE,"P&amp;L Var";#N/A,#N/A,FALSE,"I-B Rep";#N/A,#N/A,FALSE,"BS";#N/A,#N/A,FALSE,"C'flw St";#N/A,#N/A,FALSE,"H-C Cons";#N/A,#N/A,FALSE,"FA Rep"}</definedName>
    <definedName name="___jjj1" hidden="1">{#N/A,#N/A,FALSE,"P&amp;L Acc";#N/A,#N/A,FALSE,"P&amp;L Var";#N/A,#N/A,FALSE,"I-B Rep";#N/A,#N/A,FALSE,"BS";#N/A,#N/A,FALSE,"C'flw St";#N/A,#N/A,FALSE,"H-C Cons";#N/A,#N/A,FALSE,"FA Rep"}</definedName>
    <definedName name="___jjj2" localSheetId="1" hidden="1">{#N/A,#N/A,FALSE,"P&amp;L Acc";#N/A,#N/A,FALSE,"P&amp;L Var";#N/A,#N/A,FALSE,"I-B Rep";#N/A,#N/A,FALSE,"BS";#N/A,#N/A,FALSE,"C'flw St";#N/A,#N/A,FALSE,"H-C Cons";#N/A,#N/A,FALSE,"FA Rep"}</definedName>
    <definedName name="___jjj2" localSheetId="2" hidden="1">{#N/A,#N/A,FALSE,"P&amp;L Acc";#N/A,#N/A,FALSE,"P&amp;L Var";#N/A,#N/A,FALSE,"I-B Rep";#N/A,#N/A,FALSE,"BS";#N/A,#N/A,FALSE,"C'flw St";#N/A,#N/A,FALSE,"H-C Cons";#N/A,#N/A,FALSE,"FA Rep"}</definedName>
    <definedName name="___jjj2" hidden="1">{#N/A,#N/A,FALSE,"P&amp;L Acc";#N/A,#N/A,FALSE,"P&amp;L Var";#N/A,#N/A,FALSE,"I-B Rep";#N/A,#N/A,FALSE,"BS";#N/A,#N/A,FALSE,"C'flw St";#N/A,#N/A,FALSE,"H-C Cons";#N/A,#N/A,FALSE,"FA Rep"}</definedName>
    <definedName name="___VFA2" localSheetId="1" hidden="1">{#N/A,#N/A,FALSE,"P&amp;L Acc";#N/A,#N/A,FALSE,"P&amp;L Var";#N/A,#N/A,FALSE,"I-B Rep";#N/A,#N/A,FALSE,"BS";#N/A,#N/A,FALSE,"C'flw St";#N/A,#N/A,FALSE,"H-C Cons";#N/A,#N/A,FALSE,"FA Rep"}</definedName>
    <definedName name="___VFA2" localSheetId="2" hidden="1">{#N/A,#N/A,FALSE,"P&amp;L Acc";#N/A,#N/A,FALSE,"P&amp;L Var";#N/A,#N/A,FALSE,"I-B Rep";#N/A,#N/A,FALSE,"BS";#N/A,#N/A,FALSE,"C'flw St";#N/A,#N/A,FALSE,"H-C Cons";#N/A,#N/A,FALSE,"FA Rep"}</definedName>
    <definedName name="___VFA2" hidden="1">{#N/A,#N/A,FALSE,"P&amp;L Acc";#N/A,#N/A,FALSE,"P&amp;L Var";#N/A,#N/A,FALSE,"I-B Rep";#N/A,#N/A,FALSE,"BS";#N/A,#N/A,FALSE,"C'flw St";#N/A,#N/A,FALSE,"H-C Cons";#N/A,#N/A,FALSE,"FA Rep"}</definedName>
    <definedName name="__i9" localSheetId="1" hidden="1">{#N/A,#N/A,FALSE,"P&amp;L Acc";#N/A,#N/A,FALSE,"I-B Rep";#N/A,#N/A,FALSE,"BS";#N/A,#N/A,FALSE,"C'flw St";#N/A,#N/A,FALSE,"FA Rep";#N/A,#N/A,FALSE,"H-C Cons";#N/A,#N/A,FALSE,"P&amp;L Var"}</definedName>
    <definedName name="__i9" localSheetId="2" hidden="1">{#N/A,#N/A,FALSE,"P&amp;L Acc";#N/A,#N/A,FALSE,"I-B Rep";#N/A,#N/A,FALSE,"BS";#N/A,#N/A,FALSE,"C'flw St";#N/A,#N/A,FALSE,"FA Rep";#N/A,#N/A,FALSE,"H-C Cons";#N/A,#N/A,FALSE,"P&amp;L Var"}</definedName>
    <definedName name="__i9" hidden="1">{#N/A,#N/A,FALSE,"P&amp;L Acc";#N/A,#N/A,FALSE,"I-B Rep";#N/A,#N/A,FALSE,"BS";#N/A,#N/A,FALSE,"C'flw St";#N/A,#N/A,FALSE,"FA Rep";#N/A,#N/A,FALSE,"H-C Cons";#N/A,#N/A,FALSE,"P&amp;L Var"}</definedName>
    <definedName name="__jjj1" localSheetId="1" hidden="1">{#N/A,#N/A,FALSE,"P&amp;L Acc";#N/A,#N/A,FALSE,"P&amp;L Var";#N/A,#N/A,FALSE,"I-B Rep";#N/A,#N/A,FALSE,"BS";#N/A,#N/A,FALSE,"C'flw St";#N/A,#N/A,FALSE,"H-C Cons";#N/A,#N/A,FALSE,"FA Rep"}</definedName>
    <definedName name="__jjj1" localSheetId="2" hidden="1">{#N/A,#N/A,FALSE,"P&amp;L Acc";#N/A,#N/A,FALSE,"P&amp;L Var";#N/A,#N/A,FALSE,"I-B Rep";#N/A,#N/A,FALSE,"BS";#N/A,#N/A,FALSE,"C'flw St";#N/A,#N/A,FALSE,"H-C Cons";#N/A,#N/A,FALSE,"FA Rep"}</definedName>
    <definedName name="__jjj1" hidden="1">{#N/A,#N/A,FALSE,"P&amp;L Acc";#N/A,#N/A,FALSE,"P&amp;L Var";#N/A,#N/A,FALSE,"I-B Rep";#N/A,#N/A,FALSE,"BS";#N/A,#N/A,FALSE,"C'flw St";#N/A,#N/A,FALSE,"H-C Cons";#N/A,#N/A,FALSE,"FA Rep"}</definedName>
    <definedName name="__jjj2" localSheetId="1" hidden="1">{#N/A,#N/A,FALSE,"P&amp;L Acc";#N/A,#N/A,FALSE,"P&amp;L Var";#N/A,#N/A,FALSE,"I-B Rep";#N/A,#N/A,FALSE,"BS";#N/A,#N/A,FALSE,"C'flw St";#N/A,#N/A,FALSE,"H-C Cons";#N/A,#N/A,FALSE,"FA Rep"}</definedName>
    <definedName name="__jjj2" localSheetId="2" hidden="1">{#N/A,#N/A,FALSE,"P&amp;L Acc";#N/A,#N/A,FALSE,"P&amp;L Var";#N/A,#N/A,FALSE,"I-B Rep";#N/A,#N/A,FALSE,"BS";#N/A,#N/A,FALSE,"C'flw St";#N/A,#N/A,FALSE,"H-C Cons";#N/A,#N/A,FALSE,"FA Rep"}</definedName>
    <definedName name="__jjj2" hidden="1">{#N/A,#N/A,FALSE,"P&amp;L Acc";#N/A,#N/A,FALSE,"P&amp;L Var";#N/A,#N/A,FALSE,"I-B Rep";#N/A,#N/A,FALSE,"BS";#N/A,#N/A,FALSE,"C'flw St";#N/A,#N/A,FALSE,"H-C Cons";#N/A,#N/A,FALSE,"FA Rep"}</definedName>
    <definedName name="__VFA2" localSheetId="1" hidden="1">{#N/A,#N/A,FALSE,"P&amp;L Acc";#N/A,#N/A,FALSE,"P&amp;L Var";#N/A,#N/A,FALSE,"I-B Rep";#N/A,#N/A,FALSE,"BS";#N/A,#N/A,FALSE,"C'flw St";#N/A,#N/A,FALSE,"H-C Cons";#N/A,#N/A,FALSE,"FA Rep"}</definedName>
    <definedName name="__VFA2" localSheetId="2" hidden="1">{#N/A,#N/A,FALSE,"P&amp;L Acc";#N/A,#N/A,FALSE,"P&amp;L Var";#N/A,#N/A,FALSE,"I-B Rep";#N/A,#N/A,FALSE,"BS";#N/A,#N/A,FALSE,"C'flw St";#N/A,#N/A,FALSE,"H-C Cons";#N/A,#N/A,FALSE,"FA Rep"}</definedName>
    <definedName name="__VFA2" hidden="1">{#N/A,#N/A,FALSE,"P&amp;L Acc";#N/A,#N/A,FALSE,"P&amp;L Var";#N/A,#N/A,FALSE,"I-B Rep";#N/A,#N/A,FALSE,"BS";#N/A,#N/A,FALSE,"C'flw St";#N/A,#N/A,FALSE,"H-C Cons";#N/A,#N/A,FALSE,"FA Rep"}</definedName>
    <definedName name="_xlnm._FilterDatabase" localSheetId="2" hidden="1">RawData!$A$2:$AP$888</definedName>
    <definedName name="_i9" localSheetId="1" hidden="1">{#N/A,#N/A,FALSE,"P&amp;L Acc";#N/A,#N/A,FALSE,"I-B Rep";#N/A,#N/A,FALSE,"BS";#N/A,#N/A,FALSE,"C'flw St";#N/A,#N/A,FALSE,"FA Rep";#N/A,#N/A,FALSE,"H-C Cons";#N/A,#N/A,FALSE,"P&amp;L Var"}</definedName>
    <definedName name="_i9" localSheetId="2" hidden="1">{#N/A,#N/A,FALSE,"P&amp;L Acc";#N/A,#N/A,FALSE,"I-B Rep";#N/A,#N/A,FALSE,"BS";#N/A,#N/A,FALSE,"C'flw St";#N/A,#N/A,FALSE,"FA Rep";#N/A,#N/A,FALSE,"H-C Cons";#N/A,#N/A,FALSE,"P&amp;L Var"}</definedName>
    <definedName name="_i9" hidden="1">{#N/A,#N/A,FALSE,"P&amp;L Acc";#N/A,#N/A,FALSE,"I-B Rep";#N/A,#N/A,FALSE,"BS";#N/A,#N/A,FALSE,"C'flw St";#N/A,#N/A,FALSE,"FA Rep";#N/A,#N/A,FALSE,"H-C Cons";#N/A,#N/A,FALSE,"P&amp;L Var"}</definedName>
    <definedName name="_jjj1" localSheetId="1" hidden="1">{#N/A,#N/A,FALSE,"P&amp;L Acc";#N/A,#N/A,FALSE,"P&amp;L Var";#N/A,#N/A,FALSE,"I-B Rep";#N/A,#N/A,FALSE,"BS";#N/A,#N/A,FALSE,"C'flw St";#N/A,#N/A,FALSE,"H-C Cons";#N/A,#N/A,FALSE,"FA Rep"}</definedName>
    <definedName name="_jjj1" localSheetId="2" hidden="1">{#N/A,#N/A,FALSE,"P&amp;L Acc";#N/A,#N/A,FALSE,"P&amp;L Var";#N/A,#N/A,FALSE,"I-B Rep";#N/A,#N/A,FALSE,"BS";#N/A,#N/A,FALSE,"C'flw St";#N/A,#N/A,FALSE,"H-C Cons";#N/A,#N/A,FALSE,"FA Rep"}</definedName>
    <definedName name="_jjj1" hidden="1">{#N/A,#N/A,FALSE,"P&amp;L Acc";#N/A,#N/A,FALSE,"P&amp;L Var";#N/A,#N/A,FALSE,"I-B Rep";#N/A,#N/A,FALSE,"BS";#N/A,#N/A,FALSE,"C'flw St";#N/A,#N/A,FALSE,"H-C Cons";#N/A,#N/A,FALSE,"FA Rep"}</definedName>
    <definedName name="_jjj2" localSheetId="1" hidden="1">{#N/A,#N/A,FALSE,"P&amp;L Acc";#N/A,#N/A,FALSE,"P&amp;L Var";#N/A,#N/A,FALSE,"I-B Rep";#N/A,#N/A,FALSE,"BS";#N/A,#N/A,FALSE,"C'flw St";#N/A,#N/A,FALSE,"H-C Cons";#N/A,#N/A,FALSE,"FA Rep"}</definedName>
    <definedName name="_jjj2" localSheetId="2" hidden="1">{#N/A,#N/A,FALSE,"P&amp;L Acc";#N/A,#N/A,FALSE,"P&amp;L Var";#N/A,#N/A,FALSE,"I-B Rep";#N/A,#N/A,FALSE,"BS";#N/A,#N/A,FALSE,"C'flw St";#N/A,#N/A,FALSE,"H-C Cons";#N/A,#N/A,FALSE,"FA Rep"}</definedName>
    <definedName name="_jjj2" hidden="1">{#N/A,#N/A,FALSE,"P&amp;L Acc";#N/A,#N/A,FALSE,"P&amp;L Var";#N/A,#N/A,FALSE,"I-B Rep";#N/A,#N/A,FALSE,"BS";#N/A,#N/A,FALSE,"C'flw St";#N/A,#N/A,FALSE,"H-C Cons";#N/A,#N/A,FALSE,"FA Rep"}</definedName>
    <definedName name="_VFA2" localSheetId="1" hidden="1">{#N/A,#N/A,FALSE,"P&amp;L Acc";#N/A,#N/A,FALSE,"P&amp;L Var";#N/A,#N/A,FALSE,"I-B Rep";#N/A,#N/A,FALSE,"BS";#N/A,#N/A,FALSE,"C'flw St";#N/A,#N/A,FALSE,"H-C Cons";#N/A,#N/A,FALSE,"FA Rep"}</definedName>
    <definedName name="_VFA2" localSheetId="2" hidden="1">{#N/A,#N/A,FALSE,"P&amp;L Acc";#N/A,#N/A,FALSE,"P&amp;L Var";#N/A,#N/A,FALSE,"I-B Rep";#N/A,#N/A,FALSE,"BS";#N/A,#N/A,FALSE,"C'flw St";#N/A,#N/A,FALSE,"H-C Cons";#N/A,#N/A,FALSE,"FA Rep"}</definedName>
    <definedName name="_VFA2" hidden="1">{#N/A,#N/A,FALSE,"P&amp;L Acc";#N/A,#N/A,FALSE,"P&amp;L Var";#N/A,#N/A,FALSE,"I-B Rep";#N/A,#N/A,FALSE,"BS";#N/A,#N/A,FALSE,"C'flw St";#N/A,#N/A,FALSE,"H-C Cons";#N/A,#N/A,FALSE,"FA Rep"}</definedName>
    <definedName name="aa" localSheetId="1" hidden="1">{#N/A,#N/A,FALSE,"P&amp;L Acc";#N/A,#N/A,FALSE,"P&amp;L Var";#N/A,#N/A,FALSE,"I-B Rep";#N/A,#N/A,FALSE,"BS";#N/A,#N/A,FALSE,"C'flw St";#N/A,#N/A,FALSE,"H-C Cons";#N/A,#N/A,FALSE,"FA Rep"}</definedName>
    <definedName name="aa" localSheetId="2" hidden="1">{#N/A,#N/A,FALSE,"P&amp;L Acc";#N/A,#N/A,FALSE,"P&amp;L Var";#N/A,#N/A,FALSE,"I-B Rep";#N/A,#N/A,FALSE,"BS";#N/A,#N/A,FALSE,"C'flw St";#N/A,#N/A,FALSE,"H-C Cons";#N/A,#N/A,FALSE,"FA Rep"}</definedName>
    <definedName name="aa" hidden="1">{#N/A,#N/A,FALSE,"P&amp;L Acc";#N/A,#N/A,FALSE,"P&amp;L Var";#N/A,#N/A,FALSE,"I-B Rep";#N/A,#N/A,FALSE,"BS";#N/A,#N/A,FALSE,"C'flw St";#N/A,#N/A,FALSE,"H-C Cons";#N/A,#N/A,FALSE,"FA Rep"}</definedName>
    <definedName name="ABCD" localSheetId="2">#REF!</definedName>
    <definedName name="ABCD">#REF!</definedName>
    <definedName name="ABEX" localSheetId="1" hidden="1">{#N/A,#N/A,FALSE,"P&amp;L Acc";#N/A,#N/A,FALSE,"P&amp;L Var";#N/A,#N/A,FALSE,"I-B Rep";#N/A,#N/A,FALSE,"BS";#N/A,#N/A,FALSE,"C'flw St";#N/A,#N/A,FALSE,"FA Rep";#N/A,#N/A,FALSE,"H-C Cons"}</definedName>
    <definedName name="ABEX" localSheetId="2" hidden="1">{#N/A,#N/A,FALSE,"P&amp;L Acc";#N/A,#N/A,FALSE,"P&amp;L Var";#N/A,#N/A,FALSE,"I-B Rep";#N/A,#N/A,FALSE,"BS";#N/A,#N/A,FALSE,"C'flw St";#N/A,#N/A,FALSE,"FA Rep";#N/A,#N/A,FALSE,"H-C Cons"}</definedName>
    <definedName name="ABEX" hidden="1">{#N/A,#N/A,FALSE,"P&amp;L Acc";#N/A,#N/A,FALSE,"P&amp;L Var";#N/A,#N/A,FALSE,"I-B Rep";#N/A,#N/A,FALSE,"BS";#N/A,#N/A,FALSE,"C'flw St";#N/A,#N/A,FALSE,"FA Rep";#N/A,#N/A,FALSE,"H-C Cons"}</definedName>
    <definedName name="abex1" localSheetId="1" hidden="1">{#N/A,#N/A,FALSE,"P&amp;L Acc";#N/A,#N/A,FALSE,"P&amp;L Var";#N/A,#N/A,FALSE,"I-B Rep";#N/A,#N/A,FALSE,"BS";#N/A,#N/A,FALSE,"C'flw St";#N/A,#N/A,FALSE,"FA Rep";#N/A,#N/A,FALSE,"H-C Cons"}</definedName>
    <definedName name="abex1" localSheetId="2" hidden="1">{#N/A,#N/A,FALSE,"P&amp;L Acc";#N/A,#N/A,FALSE,"P&amp;L Var";#N/A,#N/A,FALSE,"I-B Rep";#N/A,#N/A,FALSE,"BS";#N/A,#N/A,FALSE,"C'flw St";#N/A,#N/A,FALSE,"FA Rep";#N/A,#N/A,FALSE,"H-C Cons"}</definedName>
    <definedName name="abex1" hidden="1">{#N/A,#N/A,FALSE,"P&amp;L Acc";#N/A,#N/A,FALSE,"P&amp;L Var";#N/A,#N/A,FALSE,"I-B Rep";#N/A,#N/A,FALSE,"BS";#N/A,#N/A,FALSE,"C'flw St";#N/A,#N/A,FALSE,"FA Rep";#N/A,#N/A,FALSE,"H-C Cons"}</definedName>
    <definedName name="area_list" localSheetId="2">#REF!</definedName>
    <definedName name="area_list">#REF!</definedName>
    <definedName name="bb" localSheetId="1" hidden="1">{#N/A,#N/A,FALSE,"P&amp;L Acc";#N/A,#N/A,FALSE,"P&amp;L Var";#N/A,#N/A,FALSE,"I-B Rep";#N/A,#N/A,FALSE,"BS";#N/A,#N/A,FALSE,"C'flw St";#N/A,#N/A,FALSE,"FA Rep";#N/A,#N/A,FALSE,"H-C Cons"}</definedName>
    <definedName name="bb" localSheetId="2" hidden="1">{#N/A,#N/A,FALSE,"P&amp;L Acc";#N/A,#N/A,FALSE,"P&amp;L Var";#N/A,#N/A,FALSE,"I-B Rep";#N/A,#N/A,FALSE,"BS";#N/A,#N/A,FALSE,"C'flw St";#N/A,#N/A,FALSE,"FA Rep";#N/A,#N/A,FALSE,"H-C Cons"}</definedName>
    <definedName name="bb" hidden="1">{#N/A,#N/A,FALSE,"P&amp;L Acc";#N/A,#N/A,FALSE,"P&amp;L Var";#N/A,#N/A,FALSE,"I-B Rep";#N/A,#N/A,FALSE,"BS";#N/A,#N/A,FALSE,"C'flw St";#N/A,#N/A,FALSE,"FA Rep";#N/A,#N/A,FALSE,"H-C Cons"}</definedName>
    <definedName name="busc" localSheetId="1" hidden="1">{#N/A,#N/A,FALSE,"P&amp;L Acc";#N/A,#N/A,FALSE,"P&amp;L Var";#N/A,#N/A,FALSE,"I-B Rep";#N/A,#N/A,FALSE,"BS";#N/A,#N/A,FALSE,"C'flw St";#N/A,#N/A,FALSE,"FA Rep";#N/A,#N/A,FALSE,"H-C Cons"}</definedName>
    <definedName name="busc" localSheetId="2" hidden="1">{#N/A,#N/A,FALSE,"P&amp;L Acc";#N/A,#N/A,FALSE,"P&amp;L Var";#N/A,#N/A,FALSE,"I-B Rep";#N/A,#N/A,FALSE,"BS";#N/A,#N/A,FALSE,"C'flw St";#N/A,#N/A,FALSE,"FA Rep";#N/A,#N/A,FALSE,"H-C Cons"}</definedName>
    <definedName name="busc" hidden="1">{#N/A,#N/A,FALSE,"P&amp;L Acc";#N/A,#N/A,FALSE,"P&amp;L Var";#N/A,#N/A,FALSE,"I-B Rep";#N/A,#N/A,FALSE,"BS";#N/A,#N/A,FALSE,"C'flw St";#N/A,#N/A,FALSE,"FA Rep";#N/A,#N/A,FALSE,"H-C Cons"}</definedName>
    <definedName name="CapexAccrual" hidden="1">56</definedName>
    <definedName name="cl_International" localSheetId="2">#REF!</definedName>
    <definedName name="cl_International">#REF!</definedName>
    <definedName name="cl_Logistics" localSheetId="2">#REF!</definedName>
    <definedName name="cl_Logistics">#REF!</definedName>
    <definedName name="cl_Other" localSheetId="2">#REF!</definedName>
    <definedName name="cl_Other">#REF!</definedName>
    <definedName name="cl_PFWW" localSheetId="2">#REF!</definedName>
    <definedName name="cl_PFWW">#REF!</definedName>
    <definedName name="cl_POL" localSheetId="2">#REF!</definedName>
    <definedName name="cl_POL">#REF!</definedName>
    <definedName name="cl_UK" localSheetId="2">#REF!</definedName>
    <definedName name="cl_UK">#REF!</definedName>
    <definedName name="cleaning_hlink" localSheetId="2">#REF!</definedName>
    <definedName name="cleaning_hlink">#REF!</definedName>
    <definedName name="colour_value" localSheetId="2">#REF!</definedName>
    <definedName name="colour_value">#REF!</definedName>
    <definedName name="csi_bu" localSheetId="2">#REF!</definedName>
    <definedName name="csi_bu">#REF!</definedName>
    <definedName name="csi_con" localSheetId="2">#REF!</definedName>
    <definedName name="csi_con">#REF!</definedName>
    <definedName name="current_prd" localSheetId="2">#REF!</definedName>
    <definedName name="current_prd">#REF!</definedName>
    <definedName name="d" localSheetId="1" hidden="1">{#N/A,#N/A,FALSE,"P&amp;L Acc";#N/A,#N/A,FALSE,"P&amp;L Var";#N/A,#N/A,FALSE,"I-B Rep";#N/A,#N/A,FALSE,"BS";#N/A,#N/A,FALSE,"C'flw St";#N/A,#N/A,FALSE,"H-C Cons";#N/A,#N/A,FALSE,"FA Rep"}</definedName>
    <definedName name="d" localSheetId="2" hidden="1">{#N/A,#N/A,FALSE,"P&amp;L Acc";#N/A,#N/A,FALSE,"P&amp;L Var";#N/A,#N/A,FALSE,"I-B Rep";#N/A,#N/A,FALSE,"BS";#N/A,#N/A,FALSE,"C'flw St";#N/A,#N/A,FALSE,"H-C Cons";#N/A,#N/A,FALSE,"FA Rep"}</definedName>
    <definedName name="d" hidden="1">{#N/A,#N/A,FALSE,"P&amp;L Acc";#N/A,#N/A,FALSE,"P&amp;L Var";#N/A,#N/A,FALSE,"I-B Rep";#N/A,#N/A,FALSE,"BS";#N/A,#N/A,FALSE,"C'flw St";#N/A,#N/A,FALSE,"H-C Cons";#N/A,#N/A,FALSE,"FA Rep"}</definedName>
    <definedName name="ddedd" localSheetId="1" hidden="1">{#N/A,#N/A,FALSE,"P&amp;L Acc";#N/A,#N/A,FALSE,"P&amp;L Var";#N/A,#N/A,FALSE,"I-B Rep";#N/A,#N/A,FALSE,"BS";#N/A,#N/A,FALSE,"C'flw St";#N/A,#N/A,FALSE,"H-C Cons";#N/A,#N/A,FALSE,"FA Rep"}</definedName>
    <definedName name="ddedd" localSheetId="2" hidden="1">{#N/A,#N/A,FALSE,"P&amp;L Acc";#N/A,#N/A,FALSE,"P&amp;L Var";#N/A,#N/A,FALSE,"I-B Rep";#N/A,#N/A,FALSE,"BS";#N/A,#N/A,FALSE,"C'flw St";#N/A,#N/A,FALSE,"H-C Cons";#N/A,#N/A,FALSE,"FA Rep"}</definedName>
    <definedName name="ddedd" hidden="1">{#N/A,#N/A,FALSE,"P&amp;L Acc";#N/A,#N/A,FALSE,"P&amp;L Var";#N/A,#N/A,FALSE,"I-B Rep";#N/A,#N/A,FALSE,"BS";#N/A,#N/A,FALSE,"C'flw St";#N/A,#N/A,FALSE,"H-C Cons";#N/A,#N/A,FALSE,"FA Rep"}</definedName>
    <definedName name="ddff" localSheetId="1" hidden="1">{#N/A,#N/A,FALSE,"P&amp;L Acc";#N/A,#N/A,FALSE,"P&amp;L Var";#N/A,#N/A,FALSE,"I-B Rep";#N/A,#N/A,FALSE,"BS";#N/A,#N/A,FALSE,"C'flw St";#N/A,#N/A,FALSE,"FA Rep";#N/A,#N/A,FALSE,"H-C Cons"}</definedName>
    <definedName name="ddff" localSheetId="2" hidden="1">{#N/A,#N/A,FALSE,"P&amp;L Acc";#N/A,#N/A,FALSE,"P&amp;L Var";#N/A,#N/A,FALSE,"I-B Rep";#N/A,#N/A,FALSE,"BS";#N/A,#N/A,FALSE,"C'flw St";#N/A,#N/A,FALSE,"FA Rep";#N/A,#N/A,FALSE,"H-C Cons"}</definedName>
    <definedName name="ddff" hidden="1">{#N/A,#N/A,FALSE,"P&amp;L Acc";#N/A,#N/A,FALSE,"P&amp;L Var";#N/A,#N/A,FALSE,"I-B Rep";#N/A,#N/A,FALSE,"BS";#N/A,#N/A,FALSE,"C'flw St";#N/A,#N/A,FALSE,"FA Rep";#N/A,#N/A,FALSE,"H-C Cons"}</definedName>
    <definedName name="ded" localSheetId="1" hidden="1">{#N/A,#N/A,FALSE,"P&amp;L Acc";#N/A,#N/A,FALSE,"P&amp;L Var";#N/A,#N/A,FALSE,"I-B Rep";#N/A,#N/A,FALSE,"BS";#N/A,#N/A,FALSE,"C'flw St";#N/A,#N/A,FALSE,"H-C Cons";#N/A,#N/A,FALSE,"FA Rep"}</definedName>
    <definedName name="ded" localSheetId="2" hidden="1">{#N/A,#N/A,FALSE,"P&amp;L Acc";#N/A,#N/A,FALSE,"P&amp;L Var";#N/A,#N/A,FALSE,"I-B Rep";#N/A,#N/A,FALSE,"BS";#N/A,#N/A,FALSE,"C'flw St";#N/A,#N/A,FALSE,"H-C Cons";#N/A,#N/A,FALSE,"FA Rep"}</definedName>
    <definedName name="ded" hidden="1">{#N/A,#N/A,FALSE,"P&amp;L Acc";#N/A,#N/A,FALSE,"P&amp;L Var";#N/A,#N/A,FALSE,"I-B Rep";#N/A,#N/A,FALSE,"BS";#N/A,#N/A,FALSE,"C'flw St";#N/A,#N/A,FALSE,"H-C Cons";#N/A,#N/A,FALSE,"FA Rep"}</definedName>
    <definedName name="ert" localSheetId="1" hidden="1">{#N/A,#N/A,FALSE,"P&amp;L Acc";#N/A,#N/A,FALSE,"P&amp;L Var";#N/A,#N/A,FALSE,"I-B Rep";#N/A,#N/A,FALSE,"BS";#N/A,#N/A,FALSE,"C'flw St";#N/A,#N/A,FALSE,"FA Rep";#N/A,#N/A,FALSE,"H-C Cons"}</definedName>
    <definedName name="ert" localSheetId="2" hidden="1">{#N/A,#N/A,FALSE,"P&amp;L Acc";#N/A,#N/A,FALSE,"P&amp;L Var";#N/A,#N/A,FALSE,"I-B Rep";#N/A,#N/A,FALSE,"BS";#N/A,#N/A,FALSE,"C'flw St";#N/A,#N/A,FALSE,"FA Rep";#N/A,#N/A,FALSE,"H-C Cons"}</definedName>
    <definedName name="ert" hidden="1">{#N/A,#N/A,FALSE,"P&amp;L Acc";#N/A,#N/A,FALSE,"P&amp;L Var";#N/A,#N/A,FALSE,"I-B Rep";#N/A,#N/A,FALSE,"BS";#N/A,#N/A,FALSE,"C'flw St";#N/A,#N/A,FALSE,"FA Rep";#N/A,#N/A,FALSE,"H-C Cons"}</definedName>
    <definedName name="flf_hlink" localSheetId="2">#REF!</definedName>
    <definedName name="flf_hlink">#REF!</definedName>
    <definedName name="gfh" localSheetId="1" hidden="1">{#N/A,#N/A,FALSE,"P&amp;L Acc";#N/A,#N/A,FALSE,"I-B Rep";#N/A,#N/A,FALSE,"BS";#N/A,#N/A,FALSE,"C'flw St";#N/A,#N/A,FALSE,"FA Rep";#N/A,#N/A,FALSE,"H-C Cons";#N/A,#N/A,FALSE,"P&amp;L Var"}</definedName>
    <definedName name="gfh" localSheetId="2" hidden="1">{#N/A,#N/A,FALSE,"P&amp;L Acc";#N/A,#N/A,FALSE,"I-B Rep";#N/A,#N/A,FALSE,"BS";#N/A,#N/A,FALSE,"C'flw St";#N/A,#N/A,FALSE,"FA Rep";#N/A,#N/A,FALSE,"H-C Cons";#N/A,#N/A,FALSE,"P&amp;L Var"}</definedName>
    <definedName name="gfh" hidden="1">{#N/A,#N/A,FALSE,"P&amp;L Acc";#N/A,#N/A,FALSE,"I-B Rep";#N/A,#N/A,FALSE,"BS";#N/A,#N/A,FALSE,"C'flw St";#N/A,#N/A,FALSE,"FA Rep";#N/A,#N/A,FALSE,"H-C Cons";#N/A,#N/A,FALSE,"P&amp;L Var"}</definedName>
    <definedName name="ghj" localSheetId="1" hidden="1">{#N/A,#N/A,FALSE,"P&amp;L Acc";#N/A,#N/A,FALSE,"P&amp;L Var";#N/A,#N/A,FALSE,"I-B Rep";#N/A,#N/A,FALSE,"BS";#N/A,#N/A,FALSE,"C'flw St";#N/A,#N/A,FALSE,"FA Rep";#N/A,#N/A,FALSE,"H-C Cons"}</definedName>
    <definedName name="ghj" localSheetId="2" hidden="1">{#N/A,#N/A,FALSE,"P&amp;L Acc";#N/A,#N/A,FALSE,"P&amp;L Var";#N/A,#N/A,FALSE,"I-B Rep";#N/A,#N/A,FALSE,"BS";#N/A,#N/A,FALSE,"C'flw St";#N/A,#N/A,FALSE,"FA Rep";#N/A,#N/A,FALSE,"H-C Cons"}</definedName>
    <definedName name="ghj" hidden="1">{#N/A,#N/A,FALSE,"P&amp;L Acc";#N/A,#N/A,FALSE,"P&amp;L Var";#N/A,#N/A,FALSE,"I-B Rep";#N/A,#N/A,FALSE,"BS";#N/A,#N/A,FALSE,"C'flw St";#N/A,#N/A,FALSE,"FA Rep";#N/A,#N/A,FALSE,"H-C Cons"}</definedName>
    <definedName name="graphs" localSheetId="1" hidden="1">{#N/A,#N/A,FALSE,"P&amp;L Acc";#N/A,#N/A,FALSE,"I-B Rep";#N/A,#N/A,FALSE,"BS";#N/A,#N/A,FALSE,"C'flw St";#N/A,#N/A,FALSE,"FA Rep";#N/A,#N/A,FALSE,"H-C Cons";#N/A,#N/A,FALSE,"P&amp;L Var"}</definedName>
    <definedName name="graphs" localSheetId="2" hidden="1">{#N/A,#N/A,FALSE,"P&amp;L Acc";#N/A,#N/A,FALSE,"I-B Rep";#N/A,#N/A,FALSE,"BS";#N/A,#N/A,FALSE,"C'flw St";#N/A,#N/A,FALSE,"FA Rep";#N/A,#N/A,FALSE,"H-C Cons";#N/A,#N/A,FALSE,"P&amp;L Var"}</definedName>
    <definedName name="graphs" hidden="1">{#N/A,#N/A,FALSE,"P&amp;L Acc";#N/A,#N/A,FALSE,"I-B Rep";#N/A,#N/A,FALSE,"BS";#N/A,#N/A,FALSE,"C'flw St";#N/A,#N/A,FALSE,"FA Rep";#N/A,#N/A,FALSE,"H-C Cons";#N/A,#N/A,FALSE,"P&amp;L Var"}</definedName>
    <definedName name="graphs1" localSheetId="1" hidden="1">{#N/A,#N/A,FALSE,"P&amp;L Acc";#N/A,#N/A,FALSE,"I-B Rep";#N/A,#N/A,FALSE,"BS";#N/A,#N/A,FALSE,"C'flw St";#N/A,#N/A,FALSE,"FA Rep";#N/A,#N/A,FALSE,"H-C Cons";#N/A,#N/A,FALSE,"P&amp;L Var"}</definedName>
    <definedName name="graphs1" localSheetId="2" hidden="1">{#N/A,#N/A,FALSE,"P&amp;L Acc";#N/A,#N/A,FALSE,"I-B Rep";#N/A,#N/A,FALSE,"BS";#N/A,#N/A,FALSE,"C'flw St";#N/A,#N/A,FALSE,"FA Rep";#N/A,#N/A,FALSE,"H-C Cons";#N/A,#N/A,FALSE,"P&amp;L Var"}</definedName>
    <definedName name="graphs1" hidden="1">{#N/A,#N/A,FALSE,"P&amp;L Acc";#N/A,#N/A,FALSE,"I-B Rep";#N/A,#N/A,FALSE,"BS";#N/A,#N/A,FALSE,"C'flw St";#N/A,#N/A,FALSE,"FA Rep";#N/A,#N/A,FALSE,"H-C Cons";#N/A,#N/A,FALSE,"P&amp;L Var"}</definedName>
    <definedName name="graphs2" localSheetId="1" hidden="1">{#N/A,#N/A,FALSE,"P&amp;L Acc";#N/A,#N/A,FALSE,"I-B Rep";#N/A,#N/A,FALSE,"BS";#N/A,#N/A,FALSE,"C'flw St";#N/A,#N/A,FALSE,"FA Rep";#N/A,#N/A,FALSE,"H-C Cons";#N/A,#N/A,FALSE,"P&amp;L Var"}</definedName>
    <definedName name="graphs2" localSheetId="2" hidden="1">{#N/A,#N/A,FALSE,"P&amp;L Acc";#N/A,#N/A,FALSE,"I-B Rep";#N/A,#N/A,FALSE,"BS";#N/A,#N/A,FALSE,"C'flw St";#N/A,#N/A,FALSE,"FA Rep";#N/A,#N/A,FALSE,"H-C Cons";#N/A,#N/A,FALSE,"P&amp;L Var"}</definedName>
    <definedName name="graphs2" hidden="1">{#N/A,#N/A,FALSE,"P&amp;L Acc";#N/A,#N/A,FALSE,"I-B Rep";#N/A,#N/A,FALSE,"BS";#N/A,#N/A,FALSE,"C'flw St";#N/A,#N/A,FALSE,"FA Rep";#N/A,#N/A,FALSE,"H-C Cons";#N/A,#N/A,FALSE,"P&amp;L Var"}</definedName>
    <definedName name="hfd" localSheetId="1" hidden="1">{#N/A,#N/A,FALSE,"P&amp;L Acc";#N/A,#N/A,FALSE,"P&amp;L Var";#N/A,#N/A,FALSE,"I-B Rep";#N/A,#N/A,FALSE,"BS";#N/A,#N/A,FALSE,"C'flw St";#N/A,#N/A,FALSE,"FA Rep";#N/A,#N/A,FALSE,"H-C Cons"}</definedName>
    <definedName name="hfd" localSheetId="2" hidden="1">{#N/A,#N/A,FALSE,"P&amp;L Acc";#N/A,#N/A,FALSE,"P&amp;L Var";#N/A,#N/A,FALSE,"I-B Rep";#N/A,#N/A,FALSE,"BS";#N/A,#N/A,FALSE,"C'flw St";#N/A,#N/A,FALSE,"FA Rep";#N/A,#N/A,FALSE,"H-C Cons"}</definedName>
    <definedName name="hfd" hidden="1">{#N/A,#N/A,FALSE,"P&amp;L Acc";#N/A,#N/A,FALSE,"P&amp;L Var";#N/A,#N/A,FALSE,"I-B Rep";#N/A,#N/A,FALSE,"BS";#N/A,#N/A,FALSE,"C'flw St";#N/A,#N/A,FALSE,"FA Rep";#N/A,#N/A,FALSE,"H-C Cons"}</definedName>
    <definedName name="ixx" localSheetId="1" hidden="1">{#N/A,#N/A,FALSE,"P&amp;L Acc";#N/A,#N/A,FALSE,"I-B Rep";#N/A,#N/A,FALSE,"BS";#N/A,#N/A,FALSE,"C'flw St";#N/A,#N/A,FALSE,"FA Rep";#N/A,#N/A,FALSE,"H-C Cons";#N/A,#N/A,FALSE,"P&amp;L Var"}</definedName>
    <definedName name="ixx" localSheetId="2" hidden="1">{#N/A,#N/A,FALSE,"P&amp;L Acc";#N/A,#N/A,FALSE,"I-B Rep";#N/A,#N/A,FALSE,"BS";#N/A,#N/A,FALSE,"C'flw St";#N/A,#N/A,FALSE,"FA Rep";#N/A,#N/A,FALSE,"H-C Cons";#N/A,#N/A,FALSE,"P&amp;L Var"}</definedName>
    <definedName name="ixx" hidden="1">{#N/A,#N/A,FALSE,"P&amp;L Acc";#N/A,#N/A,FALSE,"I-B Rep";#N/A,#N/A,FALSE,"BS";#N/A,#N/A,FALSE,"C'flw St";#N/A,#N/A,FALSE,"FA Rep";#N/A,#N/A,FALSE,"H-C Cons";#N/A,#N/A,FALSE,"P&amp;L Var"}</definedName>
    <definedName name="jjj" localSheetId="1" hidden="1">{#N/A,#N/A,FALSE,"P&amp;L Acc";#N/A,#N/A,FALSE,"P&amp;L Var";#N/A,#N/A,FALSE,"I-B Rep";#N/A,#N/A,FALSE,"BS";#N/A,#N/A,FALSE,"C'flw St";#N/A,#N/A,FALSE,"H-C Cons";#N/A,#N/A,FALSE,"FA Rep"}</definedName>
    <definedName name="jjj" localSheetId="2" hidden="1">{#N/A,#N/A,FALSE,"P&amp;L Acc";#N/A,#N/A,FALSE,"P&amp;L Var";#N/A,#N/A,FALSE,"I-B Rep";#N/A,#N/A,FALSE,"BS";#N/A,#N/A,FALSE,"C'flw St";#N/A,#N/A,FALSE,"H-C Cons";#N/A,#N/A,FALSE,"FA Rep"}</definedName>
    <definedName name="jjj" hidden="1">{#N/A,#N/A,FALSE,"P&amp;L Acc";#N/A,#N/A,FALSE,"P&amp;L Var";#N/A,#N/A,FALSE,"I-B Rep";#N/A,#N/A,FALSE,"BS";#N/A,#N/A,FALSE,"C'flw St";#N/A,#N/A,FALSE,"H-C Cons";#N/A,#N/A,FALSE,"FA Rep"}</definedName>
    <definedName name="jjjjj" localSheetId="1" hidden="1">{#N/A,#N/A,FALSE,"P&amp;L Acc";#N/A,#N/A,FALSE,"P&amp;L Var";#N/A,#N/A,FALSE,"I-B Rep";#N/A,#N/A,FALSE,"BS";#N/A,#N/A,FALSE,"C'flw St";#N/A,#N/A,FALSE,"H-C Cons";#N/A,#N/A,FALSE,"FA Rep"}</definedName>
    <definedName name="jjjjj" localSheetId="2" hidden="1">{#N/A,#N/A,FALSE,"P&amp;L Acc";#N/A,#N/A,FALSE,"P&amp;L Var";#N/A,#N/A,FALSE,"I-B Rep";#N/A,#N/A,FALSE,"BS";#N/A,#N/A,FALSE,"C'flw St";#N/A,#N/A,FALSE,"H-C Cons";#N/A,#N/A,FALSE,"FA Rep"}</definedName>
    <definedName name="jjjjj" hidden="1">{#N/A,#N/A,FALSE,"P&amp;L Acc";#N/A,#N/A,FALSE,"P&amp;L Var";#N/A,#N/A,FALSE,"I-B Rep";#N/A,#N/A,FALSE,"BS";#N/A,#N/A,FALSE,"C'flw St";#N/A,#N/A,FALSE,"H-C Cons";#N/A,#N/A,FALSE,"FA Rep"}</definedName>
    <definedName name="kjfy" localSheetId="1" hidden="1">{#N/A,#N/A,FALSE,"P&amp;L Acc";#N/A,#N/A,FALSE,"P&amp;L Var";#N/A,#N/A,FALSE,"I-B Rep";#N/A,#N/A,FALSE,"BS";#N/A,#N/A,FALSE,"C'flw St";#N/A,#N/A,FALSE,"FA Rep";#N/A,#N/A,FALSE,"H-C Cons"}</definedName>
    <definedName name="kjfy" localSheetId="2" hidden="1">{#N/A,#N/A,FALSE,"P&amp;L Acc";#N/A,#N/A,FALSE,"P&amp;L Var";#N/A,#N/A,FALSE,"I-B Rep";#N/A,#N/A,FALSE,"BS";#N/A,#N/A,FALSE,"C'flw St";#N/A,#N/A,FALSE,"FA Rep";#N/A,#N/A,FALSE,"H-C Cons"}</definedName>
    <definedName name="kjfy" hidden="1">{#N/A,#N/A,FALSE,"P&amp;L Acc";#N/A,#N/A,FALSE,"P&amp;L Var";#N/A,#N/A,FALSE,"I-B Rep";#N/A,#N/A,FALSE,"BS";#N/A,#N/A,FALSE,"C'flw St";#N/A,#N/A,FALSE,"FA Rep";#N/A,#N/A,FALSE,"H-C Cons"}</definedName>
    <definedName name="kjfy1" localSheetId="1" hidden="1">{#N/A,#N/A,FALSE,"P&amp;L Acc";#N/A,#N/A,FALSE,"P&amp;L Var";#N/A,#N/A,FALSE,"I-B Rep";#N/A,#N/A,FALSE,"BS";#N/A,#N/A,FALSE,"C'flw St";#N/A,#N/A,FALSE,"FA Rep";#N/A,#N/A,FALSE,"H-C Cons"}</definedName>
    <definedName name="kjfy1" localSheetId="2" hidden="1">{#N/A,#N/A,FALSE,"P&amp;L Acc";#N/A,#N/A,FALSE,"P&amp;L Var";#N/A,#N/A,FALSE,"I-B Rep";#N/A,#N/A,FALSE,"BS";#N/A,#N/A,FALSE,"C'flw St";#N/A,#N/A,FALSE,"FA Rep";#N/A,#N/A,FALSE,"H-C Cons"}</definedName>
    <definedName name="kjfy1" hidden="1">{#N/A,#N/A,FALSE,"P&amp;L Acc";#N/A,#N/A,FALSE,"P&amp;L Var";#N/A,#N/A,FALSE,"I-B Rep";#N/A,#N/A,FALSE,"BS";#N/A,#N/A,FALSE,"C'flw St";#N/A,#N/A,FALSE,"FA Rep";#N/A,#N/A,FALSE,"H-C Cons"}</definedName>
    <definedName name="kkkkk" localSheetId="1" hidden="1">{#N/A,#N/A,FALSE,"P&amp;L Acc";#N/A,#N/A,FALSE,"P&amp;L Var";#N/A,#N/A,FALSE,"I-B Rep";#N/A,#N/A,FALSE,"BS";#N/A,#N/A,FALSE,"C'flw St";#N/A,#N/A,FALSE,"FA Rep";#N/A,#N/A,FALSE,"H-C Cons"}</definedName>
    <definedName name="kkkkk" localSheetId="2" hidden="1">{#N/A,#N/A,FALSE,"P&amp;L Acc";#N/A,#N/A,FALSE,"P&amp;L Var";#N/A,#N/A,FALSE,"I-B Rep";#N/A,#N/A,FALSE,"BS";#N/A,#N/A,FALSE,"C'flw St";#N/A,#N/A,FALSE,"FA Rep";#N/A,#N/A,FALSE,"H-C Cons"}</definedName>
    <definedName name="kkkkk" hidden="1">{#N/A,#N/A,FALSE,"P&amp;L Acc";#N/A,#N/A,FALSE,"P&amp;L Var";#N/A,#N/A,FALSE,"I-B Rep";#N/A,#N/A,FALSE,"BS";#N/A,#N/A,FALSE,"C'flw St";#N/A,#N/A,FALSE,"FA Rep";#N/A,#N/A,FALSE,"H-C Cons"}</definedName>
    <definedName name="llll" localSheetId="1" hidden="1">{#N/A,#N/A,FALSE,"P&amp;L Acc";#N/A,#N/A,FALSE,"I-B Rep";#N/A,#N/A,FALSE,"BS";#N/A,#N/A,FALSE,"C'flw St";#N/A,#N/A,FALSE,"FA Rep";#N/A,#N/A,FALSE,"H-C Cons";#N/A,#N/A,FALSE,"P&amp;L Var"}</definedName>
    <definedName name="llll" localSheetId="2" hidden="1">{#N/A,#N/A,FALSE,"P&amp;L Acc";#N/A,#N/A,FALSE,"I-B Rep";#N/A,#N/A,FALSE,"BS";#N/A,#N/A,FALSE,"C'flw St";#N/A,#N/A,FALSE,"FA Rep";#N/A,#N/A,FALSE,"H-C Cons";#N/A,#N/A,FALSE,"P&amp;L Var"}</definedName>
    <definedName name="llll" hidden="1">{#N/A,#N/A,FALSE,"P&amp;L Acc";#N/A,#N/A,FALSE,"I-B Rep";#N/A,#N/A,FALSE,"BS";#N/A,#N/A,FALSE,"C'flw St";#N/A,#N/A,FALSE,"FA Rep";#N/A,#N/A,FALSE,"H-C Cons";#N/A,#N/A,FALSE,"P&amp;L Var"}</definedName>
    <definedName name="lookup_scores" localSheetId="2">#REF!</definedName>
    <definedName name="lookup_scores">#REF!</definedName>
    <definedName name="lsadjkflasjdf" localSheetId="1" hidden="1">{"EIS Main Switchboard",#N/A,FALSE,"EIS Main Switchboard"}</definedName>
    <definedName name="lsadjkflasjdf" localSheetId="2" hidden="1">{"EIS Main Switchboard",#N/A,FALSE,"EIS Main Switchboard"}</definedName>
    <definedName name="lsadjkflasjdf" hidden="1">{"EIS Main Switchboard",#N/A,FALSE,"EIS Main Switchboard"}</definedName>
    <definedName name="mm" localSheetId="1" hidden="1">{#N/A,#N/A,FALSE,"P&amp;L Acc";#N/A,#N/A,FALSE,"I-B Rep";#N/A,#N/A,FALSE,"BS";#N/A,#N/A,FALSE,"C'flw St";#N/A,#N/A,FALSE,"FA Rep";#N/A,#N/A,FALSE,"H-C Cons";#N/A,#N/A,FALSE,"P&amp;L Var"}</definedName>
    <definedName name="mm" localSheetId="2" hidden="1">{#N/A,#N/A,FALSE,"P&amp;L Acc";#N/A,#N/A,FALSE,"I-B Rep";#N/A,#N/A,FALSE,"BS";#N/A,#N/A,FALSE,"C'flw St";#N/A,#N/A,FALSE,"FA Rep";#N/A,#N/A,FALSE,"H-C Cons";#N/A,#N/A,FALSE,"P&amp;L Var"}</definedName>
    <definedName name="mm" hidden="1">{#N/A,#N/A,FALSE,"P&amp;L Acc";#N/A,#N/A,FALSE,"I-B Rep";#N/A,#N/A,FALSE,"BS";#N/A,#N/A,FALSE,"C'flw St";#N/A,#N/A,FALSE,"FA Rep";#N/A,#N/A,FALSE,"H-C Cons";#N/A,#N/A,FALSE,"P&amp;L Var"}</definedName>
    <definedName name="n" localSheetId="1" hidden="1">{#N/A,#N/A,FALSE,"P&amp;L Acc";#N/A,#N/A,FALSE,"P&amp;L Var";#N/A,#N/A,FALSE,"I-B Rep";#N/A,#N/A,FALSE,"BS";#N/A,#N/A,FALSE,"C'flw St";#N/A,#N/A,FALSE,"H-C Cons";#N/A,#N/A,FALSE,"FA Rep"}</definedName>
    <definedName name="n" localSheetId="2" hidden="1">{#N/A,#N/A,FALSE,"P&amp;L Acc";#N/A,#N/A,FALSE,"P&amp;L Var";#N/A,#N/A,FALSE,"I-B Rep";#N/A,#N/A,FALSE,"BS";#N/A,#N/A,FALSE,"C'flw St";#N/A,#N/A,FALSE,"H-C Cons";#N/A,#N/A,FALSE,"FA Rep"}</definedName>
    <definedName name="n" hidden="1">{#N/A,#N/A,FALSE,"P&amp;L Acc";#N/A,#N/A,FALSE,"P&amp;L Var";#N/A,#N/A,FALSE,"I-B Rep";#N/A,#N/A,FALSE,"BS";#N/A,#N/A,FALSE,"C'flw St";#N/A,#N/A,FALSE,"H-C Cons";#N/A,#N/A,FALSE,"FA Rep"}</definedName>
    <definedName name="North" localSheetId="2">#REF!</definedName>
    <definedName name="North">#REF!</definedName>
    <definedName name="OM" localSheetId="2">#REF!</definedName>
    <definedName name="OM">#REF!</definedName>
    <definedName name="pc_rng" localSheetId="2">#REF!</definedName>
    <definedName name="pc_rng">#REF!</definedName>
    <definedName name="Periods" localSheetId="2">#REF!</definedName>
    <definedName name="Periods">#REF!</definedName>
    <definedName name="pipelineP8" localSheetId="1" hidden="1">{#N/A,#N/A,FALSE,"P&amp;L Acc";#N/A,#N/A,FALSE,"P&amp;L Var";#N/A,#N/A,FALSE,"I-B Rep";#N/A,#N/A,FALSE,"BS";#N/A,#N/A,FALSE,"C'flw St";#N/A,#N/A,FALSE,"FA Rep";#N/A,#N/A,FALSE,"H-C Cons"}</definedName>
    <definedName name="pipelineP8" localSheetId="2" hidden="1">{#N/A,#N/A,FALSE,"P&amp;L Acc";#N/A,#N/A,FALSE,"P&amp;L Var";#N/A,#N/A,FALSE,"I-B Rep";#N/A,#N/A,FALSE,"BS";#N/A,#N/A,FALSE,"C'flw St";#N/A,#N/A,FALSE,"FA Rep";#N/A,#N/A,FALSE,"H-C Cons"}</definedName>
    <definedName name="pipelineP8" hidden="1">{#N/A,#N/A,FALSE,"P&amp;L Acc";#N/A,#N/A,FALSE,"P&amp;L Var";#N/A,#N/A,FALSE,"I-B Rep";#N/A,#N/A,FALSE,"BS";#N/A,#N/A,FALSE,"C'flw St";#N/A,#N/A,FALSE,"FA Rep";#N/A,#N/A,FALSE,"H-C Cons"}</definedName>
    <definedName name="pipelineperiod8" localSheetId="1" hidden="1">{#N/A,#N/A,FALSE,"P&amp;L Acc";#N/A,#N/A,FALSE,"P&amp;L Var";#N/A,#N/A,FALSE,"I-B Rep";#N/A,#N/A,FALSE,"BS";#N/A,#N/A,FALSE,"C'flw St";#N/A,#N/A,FALSE,"FA Rep";#N/A,#N/A,FALSE,"H-C Cons"}</definedName>
    <definedName name="pipelineperiod8" localSheetId="2" hidden="1">{#N/A,#N/A,FALSE,"P&amp;L Acc";#N/A,#N/A,FALSE,"P&amp;L Var";#N/A,#N/A,FALSE,"I-B Rep";#N/A,#N/A,FALSE,"BS";#N/A,#N/A,FALSE,"C'flw St";#N/A,#N/A,FALSE,"FA Rep";#N/A,#N/A,FALSE,"H-C Cons"}</definedName>
    <definedName name="pipelineperiod8" hidden="1">{#N/A,#N/A,FALSE,"P&amp;L Acc";#N/A,#N/A,FALSE,"P&amp;L Var";#N/A,#N/A,FALSE,"I-B Rep";#N/A,#N/A,FALSE,"BS";#N/A,#N/A,FALSE,"C'flw St";#N/A,#N/A,FALSE,"FA Rep";#N/A,#N/A,FALSE,"H-C Cons"}</definedName>
    <definedName name="reactive_hlink" localSheetId="2">#REF!</definedName>
    <definedName name="reactive_hlink">#REF!</definedName>
    <definedName name="reg_choice" localSheetId="2">#REF!</definedName>
    <definedName name="reg_choice">#REF!</definedName>
    <definedName name="rrrr" localSheetId="1" hidden="1">{#N/A,#N/A,FALSE,"P&amp;L Acc";#N/A,#N/A,FALSE,"I-B Rep";#N/A,#N/A,FALSE,"BS";#N/A,#N/A,FALSE,"C'flw St";#N/A,#N/A,FALSE,"FA Rep";#N/A,#N/A,FALSE,"H-C Cons";#N/A,#N/A,FALSE,"P&amp;L Var"}</definedName>
    <definedName name="rrrr" localSheetId="2" hidden="1">{#N/A,#N/A,FALSE,"P&amp;L Acc";#N/A,#N/A,FALSE,"I-B Rep";#N/A,#N/A,FALSE,"BS";#N/A,#N/A,FALSE,"C'flw St";#N/A,#N/A,FALSE,"FA Rep";#N/A,#N/A,FALSE,"H-C Cons";#N/A,#N/A,FALSE,"P&amp;L Var"}</definedName>
    <definedName name="rrrr" hidden="1">{#N/A,#N/A,FALSE,"P&amp;L Acc";#N/A,#N/A,FALSE,"I-B Rep";#N/A,#N/A,FALSE,"BS";#N/A,#N/A,FALSE,"C'flw St";#N/A,#N/A,FALSE,"FA Rep";#N/A,#N/A,FALSE,"H-C Cons";#N/A,#N/A,FALSE,"P&amp;L Var"}</definedName>
    <definedName name="sadf" localSheetId="1" hidden="1">{"EIS Main Switchboard",#N/A,FALSE,"EIS Main Switchboard"}</definedName>
    <definedName name="sadf" localSheetId="2" hidden="1">{"EIS Main Switchboard",#N/A,FALSE,"EIS Main Switchboard"}</definedName>
    <definedName name="sadf" hidden="1">{"EIS Main Switchboard",#N/A,FALSE,"EIS Main Switchboard"}</definedName>
    <definedName name="SAPBEXdnldView" hidden="1">"49GPSER221POXOD97XEOY2OIZ"</definedName>
    <definedName name="SAPBEXhrIndnt" hidden="1">1</definedName>
    <definedName name="SAPBEXrevision" hidden="1">1</definedName>
    <definedName name="SAPBEXsysID" hidden="1">"FWP"</definedName>
    <definedName name="SAPBEXwbID" hidden="1">"4FJM47OOTB5SFXHWA62G1FUTE"</definedName>
    <definedName name="Source" localSheetId="1" hidden="1">{#N/A,#N/A,FALSE,"P&amp;L Acc";#N/A,#N/A,FALSE,"P&amp;L Var";#N/A,#N/A,FALSE,"I-B Rep";#N/A,#N/A,FALSE,"BS";#N/A,#N/A,FALSE,"C'flw St";#N/A,#N/A,FALSE,"FA Rep";#N/A,#N/A,FALSE,"H-C Cons"}</definedName>
    <definedName name="Source" localSheetId="2" hidden="1">{#N/A,#N/A,FALSE,"P&amp;L Acc";#N/A,#N/A,FALSE,"P&amp;L Var";#N/A,#N/A,FALSE,"I-B Rep";#N/A,#N/A,FALSE,"BS";#N/A,#N/A,FALSE,"C'flw St";#N/A,#N/A,FALSE,"FA Rep";#N/A,#N/A,FALSE,"H-C Cons"}</definedName>
    <definedName name="Source" hidden="1">{#N/A,#N/A,FALSE,"P&amp;L Acc";#N/A,#N/A,FALSE,"P&amp;L Var";#N/A,#N/A,FALSE,"I-B Rep";#N/A,#N/A,FALSE,"BS";#N/A,#N/A,FALSE,"C'flw St";#N/A,#N/A,FALSE,"FA Rep";#N/A,#N/A,FALSE,"H-C Cons"}</definedName>
    <definedName name="ss" localSheetId="1" hidden="1">{#N/A,#N/A,FALSE,"P&amp;L Acc";#N/A,#N/A,FALSE,"P&amp;L Var";#N/A,#N/A,FALSE,"I-B Rep";#N/A,#N/A,FALSE,"BS";#N/A,#N/A,FALSE,"C'flw St";#N/A,#N/A,FALSE,"FA Rep";#N/A,#N/A,FALSE,"H-C Cons"}</definedName>
    <definedName name="ss" localSheetId="2" hidden="1">{#N/A,#N/A,FALSE,"P&amp;L Acc";#N/A,#N/A,FALSE,"P&amp;L Var";#N/A,#N/A,FALSE,"I-B Rep";#N/A,#N/A,FALSE,"BS";#N/A,#N/A,FALSE,"C'flw St";#N/A,#N/A,FALSE,"FA Rep";#N/A,#N/A,FALSE,"H-C Cons"}</definedName>
    <definedName name="ss" hidden="1">{#N/A,#N/A,FALSE,"P&amp;L Acc";#N/A,#N/A,FALSE,"P&amp;L Var";#N/A,#N/A,FALSE,"I-B Rep";#N/A,#N/A,FALSE,"BS";#N/A,#N/A,FALSE,"C'flw St";#N/A,#N/A,FALSE,"FA Rep";#N/A,#N/A,FALSE,"H-C Cons"}</definedName>
    <definedName name="sumbuscase" localSheetId="1" hidden="1">{#N/A,#N/A,FALSE,"P&amp;L Acc";#N/A,#N/A,FALSE,"I-B Rep";#N/A,#N/A,FALSE,"BS";#N/A,#N/A,FALSE,"C'flw St";#N/A,#N/A,FALSE,"FA Rep";#N/A,#N/A,FALSE,"H-C Cons";#N/A,#N/A,FALSE,"P&amp;L Var"}</definedName>
    <definedName name="sumbuscase" localSheetId="2" hidden="1">{#N/A,#N/A,FALSE,"P&amp;L Acc";#N/A,#N/A,FALSE,"I-B Rep";#N/A,#N/A,FALSE,"BS";#N/A,#N/A,FALSE,"C'flw St";#N/A,#N/A,FALSE,"FA Rep";#N/A,#N/A,FALSE,"H-C Cons";#N/A,#N/A,FALSE,"P&amp;L Var"}</definedName>
    <definedName name="sumbuscase" hidden="1">{#N/A,#N/A,FALSE,"P&amp;L Acc";#N/A,#N/A,FALSE,"I-B Rep";#N/A,#N/A,FALSE,"BS";#N/A,#N/A,FALSE,"C'flw St";#N/A,#N/A,FALSE,"FA Rep";#N/A,#N/A,FALSE,"H-C Cons";#N/A,#N/A,FALSE,"P&amp;L Var"}</definedName>
    <definedName name="summs" localSheetId="1" hidden="1">{#N/A,#N/A,FALSE,"P&amp;L Acc";#N/A,#N/A,FALSE,"P&amp;L Var";#N/A,#N/A,FALSE,"I-B Rep";#N/A,#N/A,FALSE,"BS";#N/A,#N/A,FALSE,"C'flw St";#N/A,#N/A,FALSE,"FA Rep";#N/A,#N/A,FALSE,"H-C Cons"}</definedName>
    <definedName name="summs" localSheetId="2" hidden="1">{#N/A,#N/A,FALSE,"P&amp;L Acc";#N/A,#N/A,FALSE,"P&amp;L Var";#N/A,#N/A,FALSE,"I-B Rep";#N/A,#N/A,FALSE,"BS";#N/A,#N/A,FALSE,"C'flw St";#N/A,#N/A,FALSE,"FA Rep";#N/A,#N/A,FALSE,"H-C Cons"}</definedName>
    <definedName name="summs" hidden="1">{#N/A,#N/A,FALSE,"P&amp;L Acc";#N/A,#N/A,FALSE,"P&amp;L Var";#N/A,#N/A,FALSE,"I-B Rep";#N/A,#N/A,FALSE,"BS";#N/A,#N/A,FALSE,"C'flw St";#N/A,#N/A,FALSE,"FA Rep";#N/A,#N/A,FALSE,"H-C Cons"}</definedName>
    <definedName name="t" localSheetId="1" hidden="1">{#N/A,#N/A,FALSE,"P&amp;L Acc";#N/A,#N/A,FALSE,"P&amp;L Var";#N/A,#N/A,FALSE,"I-B Rep";#N/A,#N/A,FALSE,"BS";#N/A,#N/A,FALSE,"C'flw St";#N/A,#N/A,FALSE,"FA Rep";#N/A,#N/A,FALSE,"H-C Cons"}</definedName>
    <definedName name="t" localSheetId="2" hidden="1">{#N/A,#N/A,FALSE,"P&amp;L Acc";#N/A,#N/A,FALSE,"P&amp;L Var";#N/A,#N/A,FALSE,"I-B Rep";#N/A,#N/A,FALSE,"BS";#N/A,#N/A,FALSE,"C'flw St";#N/A,#N/A,FALSE,"FA Rep";#N/A,#N/A,FALSE,"H-C Cons"}</definedName>
    <definedName name="t" hidden="1">{#N/A,#N/A,FALSE,"P&amp;L Acc";#N/A,#N/A,FALSE,"P&amp;L Var";#N/A,#N/A,FALSE,"I-B Rep";#N/A,#N/A,FALSE,"BS";#N/A,#N/A,FALSE,"C'flw St";#N/A,#N/A,FALSE,"FA Rep";#N/A,#N/A,FALSE,"H-C Cons"}</definedName>
    <definedName name="terr_list" localSheetId="2">#REF!</definedName>
    <definedName name="terr_list">#REF!</definedName>
    <definedName name="thf" localSheetId="1" hidden="1">{#N/A,#N/A,FALSE,"P&amp;L Acc";#N/A,#N/A,FALSE,"P&amp;L Var";#N/A,#N/A,FALSE,"I-B Rep";#N/A,#N/A,FALSE,"BS";#N/A,#N/A,FALSE,"C'flw St";#N/A,#N/A,FALSE,"FA Rep";#N/A,#N/A,FALSE,"H-C Cons"}</definedName>
    <definedName name="thf" localSheetId="2" hidden="1">{#N/A,#N/A,FALSE,"P&amp;L Acc";#N/A,#N/A,FALSE,"P&amp;L Var";#N/A,#N/A,FALSE,"I-B Rep";#N/A,#N/A,FALSE,"BS";#N/A,#N/A,FALSE,"C'flw St";#N/A,#N/A,FALSE,"FA Rep";#N/A,#N/A,FALSE,"H-C Cons"}</definedName>
    <definedName name="thf" hidden="1">{#N/A,#N/A,FALSE,"P&amp;L Acc";#N/A,#N/A,FALSE,"P&amp;L Var";#N/A,#N/A,FALSE,"I-B Rep";#N/A,#N/A,FALSE,"BS";#N/A,#N/A,FALSE,"C'flw St";#N/A,#N/A,FALSE,"FA Rep";#N/A,#N/A,FALSE,"H-C Cons"}</definedName>
    <definedName name="va" localSheetId="1" hidden="1">{#N/A,#N/A,FALSE,"P&amp;L Acc";#N/A,#N/A,FALSE,"P&amp;L Var";#N/A,#N/A,FALSE,"I-B Rep";#N/A,#N/A,FALSE,"BS";#N/A,#N/A,FALSE,"C'flw St";#N/A,#N/A,FALSE,"FA Rep";#N/A,#N/A,FALSE,"H-C Cons"}</definedName>
    <definedName name="va" localSheetId="2" hidden="1">{#N/A,#N/A,FALSE,"P&amp;L Acc";#N/A,#N/A,FALSE,"P&amp;L Var";#N/A,#N/A,FALSE,"I-B Rep";#N/A,#N/A,FALSE,"BS";#N/A,#N/A,FALSE,"C'flw St";#N/A,#N/A,FALSE,"FA Rep";#N/A,#N/A,FALSE,"H-C Cons"}</definedName>
    <definedName name="va" hidden="1">{#N/A,#N/A,FALSE,"P&amp;L Acc";#N/A,#N/A,FALSE,"P&amp;L Var";#N/A,#N/A,FALSE,"I-B Rep";#N/A,#N/A,FALSE,"BS";#N/A,#N/A,FALSE,"C'flw St";#N/A,#N/A,FALSE,"FA Rep";#N/A,#N/A,FALSE,"H-C Cons"}</definedName>
    <definedName name="VFA" localSheetId="1" hidden="1">{#N/A,#N/A,FALSE,"P&amp;L Acc";#N/A,#N/A,FALSE,"P&amp;L Var";#N/A,#N/A,FALSE,"I-B Rep";#N/A,#N/A,FALSE,"BS";#N/A,#N/A,FALSE,"C'flw St";#N/A,#N/A,FALSE,"H-C Cons";#N/A,#N/A,FALSE,"FA Rep"}</definedName>
    <definedName name="VFA" localSheetId="2" hidden="1">{#N/A,#N/A,FALSE,"P&amp;L Acc";#N/A,#N/A,FALSE,"P&amp;L Var";#N/A,#N/A,FALSE,"I-B Rep";#N/A,#N/A,FALSE,"BS";#N/A,#N/A,FALSE,"C'flw St";#N/A,#N/A,FALSE,"H-C Cons";#N/A,#N/A,FALSE,"FA Rep"}</definedName>
    <definedName name="VFA" hidden="1">{#N/A,#N/A,FALSE,"P&amp;L Acc";#N/A,#N/A,FALSE,"P&amp;L Var";#N/A,#N/A,FALSE,"I-B Rep";#N/A,#N/A,FALSE,"BS";#N/A,#N/A,FALSE,"C'flw St";#N/A,#N/A,FALSE,"H-C Cons";#N/A,#N/A,FALSE,"FA Rep"}</definedName>
    <definedName name="vvv" localSheetId="1" hidden="1">{#N/A,#N/A,FALSE,"P&amp;L Acc";#N/A,#N/A,FALSE,"P&amp;L Var";#N/A,#N/A,FALSE,"I-B Rep";#N/A,#N/A,FALSE,"BS";#N/A,#N/A,FALSE,"C'flw St";#N/A,#N/A,FALSE,"FA Rep";#N/A,#N/A,FALSE,"H-C Cons"}</definedName>
    <definedName name="vvv" localSheetId="2" hidden="1">{#N/A,#N/A,FALSE,"P&amp;L Acc";#N/A,#N/A,FALSE,"P&amp;L Var";#N/A,#N/A,FALSE,"I-B Rep";#N/A,#N/A,FALSE,"BS";#N/A,#N/A,FALSE,"C'flw St";#N/A,#N/A,FALSE,"FA Rep";#N/A,#N/A,FALSE,"H-C Cons"}</definedName>
    <definedName name="vvv" hidden="1">{#N/A,#N/A,FALSE,"P&amp;L Acc";#N/A,#N/A,FALSE,"P&amp;L Var";#N/A,#N/A,FALSE,"I-B Rep";#N/A,#N/A,FALSE,"BS";#N/A,#N/A,FALSE,"C'flw St";#N/A,#N/A,FALSE,"FA Rep";#N/A,#N/A,FALSE,"H-C Cons"}</definedName>
    <definedName name="wer" localSheetId="1" hidden="1">{#N/A,#N/A,FALSE,"P&amp;L Acc";#N/A,#N/A,FALSE,"P&amp;L Var";#N/A,#N/A,FALSE,"I-B Rep";#N/A,#N/A,FALSE,"BS";#N/A,#N/A,FALSE,"C'flw St";#N/A,#N/A,FALSE,"FA Rep";#N/A,#N/A,FALSE,"H-C Cons"}</definedName>
    <definedName name="wer" localSheetId="2" hidden="1">{#N/A,#N/A,FALSE,"P&amp;L Acc";#N/A,#N/A,FALSE,"P&amp;L Var";#N/A,#N/A,FALSE,"I-B Rep";#N/A,#N/A,FALSE,"BS";#N/A,#N/A,FALSE,"C'flw St";#N/A,#N/A,FALSE,"FA Rep";#N/A,#N/A,FALSE,"H-C Cons"}</definedName>
    <definedName name="wer" hidden="1">{#N/A,#N/A,FALSE,"P&amp;L Acc";#N/A,#N/A,FALSE,"P&amp;L Var";#N/A,#N/A,FALSE,"I-B Rep";#N/A,#N/A,FALSE,"BS";#N/A,#N/A,FALSE,"C'flw St";#N/A,#N/A,FALSE,"FA Rep";#N/A,#N/A,FALSE,"H-C Cons"}</definedName>
    <definedName name="wrn.BU._.Report." localSheetId="1" hidden="1">{#N/A,#N/A,FALSE,"P&amp;L Acc";#N/A,#N/A,FALSE,"P&amp;L Var";#N/A,#N/A,FALSE,"I-B Rep";#N/A,#N/A,FALSE,"BS";#N/A,#N/A,FALSE,"C'flw St";#N/A,#N/A,FALSE,"FA Rep";#N/A,#N/A,FALSE,"H-C Cons"}</definedName>
    <definedName name="wrn.BU._.Report." localSheetId="2" hidden="1">{#N/A,#N/A,FALSE,"P&amp;L Acc";#N/A,#N/A,FALSE,"P&amp;L Var";#N/A,#N/A,FALSE,"I-B Rep";#N/A,#N/A,FALSE,"BS";#N/A,#N/A,FALSE,"C'flw St";#N/A,#N/A,FALSE,"FA Rep";#N/A,#N/A,FALSE,"H-C Cons"}</definedName>
    <definedName name="wrn.BU._.Report." hidden="1">{#N/A,#N/A,FALSE,"P&amp;L Acc";#N/A,#N/A,FALSE,"P&amp;L Var";#N/A,#N/A,FALSE,"I-B Rep";#N/A,#N/A,FALSE,"BS";#N/A,#N/A,FALSE,"C'flw St";#N/A,#N/A,FALSE,"FA Rep";#N/A,#N/A,FALSE,"H-C Cons"}</definedName>
    <definedName name="wrn.BU._.Reports." localSheetId="1" hidden="1">{#N/A,#N/A,FALSE,"P&amp;L Acc";#N/A,#N/A,FALSE,"P&amp;L Var";#N/A,#N/A,FALSE,"I-B Rep";#N/A,#N/A,FALSE,"BS";#N/A,#N/A,FALSE,"C'flw St";#N/A,#N/A,FALSE,"FA Rep";#N/A,#N/A,FALSE,"H-C Cons"}</definedName>
    <definedName name="wrn.BU._.Reports." localSheetId="2" hidden="1">{#N/A,#N/A,FALSE,"P&amp;L Acc";#N/A,#N/A,FALSE,"P&amp;L Var";#N/A,#N/A,FALSE,"I-B Rep";#N/A,#N/A,FALSE,"BS";#N/A,#N/A,FALSE,"C'flw St";#N/A,#N/A,FALSE,"FA Rep";#N/A,#N/A,FALSE,"H-C Cons"}</definedName>
    <definedName name="wrn.BU._.Reports." hidden="1">{#N/A,#N/A,FALSE,"P&amp;L Acc";#N/A,#N/A,FALSE,"P&amp;L Var";#N/A,#N/A,FALSE,"I-B Rep";#N/A,#N/A,FALSE,"BS";#N/A,#N/A,FALSE,"C'flw St";#N/A,#N/A,FALSE,"FA Rep";#N/A,#N/A,FALSE,"H-C Cons"}</definedName>
    <definedName name="wrn.BU1" localSheetId="1" hidden="1">{#N/A,#N/A,FALSE,"P&amp;L Acc";#N/A,#N/A,FALSE,"P&amp;L Var";#N/A,#N/A,FALSE,"I-B Rep";#N/A,#N/A,FALSE,"BS";#N/A,#N/A,FALSE,"C'flw St";#N/A,#N/A,FALSE,"FA Rep";#N/A,#N/A,FALSE,"H-C Cons"}</definedName>
    <definedName name="wrn.BU1" localSheetId="2" hidden="1">{#N/A,#N/A,FALSE,"P&amp;L Acc";#N/A,#N/A,FALSE,"P&amp;L Var";#N/A,#N/A,FALSE,"I-B Rep";#N/A,#N/A,FALSE,"BS";#N/A,#N/A,FALSE,"C'flw St";#N/A,#N/A,FALSE,"FA Rep";#N/A,#N/A,FALSE,"H-C Cons"}</definedName>
    <definedName name="wrn.BU1" hidden="1">{#N/A,#N/A,FALSE,"P&amp;L Acc";#N/A,#N/A,FALSE,"P&amp;L Var";#N/A,#N/A,FALSE,"I-B Rep";#N/A,#N/A,FALSE,"BS";#N/A,#N/A,FALSE,"C'flw St";#N/A,#N/A,FALSE,"FA Rep";#N/A,#N/A,FALSE,"H-C Cons"}</definedName>
    <definedName name="wrn.BUDGETS." localSheetId="1" hidden="1">{#N/A,#N/A,FALSE,"Contents";#N/A,#N/A,FALSE,"Mails Ops Workforce Cash";#N/A,#N/A,FALSE,"Mails Ops Workforce Hours";#N/A,#N/A,FALSE,"Mails Supervisors Cash &amp; Hours";#N/A,#N/A,FALSE,"This year vs Last Year Hours";#N/A,#N/A,FALSE,"Headcount Budgets";#N/A,#N/A,FALSE,"Business Plan Cash Projects";#N/A,#N/A,FALSE,"Business Plan Hours Projects "}</definedName>
    <definedName name="wrn.BUDGETS." localSheetId="2" hidden="1">{#N/A,#N/A,FALSE,"Contents";#N/A,#N/A,FALSE,"Mails Ops Workforce Cash";#N/A,#N/A,FALSE,"Mails Ops Workforce Hours";#N/A,#N/A,FALSE,"Mails Supervisors Cash &amp; Hours";#N/A,#N/A,FALSE,"This year vs Last Year Hours";#N/A,#N/A,FALSE,"Headcount Budgets";#N/A,#N/A,FALSE,"Business Plan Cash Projects";#N/A,#N/A,FALSE,"Business Plan Hours Projects "}</definedName>
    <definedName name="wrn.BUDGETS." hidden="1">{#N/A,#N/A,FALSE,"Contents";#N/A,#N/A,FALSE,"Mails Ops Workforce Cash";#N/A,#N/A,FALSE,"Mails Ops Workforce Hours";#N/A,#N/A,FALSE,"Mails Supervisors Cash &amp; Hours";#N/A,#N/A,FALSE,"This year vs Last Year Hours";#N/A,#N/A,FALSE,"Headcount Budgets";#N/A,#N/A,FALSE,"Business Plan Cash Projects";#N/A,#N/A,FALSE,"Business Plan Hours Projects "}</definedName>
    <definedName name="wrn.EIS._.Main._.Switchboard." localSheetId="1" hidden="1">{"EIS Main Switchboard",#N/A,FALSE,"EIS Main Switchboard"}</definedName>
    <definedName name="wrn.EIS._.Main._.Switchboard." localSheetId="2" hidden="1">{"EIS Main Switchboard",#N/A,FALSE,"EIS Main Switchboard"}</definedName>
    <definedName name="wrn.EIS._.Main._.Switchboard." hidden="1">{"EIS Main Switchboard",#N/A,FALSE,"EIS Main Switchboard"}</definedName>
    <definedName name="wrnBU1" localSheetId="1" hidden="1">{#N/A,#N/A,FALSE,"P&amp;L Acc";#N/A,#N/A,FALSE,"P&amp;L Var";#N/A,#N/A,FALSE,"I-B Rep";#N/A,#N/A,FALSE,"BS";#N/A,#N/A,FALSE,"C'flw St";#N/A,#N/A,FALSE,"FA Rep";#N/A,#N/A,FALSE,"H-C Cons"}</definedName>
    <definedName name="wrnBU1" localSheetId="2" hidden="1">{#N/A,#N/A,FALSE,"P&amp;L Acc";#N/A,#N/A,FALSE,"P&amp;L Var";#N/A,#N/A,FALSE,"I-B Rep";#N/A,#N/A,FALSE,"BS";#N/A,#N/A,FALSE,"C'flw St";#N/A,#N/A,FALSE,"FA Rep";#N/A,#N/A,FALSE,"H-C Cons"}</definedName>
    <definedName name="wrnBU1" hidden="1">{#N/A,#N/A,FALSE,"P&amp;L Acc";#N/A,#N/A,FALSE,"P&amp;L Var";#N/A,#N/A,FALSE,"I-B Rep";#N/A,#N/A,FALSE,"BS";#N/A,#N/A,FALSE,"C'flw St";#N/A,#N/A,FALSE,"FA Rep";#N/A,#N/A,FALSE,"H-C Cons"}</definedName>
    <definedName name="xxxxx" localSheetId="1" hidden="1">{#N/A,#N/A,FALSE,"P&amp;L Acc";#N/A,#N/A,FALSE,"P&amp;L Var";#N/A,#N/A,FALSE,"I-B Rep";#N/A,#N/A,FALSE,"BS";#N/A,#N/A,FALSE,"C'flw St";#N/A,#N/A,FALSE,"FA Rep";#N/A,#N/A,FALSE,"H-C Cons"}</definedName>
    <definedName name="xxxxx" localSheetId="2" hidden="1">{#N/A,#N/A,FALSE,"P&amp;L Acc";#N/A,#N/A,FALSE,"P&amp;L Var";#N/A,#N/A,FALSE,"I-B Rep";#N/A,#N/A,FALSE,"BS";#N/A,#N/A,FALSE,"C'flw St";#N/A,#N/A,FALSE,"FA Rep";#N/A,#N/A,FALSE,"H-C Cons"}</definedName>
    <definedName name="xxxxx" hidden="1">{#N/A,#N/A,FALSE,"P&amp;L Acc";#N/A,#N/A,FALSE,"P&amp;L Var";#N/A,#N/A,FALSE,"I-B Rep";#N/A,#N/A,FALSE,"BS";#N/A,#N/A,FALSE,"C'flw St";#N/A,#N/A,FALSE,"FA Rep";#N/A,#N/A,FALSE,"H-C Cons"}</definedName>
    <definedName name="xyzz" localSheetId="1" hidden="1">{#N/A,#N/A,FALSE,"P&amp;L Acc";#N/A,#N/A,FALSE,"P&amp;L Var";#N/A,#N/A,FALSE,"I-B Rep";#N/A,#N/A,FALSE,"BS";#N/A,#N/A,FALSE,"C'flw St";#N/A,#N/A,FALSE,"H-C Cons";#N/A,#N/A,FALSE,"FA Rep"}</definedName>
    <definedName name="xyzz" localSheetId="2" hidden="1">{#N/A,#N/A,FALSE,"P&amp;L Acc";#N/A,#N/A,FALSE,"P&amp;L Var";#N/A,#N/A,FALSE,"I-B Rep";#N/A,#N/A,FALSE,"BS";#N/A,#N/A,FALSE,"C'flw St";#N/A,#N/A,FALSE,"H-C Cons";#N/A,#N/A,FALSE,"FA Rep"}</definedName>
    <definedName name="xyzz" hidden="1">{#N/A,#N/A,FALSE,"P&amp;L Acc";#N/A,#N/A,FALSE,"P&amp;L Var";#N/A,#N/A,FALSE,"I-B Rep";#N/A,#N/A,FALSE,"BS";#N/A,#N/A,FALSE,"C'flw St";#N/A,#N/A,FALSE,"H-C Cons";#N/A,#N/A,FALSE,"FA Rep"}</definedName>
    <definedName name="y" localSheetId="1" hidden="1">{#N/A,#N/A,FALSE,"P&amp;L Acc";#N/A,#N/A,FALSE,"P&amp;L Var";#N/A,#N/A,FALSE,"I-B Rep";#N/A,#N/A,FALSE,"BS";#N/A,#N/A,FALSE,"C'flw St";#N/A,#N/A,FALSE,"FA Rep";#N/A,#N/A,FALSE,"H-C Cons"}</definedName>
    <definedName name="y" localSheetId="2" hidden="1">{#N/A,#N/A,FALSE,"P&amp;L Acc";#N/A,#N/A,FALSE,"P&amp;L Var";#N/A,#N/A,FALSE,"I-B Rep";#N/A,#N/A,FALSE,"BS";#N/A,#N/A,FALSE,"C'flw St";#N/A,#N/A,FALSE,"FA Rep";#N/A,#N/A,FALSE,"H-C Cons"}</definedName>
    <definedName name="y" hidden="1">{#N/A,#N/A,FALSE,"P&amp;L Acc";#N/A,#N/A,FALSE,"P&amp;L Var";#N/A,#N/A,FALSE,"I-B Rep";#N/A,#N/A,FALSE,"BS";#N/A,#N/A,FALSE,"C'flw St";#N/A,#N/A,FALSE,"FA Rep";#N/A,#N/A,FALSE,"H-C Cons"}</definedName>
    <definedName name="yyy" localSheetId="1" hidden="1">{#N/A,#N/A,FALSE,"P&amp;L Acc";#N/A,#N/A,FALSE,"P&amp;L Var";#N/A,#N/A,FALSE,"I-B Rep";#N/A,#N/A,FALSE,"BS";#N/A,#N/A,FALSE,"C'flw St";#N/A,#N/A,FALSE,"FA Rep";#N/A,#N/A,FALSE,"H-C Cons"}</definedName>
    <definedName name="yyy" localSheetId="2" hidden="1">{#N/A,#N/A,FALSE,"P&amp;L Acc";#N/A,#N/A,FALSE,"P&amp;L Var";#N/A,#N/A,FALSE,"I-B Rep";#N/A,#N/A,FALSE,"BS";#N/A,#N/A,FALSE,"C'flw St";#N/A,#N/A,FALSE,"FA Rep";#N/A,#N/A,FALSE,"H-C Cons"}</definedName>
    <definedName name="yyy" hidden="1">{#N/A,#N/A,FALSE,"P&amp;L Acc";#N/A,#N/A,FALSE,"P&amp;L Var";#N/A,#N/A,FALSE,"I-B Rep";#N/A,#N/A,FALSE,"BS";#N/A,#N/A,FALSE,"C'flw St";#N/A,#N/A,FALSE,"FA Rep";#N/A,#N/A,FALSE,"H-C Cons"}</definedName>
    <definedName name="yyyy" localSheetId="1" hidden="1">{#N/A,#N/A,FALSE,"P&amp;L Acc";#N/A,#N/A,FALSE,"I-B Rep";#N/A,#N/A,FALSE,"BS";#N/A,#N/A,FALSE,"C'flw St";#N/A,#N/A,FALSE,"FA Rep";#N/A,#N/A,FALSE,"H-C Cons";#N/A,#N/A,FALSE,"P&amp;L Var"}</definedName>
    <definedName name="yyyy" localSheetId="2" hidden="1">{#N/A,#N/A,FALSE,"P&amp;L Acc";#N/A,#N/A,FALSE,"I-B Rep";#N/A,#N/A,FALSE,"BS";#N/A,#N/A,FALSE,"C'flw St";#N/A,#N/A,FALSE,"FA Rep";#N/A,#N/A,FALSE,"H-C Cons";#N/A,#N/A,FALSE,"P&amp;L Var"}</definedName>
    <definedName name="yyyy" hidden="1">{#N/A,#N/A,FALSE,"P&amp;L Acc";#N/A,#N/A,FALSE,"I-B Rep";#N/A,#N/A,FALSE,"BS";#N/A,#N/A,FALSE,"C'flw St";#N/A,#N/A,FALSE,"FA Rep";#N/A,#N/A,FALSE,"H-C Cons";#N/A,#N/A,FALSE,"P&amp;L Var"}</definedName>
    <definedName name="yyyyy" localSheetId="1" hidden="1">{#N/A,#N/A,FALSE,"P&amp;L Acc";#N/A,#N/A,FALSE,"P&amp;L Var";#N/A,#N/A,FALSE,"I-B Rep";#N/A,#N/A,FALSE,"BS";#N/A,#N/A,FALSE,"C'flw St";#N/A,#N/A,FALSE,"FA Rep";#N/A,#N/A,FALSE,"H-C Cons"}</definedName>
    <definedName name="yyyyy" localSheetId="2" hidden="1">{#N/A,#N/A,FALSE,"P&amp;L Acc";#N/A,#N/A,FALSE,"P&amp;L Var";#N/A,#N/A,FALSE,"I-B Rep";#N/A,#N/A,FALSE,"BS";#N/A,#N/A,FALSE,"C'flw St";#N/A,#N/A,FALSE,"FA Rep";#N/A,#N/A,FALSE,"H-C Cons"}</definedName>
    <definedName name="yyyyy" hidden="1">{#N/A,#N/A,FALSE,"P&amp;L Acc";#N/A,#N/A,FALSE,"P&amp;L Var";#N/A,#N/A,FALSE,"I-B Rep";#N/A,#N/A,FALSE,"BS";#N/A,#N/A,FALSE,"C'flw St";#N/A,#N/A,FALSE,"FA Rep";#N/A,#N/A,FALSE,"H-C Cons"}</definedName>
    <definedName name="z" localSheetId="1" hidden="1">{#N/A,#N/A,FALSE,"P&amp;L Acc";#N/A,#N/A,FALSE,"P&amp;L Var";#N/A,#N/A,FALSE,"I-B Rep";#N/A,#N/A,FALSE,"BS";#N/A,#N/A,FALSE,"C'flw St";#N/A,#N/A,FALSE,"FA Rep";#N/A,#N/A,FALSE,"H-C Cons"}</definedName>
    <definedName name="z" localSheetId="2" hidden="1">{#N/A,#N/A,FALSE,"P&amp;L Acc";#N/A,#N/A,FALSE,"P&amp;L Var";#N/A,#N/A,FALSE,"I-B Rep";#N/A,#N/A,FALSE,"BS";#N/A,#N/A,FALSE,"C'flw St";#N/A,#N/A,FALSE,"FA Rep";#N/A,#N/A,FALSE,"H-C Cons"}</definedName>
    <definedName name="z" hidden="1">{#N/A,#N/A,FALSE,"P&amp;L Acc";#N/A,#N/A,FALSE,"P&amp;L Var";#N/A,#N/A,FALSE,"I-B Rep";#N/A,#N/A,FALSE,"BS";#N/A,#N/A,FALSE,"C'flw St";#N/A,#N/A,FALSE,"FA Rep";#N/A,#N/A,FALSE,"H-C Cons"}</definedName>
    <definedName name="zz" hidden="1">"3OO7HOOPA57U49OF9MBWARTWW"</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3" l="1"/>
  <c r="T4" i="3" l="1"/>
  <c r="M4" i="2"/>
  <c r="E9" i="2" s="1"/>
  <c r="I9" i="2" s="1"/>
  <c r="D14" i="3" l="1"/>
  <c r="H14" i="3"/>
  <c r="K24" i="3" s="1"/>
  <c r="H15" i="3"/>
  <c r="I14" i="3"/>
  <c r="I15" i="3"/>
  <c r="M14" i="3"/>
  <c r="D15" i="3"/>
  <c r="K8" i="3"/>
  <c r="K10" i="3"/>
  <c r="H29" i="3"/>
  <c r="K20" i="3"/>
  <c r="K19" i="3"/>
  <c r="G18" i="2"/>
  <c r="G15" i="2"/>
  <c r="M29" i="3"/>
  <c r="K9" i="3"/>
  <c r="D29" i="3"/>
  <c r="G6" i="2"/>
  <c r="M9" i="2"/>
  <c r="D30" i="3" l="1"/>
  <c r="M30" i="3"/>
  <c r="H30" i="3"/>
  <c r="M26" i="3"/>
  <c r="M27" i="3" s="1"/>
  <c r="E26" i="3" l="1"/>
  <c r="E27" i="3" s="1"/>
</calcChain>
</file>

<file path=xl/sharedStrings.xml><?xml version="1.0" encoding="utf-8"?>
<sst xmlns="http://schemas.openxmlformats.org/spreadsheetml/2006/main" count="3666" uniqueCount="1090">
  <si>
    <t>Table Top Revisions - Unit Performance Improvement Data</t>
  </si>
  <si>
    <t>Select Unit:</t>
  </si>
  <si>
    <t>Leyburn DO</t>
  </si>
  <si>
    <t>Cost Centre:</t>
  </si>
  <si>
    <t>Reference Period Baseline WIPWH (Weighted Items Per Work Hour)</t>
  </si>
  <si>
    <t>The WIPWH reference point has been agreed as the baseline for the unit's productivity and will enable local discussions to scope opportunities for improving performance.</t>
  </si>
  <si>
    <t>Unit Category:</t>
  </si>
  <si>
    <t>Performance Improvement Percentage:</t>
  </si>
  <si>
    <t>Performance Improvement Target WIPWH:</t>
  </si>
  <si>
    <r>
      <rPr>
        <i/>
        <sz val="10"/>
        <rFont val="Calibri"/>
        <family val="2"/>
        <scheme val="minor"/>
      </rPr>
      <t>Units are categorised based on WIPWH performance in the four week reference period of weeks 27-30 of 2019/2020.</t>
    </r>
    <r>
      <rPr>
        <i/>
        <sz val="10"/>
        <color rgb="FFFFFF00"/>
        <rFont val="Calibri"/>
        <family val="2"/>
        <scheme val="minor"/>
      </rPr>
      <t>.</t>
    </r>
    <r>
      <rPr>
        <i/>
        <sz val="10"/>
        <color theme="1"/>
        <rFont val="Calibri"/>
        <family val="2"/>
        <scheme val="minor"/>
      </rPr>
      <t>Each category has a range of performance improvement expected to be reached by the unit as part of the rebalancing activity, this is shown as a percentage range. The performance improvement WIPWH is taken from the performance improvement percentage range. The exact target is set on a sliding scale based on the size of the unit's task.</t>
    </r>
  </si>
  <si>
    <t>Weighted Traffic with 0.2% Growth Applied</t>
  </si>
  <si>
    <t>Weighted traffic aligns a 'weighting' to each stream dependent on the time it takes for the product to be handled. This weighted traffic is calculated using the reference period weeks 27-30 2020/2021. Based on commercial forecasting, 0.2% growth has been applied.</t>
  </si>
  <si>
    <t>Performance Improvement Target Hours</t>
  </si>
  <si>
    <t>To achieve performance improvement, it is important that the hours challenge is understood. These are the hours the unit should be working towards to remain efficient and to plan their rebalancing activity as part of the revision process.</t>
  </si>
  <si>
    <t>Table Top Revisions - Additional Data to Consider</t>
  </si>
  <si>
    <t>Unit Selected on Unit Data tab:</t>
  </si>
  <si>
    <t>Starting Structure</t>
  </si>
  <si>
    <t>AWD Hours</t>
  </si>
  <si>
    <t>AWD hours and Structal SA hours are taken from the unit's current TM1 to provide insight into the current unit base. The Shorter Working Week hours to be removed are the number of FT contracts in the unit which will need to be reduced from 38 to 37 hours.</t>
  </si>
  <si>
    <t>Structural SA</t>
  </si>
  <si>
    <t>Shorter Working Week Hours to be Removed</t>
  </si>
  <si>
    <t>Current Performance (Weeks 44-48)</t>
  </si>
  <si>
    <t>Weighted Items</t>
  </si>
  <si>
    <t>Work Hours</t>
  </si>
  <si>
    <t>WIPWH</t>
  </si>
  <si>
    <t>The current performance data shows the average weekly performance in weeks 44-48 for comparison with the target performance.</t>
  </si>
  <si>
    <t>Current Delivery Point and USO Failures (Weeks 44-48)</t>
  </si>
  <si>
    <t>Delivery Point Failure Percentage</t>
  </si>
  <si>
    <t>DP failure percentage shows the average percentage of DPs failed per day in weeks 44-48. Number of USO failures shows the number of full and part USO failures per week.</t>
  </si>
  <si>
    <t>Number of USO Failures per Week</t>
  </si>
  <si>
    <t>Current Performance Breakdown  (Weeks 44-48)</t>
  </si>
  <si>
    <t>Current Performance Breakdown  (Weeks 44-47)</t>
  </si>
  <si>
    <t>Total Work Hours per Week</t>
  </si>
  <si>
    <t>Total Work Hours are made up of the combined structural and variable spend. The percentage break down of structural and variable spend in the unit in weeks 44-48 has been provided. Variable spend is made up of Scheduled Attendance, Absence Overtime and Pressure overtime. There may also need to be consideration of agency/casual hours if these are currently being used in the unit.</t>
  </si>
  <si>
    <t>Fixed Hours</t>
  </si>
  <si>
    <t>Variable Hours</t>
  </si>
  <si>
    <t>Scheduled Attendance</t>
  </si>
  <si>
    <t>Absence Overtime</t>
  </si>
  <si>
    <t>Pressure Overtime</t>
  </si>
  <si>
    <t>Wks 27-30 2019/20</t>
  </si>
  <si>
    <t>Wks 27-30 2020/21</t>
  </si>
  <si>
    <t>2021/22</t>
  </si>
  <si>
    <t>Current Run Rate (Weeks 44-47 2020/21)</t>
  </si>
  <si>
    <t>SDL</t>
  </si>
  <si>
    <t>OM</t>
  </si>
  <si>
    <t>Unit</t>
  </si>
  <si>
    <t>WIPWH CC</t>
  </si>
  <si>
    <t>Workload CC</t>
  </si>
  <si>
    <t>Category</t>
  </si>
  <si>
    <t>21/22 Weighted Items
(0.2% growth YoY)</t>
  </si>
  <si>
    <t>Current WIPWH Variance to Targeted WIPWH</t>
  </si>
  <si>
    <t>Current  Work Hours Variance to Target Work Hours</t>
  </si>
  <si>
    <t>Current Work Hours Variance to TM1/SA (variable Hours)</t>
  </si>
  <si>
    <t>Variable as a % of total Work Hours</t>
  </si>
  <si>
    <t>Targeted Improvement</t>
  </si>
  <si>
    <t>Targeted WIPWH</t>
  </si>
  <si>
    <t>21/22 Work Hours @ Target WIPWH</t>
  </si>
  <si>
    <t>SA Hours</t>
  </si>
  <si>
    <t>Total AWD/ SA Hours</t>
  </si>
  <si>
    <t>Variance of Target Work Hours to AWD</t>
  </si>
  <si>
    <t>SWW Hours to be removed</t>
  </si>
  <si>
    <t>Variance of Target Work Hours to AWD after SWW Hours Reduction</t>
  </si>
  <si>
    <t>N-SDL EAST MIDLANDS AND PETERBOROUGH</t>
  </si>
  <si>
    <t>OM SOUTH AND CENTRAL NOTTINGHAMSHIRE</t>
  </si>
  <si>
    <t>2BLK Nottingham Rural SDOs</t>
  </si>
  <si>
    <t>S-SDL CROYDON AND SOUTH EAST</t>
  </si>
  <si>
    <t>OM SE LONDON EAST</t>
  </si>
  <si>
    <t>Abbey Wood DO</t>
  </si>
  <si>
    <t>S-SDL SOUTH WALES</t>
  </si>
  <si>
    <t>OM VALLEYS</t>
  </si>
  <si>
    <t>Aberdare DO</t>
  </si>
  <si>
    <t>OM NEWPORT</t>
  </si>
  <si>
    <t>Abergavenny DO</t>
  </si>
  <si>
    <t>Abertillery DO</t>
  </si>
  <si>
    <t>N-SDL CHESHIRE AND MERSEYSIDE</t>
  </si>
  <si>
    <t>OM SHREWSBURY</t>
  </si>
  <si>
    <t>Aberystwyth DO</t>
  </si>
  <si>
    <t>S-SDL THAMES VALLEY</t>
  </si>
  <si>
    <t>OM OXFORD</t>
  </si>
  <si>
    <t>Abingdon DO</t>
  </si>
  <si>
    <t>N-SDL EAST AND NORTH SCOTLAND</t>
  </si>
  <si>
    <t>OM ABERDEENSHIRE</t>
  </si>
  <si>
    <t>Aboyne SPDO</t>
  </si>
  <si>
    <t>OM WEST LONDON</t>
  </si>
  <si>
    <t>Acton DO</t>
  </si>
  <si>
    <t>S-SDL HOME COUNTIES SOUTH</t>
  </si>
  <si>
    <t>OM HCS NORTH WEST</t>
  </si>
  <si>
    <t>Addlestone DO</t>
  </si>
  <si>
    <t>N-SDL NORTHERN IRELAND AND WEST SCOTLAND</t>
  </si>
  <si>
    <t>OM AYRSHIRE AND S LANARKSHIRE</t>
  </si>
  <si>
    <t>Airdrie DO</t>
  </si>
  <si>
    <t>N-SDL YORKSHIRE</t>
  </si>
  <si>
    <t>OM CENTRAL YORKSHIRE</t>
  </si>
  <si>
    <t>Aireborough DO</t>
  </si>
  <si>
    <t>N-SDL WEST MIDLANDS</t>
  </si>
  <si>
    <t>OM BIRMINGHAM NORTH AND SOUTH</t>
  </si>
  <si>
    <t>Alcester DO</t>
  </si>
  <si>
    <t>OM HCS WEST</t>
  </si>
  <si>
    <t>Aldershot DO</t>
  </si>
  <si>
    <t>OM STOKE TELFORD WALSALL</t>
  </si>
  <si>
    <t>Aldridge DO</t>
  </si>
  <si>
    <t>OM GLASGOW</t>
  </si>
  <si>
    <t>Alexandria DO</t>
  </si>
  <si>
    <t>POFS1111300N3D</t>
  </si>
  <si>
    <t>N-SDL SOUTH YORKS AND LINCS</t>
  </si>
  <si>
    <t>OM E YORKS AND LINCS</t>
  </si>
  <si>
    <t>Alford DO</t>
  </si>
  <si>
    <t>Alford SPDO</t>
  </si>
  <si>
    <t>OM DERBYSHIRE</t>
  </si>
  <si>
    <t>Alfreton DO</t>
  </si>
  <si>
    <t>N-SDL NORTH EAST AND CUMBRIA</t>
  </si>
  <si>
    <t>OM NEWCASTLE</t>
  </si>
  <si>
    <t>Alnwick DO</t>
  </si>
  <si>
    <t>S-SDL SOUTH COAST</t>
  </si>
  <si>
    <t>OM SC CENTRAL</t>
  </si>
  <si>
    <t>Alresford DO</t>
  </si>
  <si>
    <t>Alton DO</t>
  </si>
  <si>
    <t>OM SC NORTH</t>
  </si>
  <si>
    <t>Amesbury DO</t>
  </si>
  <si>
    <t>OM SWANSEA</t>
  </si>
  <si>
    <t>Ammanford DO</t>
  </si>
  <si>
    <t>Andover DO</t>
  </si>
  <si>
    <t>OM SE LONDON WEST</t>
  </si>
  <si>
    <t>Anerley DO</t>
  </si>
  <si>
    <t>OM CARLISLE</t>
  </si>
  <si>
    <t>Annan DO</t>
  </si>
  <si>
    <t>OM EOS CENTRAL</t>
  </si>
  <si>
    <t>Anstruther DO</t>
  </si>
  <si>
    <t>OM NI WEST</t>
  </si>
  <si>
    <t>Antrim DO</t>
  </si>
  <si>
    <t>POFS1111998N1B</t>
  </si>
  <si>
    <t>OM PAISLEY</t>
  </si>
  <si>
    <t>Argyll SDOs</t>
  </si>
  <si>
    <t>OM NI CENTRAL</t>
  </si>
  <si>
    <t>Armagh DO</t>
  </si>
  <si>
    <t>OM SE WEST</t>
  </si>
  <si>
    <t>Arundel DO</t>
  </si>
  <si>
    <t>Ascot DO</t>
  </si>
  <si>
    <t>N-SDL SOUTH MIDLANDS</t>
  </si>
  <si>
    <t>OM NORTH LEICESTERSHIRE</t>
  </si>
  <si>
    <t>Ashby De La Zouch DO</t>
  </si>
  <si>
    <t>S-SDL MEDWAY</t>
  </si>
  <si>
    <t>OM MEDWAY EAST</t>
  </si>
  <si>
    <t>Ashford TN DO</t>
  </si>
  <si>
    <t>Ashington DO</t>
  </si>
  <si>
    <t>N-SDL NORTH WEST ENGLAND</t>
  </si>
  <si>
    <t>OM EAST PENNINES</t>
  </si>
  <si>
    <t>Ashton Under Lyne DO</t>
  </si>
  <si>
    <t>OM COVENTRY AND S LEICESTERSHIRE</t>
  </si>
  <si>
    <t>Atherstone DO</t>
  </si>
  <si>
    <t>Atherton DO</t>
  </si>
  <si>
    <t>S-SDL ESSEX AND ANGLIA</t>
  </si>
  <si>
    <t>OM NORFOLK</t>
  </si>
  <si>
    <t>Attleborough SUDO</t>
  </si>
  <si>
    <t>S-SDL SOUTH WEST</t>
  </si>
  <si>
    <t>OM BRISTOL NORTH</t>
  </si>
  <si>
    <t>Avonmouth DO</t>
  </si>
  <si>
    <t>OM NORTH AND EAST DEVON</t>
  </si>
  <si>
    <t>Axminster DO</t>
  </si>
  <si>
    <t>Ayr DO</t>
  </si>
  <si>
    <t>Bakewell DO</t>
  </si>
  <si>
    <t>Bala DO</t>
  </si>
  <si>
    <t>OM SOUTH WEST LONDON</t>
  </si>
  <si>
    <t>Balham DO</t>
  </si>
  <si>
    <t>Ballymena DO</t>
  </si>
  <si>
    <t>Ballymoney DO</t>
  </si>
  <si>
    <t>Banbridge DO</t>
  </si>
  <si>
    <t>Banbury DO</t>
  </si>
  <si>
    <t>OM ABERDEEN CITY</t>
  </si>
  <si>
    <t>Banchory DO</t>
  </si>
  <si>
    <t>OM NORTH WALES</t>
  </si>
  <si>
    <t>Bangor DO</t>
  </si>
  <si>
    <t>OM SE LONDON SOUTH</t>
  </si>
  <si>
    <t>Banstead DO</t>
  </si>
  <si>
    <t>OM TEES VALLEY</t>
  </si>
  <si>
    <t>Barnard Castle DO</t>
  </si>
  <si>
    <t>Barnes DO</t>
  </si>
  <si>
    <t>OM BLACKBURN AND FYLDE</t>
  </si>
  <si>
    <t>Barnoldswick DO</t>
  </si>
  <si>
    <t>OM SHEFFIELD NORTH</t>
  </si>
  <si>
    <t>Barnsley DO</t>
  </si>
  <si>
    <t>OM LANARKSHIRE AND GLASGOW</t>
  </si>
  <si>
    <t>Barrhead DO</t>
  </si>
  <si>
    <t>OM LANCASTER</t>
  </si>
  <si>
    <t>Barrow In Furness DO</t>
  </si>
  <si>
    <t>OM SOMERSET AND N WILTS</t>
  </si>
  <si>
    <t>Bath DO</t>
  </si>
  <si>
    <t>Battle DO</t>
  </si>
  <si>
    <t>S-SDL HOME COUNTIES NORTH</t>
  </si>
  <si>
    <t>OM HCN WEST</t>
  </si>
  <si>
    <t>Beaconsfield DO</t>
  </si>
  <si>
    <t>Bearsden DO</t>
  </si>
  <si>
    <t>Beccles DO</t>
  </si>
  <si>
    <t>Beckenham DO</t>
  </si>
  <si>
    <t>OM MILTON KEYNES</t>
  </si>
  <si>
    <t>Bedford Rurals DO</t>
  </si>
  <si>
    <t>Bedworth DO</t>
  </si>
  <si>
    <t>OM NI EAST</t>
  </si>
  <si>
    <t>Belfast Bangor DO</t>
  </si>
  <si>
    <t>Belfast Central SDOs</t>
  </si>
  <si>
    <t>Belfast North DO</t>
  </si>
  <si>
    <t>Belfast North SDOs</t>
  </si>
  <si>
    <t>Belfast South And Central DO</t>
  </si>
  <si>
    <t>Bellshill DO</t>
  </si>
  <si>
    <t>Berwick Upon Tweed DO</t>
  </si>
  <si>
    <t>S-SDL CENTRAL AND EAST LONDON</t>
  </si>
  <si>
    <t>OM EAST LONDON</t>
  </si>
  <si>
    <t>Bethnal Green DO</t>
  </si>
  <si>
    <t>POFS11113BDA</t>
  </si>
  <si>
    <t>Beverley DO</t>
  </si>
  <si>
    <t>Biggar DO</t>
  </si>
  <si>
    <t>Biggin Hill DO</t>
  </si>
  <si>
    <t>OM HCN EAST</t>
  </si>
  <si>
    <t>Biggleswade DO</t>
  </si>
  <si>
    <t>OM SE CENTRAL</t>
  </si>
  <si>
    <t>Billingshurst DO</t>
  </si>
  <si>
    <t>OM WOLVERHAMPTON AND DUDLEY</t>
  </si>
  <si>
    <t>Bilston DO</t>
  </si>
  <si>
    <t>Bingham DO</t>
  </si>
  <si>
    <t>OM WIGAN</t>
  </si>
  <si>
    <t>Birchwood DO</t>
  </si>
  <si>
    <t>OM BIRMINGHAM CENTRAL</t>
  </si>
  <si>
    <t>Birmingham East DO</t>
  </si>
  <si>
    <t>Birmingham West DO</t>
  </si>
  <si>
    <t>Blackwood DO</t>
  </si>
  <si>
    <t>Blaenau Ffestiniog DO</t>
  </si>
  <si>
    <t>OM EOS NORTH</t>
  </si>
  <si>
    <t>Blairgowrie DO</t>
  </si>
  <si>
    <t>Blandford Forum DO</t>
  </si>
  <si>
    <t>OM SUNDERLAND AND DURHAM</t>
  </si>
  <si>
    <t>Blaydon On Tyne DO</t>
  </si>
  <si>
    <t>Blyth DO</t>
  </si>
  <si>
    <t>OM PLYMOUTH</t>
  </si>
  <si>
    <t>Bodmin DO</t>
  </si>
  <si>
    <t>OM SHEFFIELD SOUTH</t>
  </si>
  <si>
    <t>Bolsover DO</t>
  </si>
  <si>
    <t>Bolton West DO</t>
  </si>
  <si>
    <t>OM EOS SOUTH</t>
  </si>
  <si>
    <t>Boness DO</t>
  </si>
  <si>
    <t>Bonnyrigg DO</t>
  </si>
  <si>
    <t>OM LIVERPOOL</t>
  </si>
  <si>
    <t>Bootle And Seaforth DO</t>
  </si>
  <si>
    <t>Bordon DO</t>
  </si>
  <si>
    <t>OM NORTH YORKSHIRE</t>
  </si>
  <si>
    <t>Boroughbridge SPDO</t>
  </si>
  <si>
    <t>OM PETERBOROUGH</t>
  </si>
  <si>
    <t>Boston DO</t>
  </si>
  <si>
    <t>Bourne DO</t>
  </si>
  <si>
    <t>Bourne End SPDO</t>
  </si>
  <si>
    <t>Bowthorpe DO</t>
  </si>
  <si>
    <t>OM NORTHAMPTON</t>
  </si>
  <si>
    <t>Brackley DO</t>
  </si>
  <si>
    <t>OM READING</t>
  </si>
  <si>
    <t>Bracknell DO</t>
  </si>
  <si>
    <t>Bradford On Avon DO</t>
  </si>
  <si>
    <t>OM WEST YORKSHIRE</t>
  </si>
  <si>
    <t>Bradford South DO</t>
  </si>
  <si>
    <t>OM STOCKPORT</t>
  </si>
  <si>
    <t>Bramhall DO</t>
  </si>
  <si>
    <t>Bramley DO</t>
  </si>
  <si>
    <t>Brampton DO</t>
  </si>
  <si>
    <t>OM SOUTH ANGLIA</t>
  </si>
  <si>
    <t>Brandon DO</t>
  </si>
  <si>
    <t>Brechin DO</t>
  </si>
  <si>
    <t>Brecon DO</t>
  </si>
  <si>
    <t>Bredbury DO</t>
  </si>
  <si>
    <t>Bridge Of Weir DO</t>
  </si>
  <si>
    <t>Bridgnorth DO</t>
  </si>
  <si>
    <t>OM BRISTOL SOUTH AND WEST SOMERSET</t>
  </si>
  <si>
    <t>Bridgwater DO</t>
  </si>
  <si>
    <t>Bridlington DO</t>
  </si>
  <si>
    <t>Bridport DO</t>
  </si>
  <si>
    <t>Brierley Hill DO</t>
  </si>
  <si>
    <t>OM NORTH LINCOLNSHIRE</t>
  </si>
  <si>
    <t>Brigg DO</t>
  </si>
  <si>
    <t>Brighouse DO</t>
  </si>
  <si>
    <t>OM NORTH ESSEX</t>
  </si>
  <si>
    <t>Brightlingsea DO</t>
  </si>
  <si>
    <t>Brighton DO</t>
  </si>
  <si>
    <t>Bristol East Central DO</t>
  </si>
  <si>
    <t>POFS11111A37</t>
  </si>
  <si>
    <t>Bristol East DO</t>
  </si>
  <si>
    <t>Bristol North DO</t>
  </si>
  <si>
    <t>Bristol SDOs</t>
  </si>
  <si>
    <t>Brixton DO</t>
  </si>
  <si>
    <t>OM MEDWAY SOUTH EAST</t>
  </si>
  <si>
    <t>Broadstairs DO</t>
  </si>
  <si>
    <t>Brockley DO</t>
  </si>
  <si>
    <t>Brodick DO</t>
  </si>
  <si>
    <t>Bromsgrove DO</t>
  </si>
  <si>
    <t>Buckie DO</t>
  </si>
  <si>
    <t>Buckingham DO</t>
  </si>
  <si>
    <t>Bude DO</t>
  </si>
  <si>
    <t>Bulford Barracks DO</t>
  </si>
  <si>
    <t>Bungay DO</t>
  </si>
  <si>
    <t>Burnham On Sea DO</t>
  </si>
  <si>
    <t>Burton On Trent DO</t>
  </si>
  <si>
    <t>Bushey DO</t>
  </si>
  <si>
    <t>Buxton DO</t>
  </si>
  <si>
    <t>POFS11112H91A</t>
  </si>
  <si>
    <t>Caernarfon DO</t>
  </si>
  <si>
    <t>OM CARDIFF</t>
  </si>
  <si>
    <t>Caerphilly DO</t>
  </si>
  <si>
    <t>Caldicot DO</t>
  </si>
  <si>
    <t>Callington DO</t>
  </si>
  <si>
    <t>OM SWINDON</t>
  </si>
  <si>
    <t>Calne DO</t>
  </si>
  <si>
    <t>OM WEST CORNWALL</t>
  </si>
  <si>
    <t>Camborne DO</t>
  </si>
  <si>
    <t>Campbeltown DO</t>
  </si>
  <si>
    <t>OM WEST ESSEX</t>
  </si>
  <si>
    <t>Canvey Island DO</t>
  </si>
  <si>
    <t>Cardiff North West DO</t>
  </si>
  <si>
    <t>Cardigan DO</t>
  </si>
  <si>
    <t>Carnforth DO</t>
  </si>
  <si>
    <t>Carrickfergus DO</t>
  </si>
  <si>
    <t>Carterton DO</t>
  </si>
  <si>
    <t>Castle Bromwich DO</t>
  </si>
  <si>
    <t>Castle Douglas DO</t>
  </si>
  <si>
    <t>Caterham DO</t>
  </si>
  <si>
    <t>Catford DO</t>
  </si>
  <si>
    <t>Chard DO</t>
  </si>
  <si>
    <t>Charlton DO</t>
  </si>
  <si>
    <t>Chatham DO</t>
  </si>
  <si>
    <t>Chatteris DO</t>
  </si>
  <si>
    <t>Cheadle SK DO</t>
  </si>
  <si>
    <t>Cheadle ST DO</t>
  </si>
  <si>
    <t>Cheddar DO</t>
  </si>
  <si>
    <t>Chelmsley Wood DO</t>
  </si>
  <si>
    <t>OM GLOUCESTER</t>
  </si>
  <si>
    <t>Cheltenham SDOs</t>
  </si>
  <si>
    <t>Chepstow DO</t>
  </si>
  <si>
    <t>Chertsey DO</t>
  </si>
  <si>
    <t>Chesham DO</t>
  </si>
  <si>
    <t>Chessington DO</t>
  </si>
  <si>
    <t>OM SC EAST</t>
  </si>
  <si>
    <t>Chichester DO</t>
  </si>
  <si>
    <t>Chippenham DO</t>
  </si>
  <si>
    <t>Chipping Norton DO</t>
  </si>
  <si>
    <t>Chiswick DO</t>
  </si>
  <si>
    <t>OM PRESTON</t>
  </si>
  <si>
    <t>Chorley DO</t>
  </si>
  <si>
    <t>OM MANCHESTER</t>
  </si>
  <si>
    <t>Chorlton DO</t>
  </si>
  <si>
    <t>Cinderford DO</t>
  </si>
  <si>
    <t>Cirencester DO</t>
  </si>
  <si>
    <t>Clacton On Sea DO</t>
  </si>
  <si>
    <t>Clapham DO</t>
  </si>
  <si>
    <t>Clarkston DO</t>
  </si>
  <si>
    <t>Cleckheaton DO</t>
  </si>
  <si>
    <t>Clevedon DO</t>
  </si>
  <si>
    <t>Clifton BS DO</t>
  </si>
  <si>
    <t>Clifton NG DO</t>
  </si>
  <si>
    <t>Clitheroe DO</t>
  </si>
  <si>
    <t>Clydebank DO</t>
  </si>
  <si>
    <t>Coalville DO</t>
  </si>
  <si>
    <t>Coalville SDOs</t>
  </si>
  <si>
    <t>Cobham DO</t>
  </si>
  <si>
    <t>Cockermouth DO</t>
  </si>
  <si>
    <t>Coldstream DO</t>
  </si>
  <si>
    <t>Coleford DO</t>
  </si>
  <si>
    <t>Coleraine DO</t>
  </si>
  <si>
    <t>Coleshill DO</t>
  </si>
  <si>
    <t>Cookstown DO</t>
  </si>
  <si>
    <t>Coombs Wood DO</t>
  </si>
  <si>
    <t>Corby DO</t>
  </si>
  <si>
    <t>Corwen DO</t>
  </si>
  <si>
    <t>Coulsdon DO</t>
  </si>
  <si>
    <t>Cowdenbeath DO</t>
  </si>
  <si>
    <t>Craigavon DO</t>
  </si>
  <si>
    <t>POFS1111223N1G</t>
  </si>
  <si>
    <t>Cramlington DO</t>
  </si>
  <si>
    <t>Cranbrook DO</t>
  </si>
  <si>
    <t>Cranleigh DO</t>
  </si>
  <si>
    <t>Craven Arms DO</t>
  </si>
  <si>
    <t>Crediton DO</t>
  </si>
  <si>
    <t>Crewkerne DO</t>
  </si>
  <si>
    <t>Crieff DO</t>
  </si>
  <si>
    <t>Cromer DO</t>
  </si>
  <si>
    <t>Crosby DO</t>
  </si>
  <si>
    <t>Cullompton DO</t>
  </si>
  <si>
    <t>Cumbernauld DO</t>
  </si>
  <si>
    <t>Cumnock DO</t>
  </si>
  <si>
    <t>Cupar DO</t>
  </si>
  <si>
    <t>Dalkeith DO</t>
  </si>
  <si>
    <t>Dalry DO</t>
  </si>
  <si>
    <t>OM SOUTH DEVON</t>
  </si>
  <si>
    <t>Dartmouth DO</t>
  </si>
  <si>
    <t>Darwen DO</t>
  </si>
  <si>
    <t>Daventry DO</t>
  </si>
  <si>
    <t>Dawlish DO</t>
  </si>
  <si>
    <t>OM CHESTER</t>
  </si>
  <si>
    <t>Deeside DO</t>
  </si>
  <si>
    <t>OM EOS EDINBURGH CITY</t>
  </si>
  <si>
    <t>Dell DO</t>
  </si>
  <si>
    <t>Denbigh DO</t>
  </si>
  <si>
    <t>Denny DO</t>
  </si>
  <si>
    <t>Denton DO</t>
  </si>
  <si>
    <t>Deptford DO</t>
  </si>
  <si>
    <t>Dereham DO</t>
  </si>
  <si>
    <t>OM HIGHLANDS AND ISLANDS</t>
  </si>
  <si>
    <t>Dingwall DO</t>
  </si>
  <si>
    <t>Dinnington DO</t>
  </si>
  <si>
    <t>Dolgellau DO</t>
  </si>
  <si>
    <t>POFS2AL12A3A4</t>
  </si>
  <si>
    <t>Doncaster SDOs</t>
  </si>
  <si>
    <t>POFS11112J112</t>
  </si>
  <si>
    <t>Dore DO</t>
  </si>
  <si>
    <t>Dorking DO</t>
  </si>
  <si>
    <t>Downham Market DO</t>
  </si>
  <si>
    <t>Drayton SPDO</t>
  </si>
  <si>
    <t>OM HEREFORD AND WORCESTERSHIRE</t>
  </si>
  <si>
    <t>Droitwich DO</t>
  </si>
  <si>
    <t>Dronfield DO</t>
  </si>
  <si>
    <t>Droylsden DO</t>
  </si>
  <si>
    <t>Dudley DO</t>
  </si>
  <si>
    <t>Dulwich DO</t>
  </si>
  <si>
    <t>Dunbar DO</t>
  </si>
  <si>
    <t>Dunblane DO</t>
  </si>
  <si>
    <t>Dundee East DO</t>
  </si>
  <si>
    <t>Dunfermline DO</t>
  </si>
  <si>
    <t>Dungannon DO</t>
  </si>
  <si>
    <t>Dunoon DO</t>
  </si>
  <si>
    <t>Duns DO</t>
  </si>
  <si>
    <t>Dursley DO</t>
  </si>
  <si>
    <t>Earl Shilton DO</t>
  </si>
  <si>
    <t>Earls Court DO</t>
  </si>
  <si>
    <t>Easingwold SPDO</t>
  </si>
  <si>
    <t>OM NORTH LONDON</t>
  </si>
  <si>
    <t>East Finchley DO</t>
  </si>
  <si>
    <t>East Ham DO</t>
  </si>
  <si>
    <t>East Kilbride DO</t>
  </si>
  <si>
    <t>Ebbw Vale DO</t>
  </si>
  <si>
    <t>Edenbridge DO</t>
  </si>
  <si>
    <t>Edinburgh North West DO</t>
  </si>
  <si>
    <t>Edinburgh South East DO</t>
  </si>
  <si>
    <t>Edinburgh South West DO</t>
  </si>
  <si>
    <t>Edinburgh West DO</t>
  </si>
  <si>
    <t>Egremont DO</t>
  </si>
  <si>
    <t>Elgin DO</t>
  </si>
  <si>
    <t>Ellon DO</t>
  </si>
  <si>
    <t>Eltham DO</t>
  </si>
  <si>
    <t>Enniskillen DO</t>
  </si>
  <si>
    <t>Enniskillen SDOs</t>
  </si>
  <si>
    <t>Epping DO</t>
  </si>
  <si>
    <t>Epsom DO</t>
  </si>
  <si>
    <t>Erdington DO</t>
  </si>
  <si>
    <t>Erskine DO</t>
  </si>
  <si>
    <t>Evesham DO</t>
  </si>
  <si>
    <t>Exeter Rurals DO</t>
  </si>
  <si>
    <t>POFS11111C112A</t>
  </si>
  <si>
    <t>Eyemouth DO</t>
  </si>
  <si>
    <t>Fakenham DO</t>
  </si>
  <si>
    <t>Falkirk DO</t>
  </si>
  <si>
    <t>Faringdon DO</t>
  </si>
  <si>
    <t>Faversham DO</t>
  </si>
  <si>
    <t>Felixstowe DO</t>
  </si>
  <si>
    <t>OM HCS NORTH EAST</t>
  </si>
  <si>
    <t>Feltham DO</t>
  </si>
  <si>
    <t>Ferndale DO</t>
  </si>
  <si>
    <t>POFS2AL12A10A4</t>
  </si>
  <si>
    <t>Finchley Church End DO</t>
  </si>
  <si>
    <t>Finsbury Park DO</t>
  </si>
  <si>
    <t>Fishguard DO</t>
  </si>
  <si>
    <t>Fleet DO</t>
  </si>
  <si>
    <t>Fleetwood DO</t>
  </si>
  <si>
    <t>Flint DO</t>
  </si>
  <si>
    <t>Fordingbridge DO</t>
  </si>
  <si>
    <t>Forest Gate DO</t>
  </si>
  <si>
    <t>Forest Hall DO</t>
  </si>
  <si>
    <t>Forest Hill DO</t>
  </si>
  <si>
    <t>Forfar DO</t>
  </si>
  <si>
    <t>Formby DO</t>
  </si>
  <si>
    <t>Forres DO</t>
  </si>
  <si>
    <t>Fort William DO</t>
  </si>
  <si>
    <t>Fort William SDOs</t>
  </si>
  <si>
    <t>Fraserburgh DO</t>
  </si>
  <si>
    <t>Frinton On Sea DO</t>
  </si>
  <si>
    <t>OM WARRINGTON</t>
  </si>
  <si>
    <t>Frodsham DO</t>
  </si>
  <si>
    <t>Frome DO</t>
  </si>
  <si>
    <t>Galashiels DO</t>
  </si>
  <si>
    <t>OM GREATER YORKSHIRE</t>
  </si>
  <si>
    <t>Garforth DO</t>
  </si>
  <si>
    <t>Garstang DO</t>
  </si>
  <si>
    <t>Garston DO</t>
  </si>
  <si>
    <t>Gerrards Cross DO</t>
  </si>
  <si>
    <t>Gillingham ME DO</t>
  </si>
  <si>
    <t>Gillingham SP DO</t>
  </si>
  <si>
    <t>Girvan DO</t>
  </si>
  <si>
    <t>Glasgow Baillieston DO</t>
  </si>
  <si>
    <t>Glasgow Cathcart DO</t>
  </si>
  <si>
    <t>Glasgow G15 DO</t>
  </si>
  <si>
    <t>Glasgow G32 DO</t>
  </si>
  <si>
    <t>Glasgow G43 And G46 DO</t>
  </si>
  <si>
    <t>Glasgow G51 DO</t>
  </si>
  <si>
    <t>Glasgow G52 DO</t>
  </si>
  <si>
    <t>Glasgow Rutherglen DO</t>
  </si>
  <si>
    <t>Glasgow SDOs</t>
  </si>
  <si>
    <t>Glastonbury DO</t>
  </si>
  <si>
    <t>Glenrothes DO</t>
  </si>
  <si>
    <t>Glossop DO</t>
  </si>
  <si>
    <t>Gloucester South DO</t>
  </si>
  <si>
    <t>Godalming DO</t>
  </si>
  <si>
    <t>OM NW LONDON</t>
  </si>
  <si>
    <t>Golders Green DO</t>
  </si>
  <si>
    <t>Goldsworth Park DO</t>
  </si>
  <si>
    <t>POFS11111D2A4</t>
  </si>
  <si>
    <t>Goole DO</t>
  </si>
  <si>
    <t>Goring On Sea DO</t>
  </si>
  <si>
    <t>Gorseinon DO</t>
  </si>
  <si>
    <t>Gosforth DO</t>
  </si>
  <si>
    <t>Grange Over Sands DO</t>
  </si>
  <si>
    <t>Grangemouth DO</t>
  </si>
  <si>
    <t>Grantown On Spey DO</t>
  </si>
  <si>
    <t>OM SOUTH ESSEX</t>
  </si>
  <si>
    <t>Grays DO</t>
  </si>
  <si>
    <t>Great Barr DO</t>
  </si>
  <si>
    <t>Great Missenden DO</t>
  </si>
  <si>
    <t>Greenwich DO</t>
  </si>
  <si>
    <t>Grimsby DO</t>
  </si>
  <si>
    <t>Guisborough DO</t>
  </si>
  <si>
    <t>Haddington DO</t>
  </si>
  <si>
    <t>Hadleigh DO</t>
  </si>
  <si>
    <t>Hailsham DO</t>
  </si>
  <si>
    <t>Halesworth DO</t>
  </si>
  <si>
    <t>Halfway DO</t>
  </si>
  <si>
    <t>Hall Green DO</t>
  </si>
  <si>
    <t>Halstead DO</t>
  </si>
  <si>
    <t>Hamilton DO</t>
  </si>
  <si>
    <t>Hammersmith DO</t>
  </si>
  <si>
    <t>Hampstead DO</t>
  </si>
  <si>
    <t>Hanwell DO</t>
  </si>
  <si>
    <t>Harehills DO</t>
  </si>
  <si>
    <t>Harold Hill DO</t>
  </si>
  <si>
    <t>OM HARROW AND UXBRIDGE</t>
  </si>
  <si>
    <t>Harrow DO</t>
  </si>
  <si>
    <t>Hartlepool DO</t>
  </si>
  <si>
    <t>Harwich DO</t>
  </si>
  <si>
    <t>Haslemere DO</t>
  </si>
  <si>
    <t>Hatton DO</t>
  </si>
  <si>
    <t>OM CAMBRIDGE</t>
  </si>
  <si>
    <t>Haverhill DO</t>
  </si>
  <si>
    <t>Hawick DO</t>
  </si>
  <si>
    <t>Hayling Island DO</t>
  </si>
  <si>
    <t>Haywards Heath DO</t>
  </si>
  <si>
    <t>Hebden Bridge DO</t>
  </si>
  <si>
    <t>Helensburgh DO</t>
  </si>
  <si>
    <t>Helston DO</t>
  </si>
  <si>
    <t>Hendon DO</t>
  </si>
  <si>
    <t>Henfield DO</t>
  </si>
  <si>
    <t>Hengoed DO</t>
  </si>
  <si>
    <t>Henley In Arden DO</t>
  </si>
  <si>
    <t>Henley On Thames DO</t>
  </si>
  <si>
    <t>Herne Hill DO</t>
  </si>
  <si>
    <t>Hertford DO</t>
  </si>
  <si>
    <t>Hexham DO</t>
  </si>
  <si>
    <t>Heywood DO</t>
  </si>
  <si>
    <t>High Wycombe South DO</t>
  </si>
  <si>
    <t>Highbury DO</t>
  </si>
  <si>
    <t>Hitchin DO</t>
  </si>
  <si>
    <t>Hitchin DO Rurals SDOs</t>
  </si>
  <si>
    <t>Hockley B DO</t>
  </si>
  <si>
    <t>POFS11111DB1AC</t>
  </si>
  <si>
    <t>Hockley SS DO</t>
  </si>
  <si>
    <t>Holsworthy DO</t>
  </si>
  <si>
    <t>Holt DO</t>
  </si>
  <si>
    <t>Honiton DO</t>
  </si>
  <si>
    <t>Hook DO</t>
  </si>
  <si>
    <t>Horley DO</t>
  </si>
  <si>
    <t>Horncastle DO</t>
  </si>
  <si>
    <t>Hornchurch DO</t>
  </si>
  <si>
    <t>Houghton Le Spring DO</t>
  </si>
  <si>
    <t>Hounslow DO</t>
  </si>
  <si>
    <t>OM NORTH NOTTINGHAMSHIRE</t>
  </si>
  <si>
    <t>Hucknall DO</t>
  </si>
  <si>
    <t>Hull SDOs</t>
  </si>
  <si>
    <t>Hungerford DO</t>
  </si>
  <si>
    <t>Hunslet DO</t>
  </si>
  <si>
    <t>Hunstanton DO</t>
  </si>
  <si>
    <t>Huntingdon DO</t>
  </si>
  <si>
    <t>Huntly DO</t>
  </si>
  <si>
    <t>Huyton DO</t>
  </si>
  <si>
    <t>Hyde DO</t>
  </si>
  <si>
    <t>Hythe CT DO</t>
  </si>
  <si>
    <t>Hythe SO DO</t>
  </si>
  <si>
    <t>Ilfracombe DO</t>
  </si>
  <si>
    <t>Immingham DO</t>
  </si>
  <si>
    <t>Invergordon DO</t>
  </si>
  <si>
    <t>Ipswich DO</t>
  </si>
  <si>
    <t>Ireland Wood DO</t>
  </si>
  <si>
    <t>Irlam DO</t>
  </si>
  <si>
    <t>Irvine DO</t>
  </si>
  <si>
    <t>Ivybridge DO</t>
  </si>
  <si>
    <t>Jarrow DO</t>
  </si>
  <si>
    <t>Jedburgh DO</t>
  </si>
  <si>
    <t>Johnstone DO</t>
  </si>
  <si>
    <t>Keith DO</t>
  </si>
  <si>
    <t>Kelso DO</t>
  </si>
  <si>
    <t>Kenilworth DO</t>
  </si>
  <si>
    <t>Kennington DO</t>
  </si>
  <si>
    <t>Kensington DO</t>
  </si>
  <si>
    <t>Kentish Town DO</t>
  </si>
  <si>
    <t>Keswick DO</t>
  </si>
  <si>
    <t>Keynsham DO</t>
  </si>
  <si>
    <t>Kidlington DO</t>
  </si>
  <si>
    <t>Kidwelly SPDO</t>
  </si>
  <si>
    <t>Kilsyth DO</t>
  </si>
  <si>
    <t>Kilwinning DO</t>
  </si>
  <si>
    <t>Kings Lynn DO</t>
  </si>
  <si>
    <t>Kings Norton DO</t>
  </si>
  <si>
    <t>Kingsbridge DO</t>
  </si>
  <si>
    <t>Kingswinford DO</t>
  </si>
  <si>
    <t>Kinross DO</t>
  </si>
  <si>
    <t>Kirkby DO</t>
  </si>
  <si>
    <t>Kirkby In Ashfield DO</t>
  </si>
  <si>
    <t>Kirkcaldy DO</t>
  </si>
  <si>
    <t>Kirkwall DO</t>
  </si>
  <si>
    <t>Kirriemuir DO</t>
  </si>
  <si>
    <t>Kitts Green DO</t>
  </si>
  <si>
    <t>Knaresborough DO</t>
  </si>
  <si>
    <t>Knebworth SPDO</t>
  </si>
  <si>
    <t>Knowle DO</t>
  </si>
  <si>
    <t>Knutsford DO</t>
  </si>
  <si>
    <t>Kyle DO</t>
  </si>
  <si>
    <t>Lairg DO</t>
  </si>
  <si>
    <t>Lambeth DO</t>
  </si>
  <si>
    <t>Lampeter DO</t>
  </si>
  <si>
    <t>Lanark DO</t>
  </si>
  <si>
    <t>Lancaster DO</t>
  </si>
  <si>
    <t>POFS1112I41</t>
  </si>
  <si>
    <t>Lancing DO</t>
  </si>
  <si>
    <t>Landywood DO</t>
  </si>
  <si>
    <t>Langport DO</t>
  </si>
  <si>
    <t>Largs DO</t>
  </si>
  <si>
    <t>Lark Lane DO</t>
  </si>
  <si>
    <t>Larkhall DO</t>
  </si>
  <si>
    <t>Larne DO</t>
  </si>
  <si>
    <t>Launceston DO</t>
  </si>
  <si>
    <t>Laurencekirk DO</t>
  </si>
  <si>
    <t>Leatherhead DO</t>
  </si>
  <si>
    <t>Ledbury DO</t>
  </si>
  <si>
    <t>Lee DO</t>
  </si>
  <si>
    <t>Leeds City DO</t>
  </si>
  <si>
    <t>Leek DO</t>
  </si>
  <si>
    <t>Leigh DO</t>
  </si>
  <si>
    <t>Leiston DO</t>
  </si>
  <si>
    <t>Leominster DO</t>
  </si>
  <si>
    <t>Lerwick DO</t>
  </si>
  <si>
    <t>Letchworth DO</t>
  </si>
  <si>
    <t>Leven DO</t>
  </si>
  <si>
    <t>Lewes DO</t>
  </si>
  <si>
    <t>Lewisham DO</t>
  </si>
  <si>
    <t>Leyland DO</t>
  </si>
  <si>
    <t>POFS6AAA4DA</t>
  </si>
  <si>
    <t>Leytonstone DO</t>
  </si>
  <si>
    <t>Limavady DO</t>
  </si>
  <si>
    <t>Lincoln South SDOs</t>
  </si>
  <si>
    <t>Lingfield DO</t>
  </si>
  <si>
    <t>Linlithgow DO</t>
  </si>
  <si>
    <t>Liphook DO</t>
  </si>
  <si>
    <t>Lisburn DO</t>
  </si>
  <si>
    <t>Liskeard DO</t>
  </si>
  <si>
    <t>Liverpool South East DO</t>
  </si>
  <si>
    <t>Livingston DO</t>
  </si>
  <si>
    <t>Llandeilo DO</t>
  </si>
  <si>
    <t>Llandudno DO</t>
  </si>
  <si>
    <t>Llandysul DO</t>
  </si>
  <si>
    <t>Llangefni DO</t>
  </si>
  <si>
    <t>Llanrwst DO</t>
  </si>
  <si>
    <t>Lochgelly DO</t>
  </si>
  <si>
    <t>Lochgilphead DO</t>
  </si>
  <si>
    <t>Lochmaddy DO</t>
  </si>
  <si>
    <t>Lockerbie DO</t>
  </si>
  <si>
    <t>London Camden DO</t>
  </si>
  <si>
    <t>London Victoria Docks DO</t>
  </si>
  <si>
    <t>Long Eaton DO</t>
  </si>
  <si>
    <t>Long Stratton SUDO</t>
  </si>
  <si>
    <t>Longridge DO</t>
  </si>
  <si>
    <t>Looe DO</t>
  </si>
  <si>
    <t>Loughborough DO</t>
  </si>
  <si>
    <t>Loughborough SDOs</t>
  </si>
  <si>
    <t>Louth DO</t>
  </si>
  <si>
    <t>Lowestoft DO</t>
  </si>
  <si>
    <t>Ludlow DO</t>
  </si>
  <si>
    <t>Lutterworth DO</t>
  </si>
  <si>
    <t>Lydney DO</t>
  </si>
  <si>
    <t>Lytham St Annes DO</t>
  </si>
  <si>
    <t>Machynlleth DO</t>
  </si>
  <si>
    <t>Maesteg DO</t>
  </si>
  <si>
    <t>Magherafelt DO</t>
  </si>
  <si>
    <t>Maghull DO</t>
  </si>
  <si>
    <t>Maida Hill DO</t>
  </si>
  <si>
    <t>Maidenhead DO</t>
  </si>
  <si>
    <t>Maidstone DO Rurals SDOs</t>
  </si>
  <si>
    <t>Malton DO</t>
  </si>
  <si>
    <t>Malvern DO</t>
  </si>
  <si>
    <t>Manchester East DO</t>
  </si>
  <si>
    <t>Manchester North DO</t>
  </si>
  <si>
    <t>Manchester North West DO</t>
  </si>
  <si>
    <t>Manchester South East DO</t>
  </si>
  <si>
    <t>Manningtree DO</t>
  </si>
  <si>
    <t>Manor Park DO</t>
  </si>
  <si>
    <t>March DO</t>
  </si>
  <si>
    <t>Margate DO</t>
  </si>
  <si>
    <t>Market Drayton DO</t>
  </si>
  <si>
    <t>Market Harborough DO</t>
  </si>
  <si>
    <t>Market Rasen DO</t>
  </si>
  <si>
    <t>Market Weighton SPDO</t>
  </si>
  <si>
    <t>Marlborough DO</t>
  </si>
  <si>
    <t>Marlow DO</t>
  </si>
  <si>
    <t>Marple DO</t>
  </si>
  <si>
    <t>POFS11112H91C</t>
  </si>
  <si>
    <t>Maryport DO</t>
  </si>
  <si>
    <t>Matlock DO</t>
  </si>
  <si>
    <t>Melksham DO</t>
  </si>
  <si>
    <t>Melrose DO</t>
  </si>
  <si>
    <t>Melton Mowbray DO</t>
  </si>
  <si>
    <t>Mid Rhondda Ganol DO</t>
  </si>
  <si>
    <t>Midhurst DO</t>
  </si>
  <si>
    <t>Mildenhall DO</t>
  </si>
  <si>
    <t>Millom DO</t>
  </si>
  <si>
    <t>Milngavie DO</t>
  </si>
  <si>
    <t>Milton Keynes Kiln Farm DO</t>
  </si>
  <si>
    <t>Minehead DO</t>
  </si>
  <si>
    <t>Mitcham DO</t>
  </si>
  <si>
    <t>Monmouth DO</t>
  </si>
  <si>
    <t>Montrose DO</t>
  </si>
  <si>
    <t>Morden DO</t>
  </si>
  <si>
    <t>Moreton DO</t>
  </si>
  <si>
    <t>Morley DO</t>
  </si>
  <si>
    <t>Mortlake DO</t>
  </si>
  <si>
    <t>Moseley DO</t>
  </si>
  <si>
    <t>Mossley Hill DO</t>
  </si>
  <si>
    <t>Motherwell DO</t>
  </si>
  <si>
    <t>OM CENTRAL LONDON</t>
  </si>
  <si>
    <t>Mount Pleasant EC1 DO</t>
  </si>
  <si>
    <t>POFS11113A15</t>
  </si>
  <si>
    <t>Mount Pleasant W DO</t>
  </si>
  <si>
    <t>Mount Pleasant WC DO</t>
  </si>
  <si>
    <t>Mumbles DO</t>
  </si>
  <si>
    <t>Musselburgh DO</t>
  </si>
  <si>
    <t>Nailsea DO</t>
  </si>
  <si>
    <t>Nairn DO</t>
  </si>
  <si>
    <t>Nantwich DO</t>
  </si>
  <si>
    <t>Narberth DO</t>
  </si>
  <si>
    <t>POFS2AL12A8A3</t>
  </si>
  <si>
    <t>Neath DO</t>
  </si>
  <si>
    <t>Neston DO</t>
  </si>
  <si>
    <t>New Cross DO</t>
  </si>
  <si>
    <t>New Ferry DO</t>
  </si>
  <si>
    <t>New Malden DO</t>
  </si>
  <si>
    <t>New Romney DO</t>
  </si>
  <si>
    <t>New Southgate DO</t>
  </si>
  <si>
    <t>Newcastle West DO</t>
  </si>
  <si>
    <t>Newent SPDO</t>
  </si>
  <si>
    <t>Newhaven DO</t>
  </si>
  <si>
    <t>Newport IOW DO</t>
  </si>
  <si>
    <t>Newquay DO</t>
  </si>
  <si>
    <t>Newry DO</t>
  </si>
  <si>
    <t>Newry SDOs</t>
  </si>
  <si>
    <t>Newton Abbot DO</t>
  </si>
  <si>
    <t>Newton Aycliffe DO</t>
  </si>
  <si>
    <t>Newton Le Willows DO</t>
  </si>
  <si>
    <t>Newton Mearns DO</t>
  </si>
  <si>
    <t>Newton Stewart DO</t>
  </si>
  <si>
    <t>Newtown DO</t>
  </si>
  <si>
    <t>Newtownards DO</t>
  </si>
  <si>
    <t>North Berwick DO</t>
  </si>
  <si>
    <t>North Finchley DO</t>
  </si>
  <si>
    <t>North Kensington DO</t>
  </si>
  <si>
    <t>North Walsham DO</t>
  </si>
  <si>
    <t>Northallerton DO</t>
  </si>
  <si>
    <t>Northfield DO</t>
  </si>
  <si>
    <t>Northwood DO</t>
  </si>
  <si>
    <t>Norwich DO</t>
  </si>
  <si>
    <t>Norwich DO Rurals SDOs</t>
  </si>
  <si>
    <t>Norwood DO</t>
  </si>
  <si>
    <t>Notting Hill DO</t>
  </si>
  <si>
    <t>Nottingham City DO</t>
  </si>
  <si>
    <t>Oakengates DO</t>
  </si>
  <si>
    <t>Oakham DO</t>
  </si>
  <si>
    <t>Oban DO</t>
  </si>
  <si>
    <t>Oldbury DO</t>
  </si>
  <si>
    <t>Omagh DO</t>
  </si>
  <si>
    <t>Ongar DO</t>
  </si>
  <si>
    <t>Orkneys SDOs</t>
  </si>
  <si>
    <t>Ormskirk DO</t>
  </si>
  <si>
    <t>Orpington DO</t>
  </si>
  <si>
    <t>Oswestry DO</t>
  </si>
  <si>
    <t>Otley DO</t>
  </si>
  <si>
    <t>Oxted DO</t>
  </si>
  <si>
    <t>Paddington DO</t>
  </si>
  <si>
    <t>Paignton DO</t>
  </si>
  <si>
    <t>Pangbourne DO</t>
  </si>
  <si>
    <t>OM SC WEST</t>
  </si>
  <si>
    <t>Parkstone DO</t>
  </si>
  <si>
    <t>Patchway DO</t>
  </si>
  <si>
    <t>Peacehaven DO</t>
  </si>
  <si>
    <t>Peebles DO</t>
  </si>
  <si>
    <t>Pembroke Dock DO</t>
  </si>
  <si>
    <t>Penarth DO</t>
  </si>
  <si>
    <t>Pendle DO</t>
  </si>
  <si>
    <t>Penicuik DO</t>
  </si>
  <si>
    <t>Penzance DO</t>
  </si>
  <si>
    <t>Pershore DO</t>
  </si>
  <si>
    <t>Peterhead DO</t>
  </si>
  <si>
    <t>Peterlee DO</t>
  </si>
  <si>
    <t>Petersfield DO</t>
  </si>
  <si>
    <t>Petworth DO</t>
  </si>
  <si>
    <t>Pickering DO</t>
  </si>
  <si>
    <t>Pinner DO</t>
  </si>
  <si>
    <t>Pitlochry DO</t>
  </si>
  <si>
    <t>Plaistow DO</t>
  </si>
  <si>
    <t>Pocklington DO</t>
  </si>
  <si>
    <t>Polegate DO</t>
  </si>
  <si>
    <t>Pontardawe DO</t>
  </si>
  <si>
    <t>Ponteland DO</t>
  </si>
  <si>
    <t>Pontyclun DO</t>
  </si>
  <si>
    <t>Pontypool DO</t>
  </si>
  <si>
    <t>Poole Alder Hills DO</t>
  </si>
  <si>
    <t>Port Ellen DO</t>
  </si>
  <si>
    <t>Porthcawl DO</t>
  </si>
  <si>
    <t>Porthmadog DO</t>
  </si>
  <si>
    <t>Portishead DO</t>
  </si>
  <si>
    <t>Portland DO</t>
  </si>
  <si>
    <t>Portobello DO</t>
  </si>
  <si>
    <t>Portree DO</t>
  </si>
  <si>
    <t>Portslade DO</t>
  </si>
  <si>
    <t>OM HCN CENTRAL</t>
  </si>
  <si>
    <t>Potters Bar DO</t>
  </si>
  <si>
    <t>Prescot DO</t>
  </si>
  <si>
    <t>Preston Central DO</t>
  </si>
  <si>
    <t>Preston South DO</t>
  </si>
  <si>
    <t>Preston West DO</t>
  </si>
  <si>
    <t>Prestonpans DO</t>
  </si>
  <si>
    <t>Prestwick DO</t>
  </si>
  <si>
    <t>Prudhoe DO</t>
  </si>
  <si>
    <t>Pudsey DO</t>
  </si>
  <si>
    <t>Pulborough DO</t>
  </si>
  <si>
    <t>Purley DO</t>
  </si>
  <si>
    <t>Pwllheli DO</t>
  </si>
  <si>
    <t>Quinton DO</t>
  </si>
  <si>
    <t>Radcliffe DO</t>
  </si>
  <si>
    <t>Radlett DO</t>
  </si>
  <si>
    <t>Radstock DO</t>
  </si>
  <si>
    <t>Rainham RM DO</t>
  </si>
  <si>
    <t>Reading DO</t>
  </si>
  <si>
    <t>Reading East DO</t>
  </si>
  <si>
    <t>Reading West DO</t>
  </si>
  <si>
    <t>Redfern Park DO</t>
  </si>
  <si>
    <t>Rednal DO</t>
  </si>
  <si>
    <t>Redruth DO</t>
  </si>
  <si>
    <t>Reigate DO</t>
  </si>
  <si>
    <t>Renfrew DO</t>
  </si>
  <si>
    <t>Rhyl DO</t>
  </si>
  <si>
    <t>Richmond DL DO</t>
  </si>
  <si>
    <t>Rickmansworth DO</t>
  </si>
  <si>
    <t>Ripley DE DO</t>
  </si>
  <si>
    <t>Ripon DO</t>
  </si>
  <si>
    <t>Ross On Wye DO</t>
  </si>
  <si>
    <t>Rotherhithe DO</t>
  </si>
  <si>
    <t>Rothesay DO</t>
  </si>
  <si>
    <t>Rottingdean DO</t>
  </si>
  <si>
    <t>Rugby DO</t>
  </si>
  <si>
    <t>Rugeley DO</t>
  </si>
  <si>
    <t>Runcorn DO</t>
  </si>
  <si>
    <t>Ruthin DO</t>
  </si>
  <si>
    <t>Ryde DO</t>
  </si>
  <si>
    <t>Rye DO</t>
  </si>
  <si>
    <t>Saffron Walden DO</t>
  </si>
  <si>
    <t>Sale DO</t>
  </si>
  <si>
    <t>Saltash DO</t>
  </si>
  <si>
    <t>Saltcoats DO</t>
  </si>
  <si>
    <t>Sandbach DO</t>
  </si>
  <si>
    <t>Sandhurst DO</t>
  </si>
  <si>
    <t>Sandown DO</t>
  </si>
  <si>
    <t>Sandwich DO</t>
  </si>
  <si>
    <t>Sandy DO</t>
  </si>
  <si>
    <t>Sarisbury Green DO</t>
  </si>
  <si>
    <t>Saxmundham DO</t>
  </si>
  <si>
    <t>Scarborough DO</t>
  </si>
  <si>
    <t>Scissett DO</t>
  </si>
  <si>
    <t>Scunthorpe DO</t>
  </si>
  <si>
    <t>Seaford DO</t>
  </si>
  <si>
    <t>Seaham DO</t>
  </si>
  <si>
    <t>Seaton DO</t>
  </si>
  <si>
    <t>Selby DO</t>
  </si>
  <si>
    <t>Selkirk DO</t>
  </si>
  <si>
    <t>Sevenoaks Rural DO</t>
  </si>
  <si>
    <t>Shaftesbury DO</t>
  </si>
  <si>
    <t>Sheerness DO</t>
  </si>
  <si>
    <t>Sheffield North DO</t>
  </si>
  <si>
    <t>Shepperton DO</t>
  </si>
  <si>
    <t>Shepshed DO</t>
  </si>
  <si>
    <t>Shepton Mallet DO</t>
  </si>
  <si>
    <t>Sherborne DO</t>
  </si>
  <si>
    <t>Sherburn DO</t>
  </si>
  <si>
    <t>Sheringham DO</t>
  </si>
  <si>
    <t>Shetland SDOs</t>
  </si>
  <si>
    <t>Shirley B DO</t>
  </si>
  <si>
    <t>Shoreham By Sea DO</t>
  </si>
  <si>
    <t>Sidcup DO</t>
  </si>
  <si>
    <t>Sidmouth DO</t>
  </si>
  <si>
    <t>Skegness DO</t>
  </si>
  <si>
    <t>Skelmersdale DO</t>
  </si>
  <si>
    <t>Skelton In Cleveland DO</t>
  </si>
  <si>
    <t>Skye SDOs</t>
  </si>
  <si>
    <t>Slaithwaite DO</t>
  </si>
  <si>
    <t>Sleaford DO</t>
  </si>
  <si>
    <t>Slough DO</t>
  </si>
  <si>
    <t>POFS11111D521</t>
  </si>
  <si>
    <t>Smethwick DO</t>
  </si>
  <si>
    <t>Somerton DO</t>
  </si>
  <si>
    <t>South Molton DO</t>
  </si>
  <si>
    <t>South Norwood DO</t>
  </si>
  <si>
    <t>South Ockendon DO</t>
  </si>
  <si>
    <t>South Shields DO</t>
  </si>
  <si>
    <t>South Woodham Ferrers DO</t>
  </si>
  <si>
    <t>Southam DO</t>
  </si>
  <si>
    <t>Speke DO</t>
  </si>
  <si>
    <t>Spennymoor DO</t>
  </si>
  <si>
    <t>Spilsby DO</t>
  </si>
  <si>
    <t>St Andrews DO</t>
  </si>
  <si>
    <t>St Ives PE DO</t>
  </si>
  <si>
    <t>St Ives TR DO</t>
  </si>
  <si>
    <t>St Johns Wood DO</t>
  </si>
  <si>
    <t>St Leonards On Sea DO</t>
  </si>
  <si>
    <t>St Neots DO</t>
  </si>
  <si>
    <t>Staines DO</t>
  </si>
  <si>
    <t>Stanford Le Hope DO</t>
  </si>
  <si>
    <t>Stanmore DO</t>
  </si>
  <si>
    <t>Staveley DO</t>
  </si>
  <si>
    <t>Stirling Central SDOs</t>
  </si>
  <si>
    <t>Stocksbridge DO</t>
  </si>
  <si>
    <t>Stockwell DO</t>
  </si>
  <si>
    <t>Stone DO</t>
  </si>
  <si>
    <t>Stonehaven DO</t>
  </si>
  <si>
    <t>Stornoway DO</t>
  </si>
  <si>
    <t>Storrington DO</t>
  </si>
  <si>
    <t>Stourport On Severn DO</t>
  </si>
  <si>
    <t>Stowmarket DO</t>
  </si>
  <si>
    <t>Strabane DO</t>
  </si>
  <si>
    <t>Stranraer DO</t>
  </si>
  <si>
    <t>Stratford DO</t>
  </si>
  <si>
    <t>Stromness DO</t>
  </si>
  <si>
    <t>Stroud DO</t>
  </si>
  <si>
    <t>Sturminster Newton DO</t>
  </si>
  <si>
    <t>Sunbury On Thames DO</t>
  </si>
  <si>
    <t>Sutton In Ashfield DO</t>
  </si>
  <si>
    <t>Swadlincote DO</t>
  </si>
  <si>
    <t>Swaffham DO</t>
  </si>
  <si>
    <t>Swanage DO</t>
  </si>
  <si>
    <t>Swanley DO</t>
  </si>
  <si>
    <t>Syston SPDO</t>
  </si>
  <si>
    <t>Tadcaster DO</t>
  </si>
  <si>
    <t>Tadworth DO</t>
  </si>
  <si>
    <t>Tain DO</t>
  </si>
  <si>
    <t>Tamworth DO</t>
  </si>
  <si>
    <t>Tarporley DO</t>
  </si>
  <si>
    <t>Tavistock DO</t>
  </si>
  <si>
    <t>Teddington DO</t>
  </si>
  <si>
    <t>Teignmouth DO</t>
  </si>
  <si>
    <t>Tenterden DO</t>
  </si>
  <si>
    <t>Tetbury DO</t>
  </si>
  <si>
    <t>Tewkesbury DO</t>
  </si>
  <si>
    <t>Thame DO</t>
  </si>
  <si>
    <t>Thamesmead DO</t>
  </si>
  <si>
    <t>Thatcham DO</t>
  </si>
  <si>
    <t>The Queen Elizabeth DO</t>
  </si>
  <si>
    <t>Thirsk DO</t>
  </si>
  <si>
    <t>Thornbury DO</t>
  </si>
  <si>
    <t>Thornhill DO</t>
  </si>
  <si>
    <t>Thurso DO</t>
  </si>
  <si>
    <t>Tidworth DO</t>
  </si>
  <si>
    <t>Tipton DO</t>
  </si>
  <si>
    <t>Tiptree DO</t>
  </si>
  <si>
    <t>Tiverton DO</t>
  </si>
  <si>
    <t>Tonbridge DO</t>
  </si>
  <si>
    <t>Tong Road DO</t>
  </si>
  <si>
    <t>Tooting DO</t>
  </si>
  <si>
    <t>Torpoint SPDO</t>
  </si>
  <si>
    <t>Torquay DO</t>
  </si>
  <si>
    <t>Torrington DO</t>
  </si>
  <si>
    <t>Totnes DO</t>
  </si>
  <si>
    <t>Totton DO</t>
  </si>
  <si>
    <t>Towcester SPDO</t>
  </si>
  <si>
    <t>Tranent DO</t>
  </si>
  <si>
    <t>Tredegar DO</t>
  </si>
  <si>
    <t>Tring DO</t>
  </si>
  <si>
    <t>Troon DO</t>
  </si>
  <si>
    <t>Trowbridge DO</t>
  </si>
  <si>
    <t>Turriff DO</t>
  </si>
  <si>
    <t>Tweedale DO</t>
  </si>
  <si>
    <t>Twickenham DO</t>
  </si>
  <si>
    <t>Tyldesley DO</t>
  </si>
  <si>
    <t>Uckfield DO</t>
  </si>
  <si>
    <t>Uddingston DO</t>
  </si>
  <si>
    <t>Ulverston DO</t>
  </si>
  <si>
    <t>Upper Edmonton DO</t>
  </si>
  <si>
    <t>Upper Holloway DO</t>
  </si>
  <si>
    <t>POFS11113A7BB</t>
  </si>
  <si>
    <t>Upton DO</t>
  </si>
  <si>
    <t>Urmston DO</t>
  </si>
  <si>
    <t>Usk DO</t>
  </si>
  <si>
    <t>Uttoxeter DO</t>
  </si>
  <si>
    <t>Vale Of Glamorgan DO</t>
  </si>
  <si>
    <t>Ventnor DO</t>
  </si>
  <si>
    <t>Virginia Water DO</t>
  </si>
  <si>
    <t>Wadebridge DO</t>
  </si>
  <si>
    <t>Wallingford DO</t>
  </si>
  <si>
    <t>Wallington DO</t>
  </si>
  <si>
    <t>Walthamstow DO</t>
  </si>
  <si>
    <t>Walton DO</t>
  </si>
  <si>
    <t>Walton On Thames DO</t>
  </si>
  <si>
    <t>Walworth DO</t>
  </si>
  <si>
    <t>Wantage DO</t>
  </si>
  <si>
    <t>Ware DO</t>
  </si>
  <si>
    <t>Wareham DO</t>
  </si>
  <si>
    <t>Warminster DO</t>
  </si>
  <si>
    <t>Wedmore SPDO</t>
  </si>
  <si>
    <t>Wednesbury DO</t>
  </si>
  <si>
    <t>Wellingborough DO</t>
  </si>
  <si>
    <t>Wellington TA DO</t>
  </si>
  <si>
    <t>Wellington TF DO</t>
  </si>
  <si>
    <t>Wells DO</t>
  </si>
  <si>
    <t>Welshpool DO</t>
  </si>
  <si>
    <t>Welwyn Garden City DO</t>
  </si>
  <si>
    <t>West Brompton DO</t>
  </si>
  <si>
    <t>West Bromwich DO</t>
  </si>
  <si>
    <t>West Byfleet DO</t>
  </si>
  <si>
    <t>West Ealing DO</t>
  </si>
  <si>
    <t>West Kensington DO</t>
  </si>
  <si>
    <t>West Norwood DO</t>
  </si>
  <si>
    <t>West Park DO</t>
  </si>
  <si>
    <t>West Wickham DO</t>
  </si>
  <si>
    <t>OM SW LONDON CENTRAL</t>
  </si>
  <si>
    <t>West Wimbledon DO</t>
  </si>
  <si>
    <t>Westbourne DO</t>
  </si>
  <si>
    <t>Westbury DO</t>
  </si>
  <si>
    <t>Westbury On Trym DO</t>
  </si>
  <si>
    <t>Western Isles SDOs</t>
  </si>
  <si>
    <t>Westham DO</t>
  </si>
  <si>
    <t>Weston Super Mare DO</t>
  </si>
  <si>
    <t>Wetherby DO</t>
  </si>
  <si>
    <t>Weybridge DO</t>
  </si>
  <si>
    <t>Whetstone DO</t>
  </si>
  <si>
    <t>Whitby DO</t>
  </si>
  <si>
    <t>Whitchurch DO</t>
  </si>
  <si>
    <t>Whitehaven DO</t>
  </si>
  <si>
    <t>Whitwood DO</t>
  </si>
  <si>
    <t>Wick DO</t>
  </si>
  <si>
    <t>Wickford DO</t>
  </si>
  <si>
    <t>Widnes DO</t>
  </si>
  <si>
    <t>Wigston DO</t>
  </si>
  <si>
    <t>Wigton DO</t>
  </si>
  <si>
    <t>Wilmslow DO</t>
  </si>
  <si>
    <t>Wimborne DO</t>
  </si>
  <si>
    <t>Wincanton DO</t>
  </si>
  <si>
    <t>Winchmore Hill DO</t>
  </si>
  <si>
    <t>POFS11113BBA</t>
  </si>
  <si>
    <t>Windermere DO</t>
  </si>
  <si>
    <t>Winscombe DO</t>
  </si>
  <si>
    <t>Winsford DO</t>
  </si>
  <si>
    <t>Winterbourne DO</t>
  </si>
  <si>
    <t>Winton DO</t>
  </si>
  <si>
    <t>POFS11111G51D</t>
  </si>
  <si>
    <t>Wisbech DO</t>
  </si>
  <si>
    <t>Wishaw DO</t>
  </si>
  <si>
    <t>Witham DO</t>
  </si>
  <si>
    <t>Witney DO</t>
  </si>
  <si>
    <t>Wokingham DO</t>
  </si>
  <si>
    <t>Wolverhampton DO</t>
  </si>
  <si>
    <t>Wolverhampton NW DO</t>
  </si>
  <si>
    <t>Wombwell DO</t>
  </si>
  <si>
    <t>Woodhall Spa SPDO</t>
  </si>
  <si>
    <t>Woolwich DO</t>
  </si>
  <si>
    <t>Wootton Bassett DO</t>
  </si>
  <si>
    <t>Worcester Park DO</t>
  </si>
  <si>
    <t>Wrexham DO</t>
  </si>
  <si>
    <t>Wrington SPDO</t>
  </si>
  <si>
    <t>Wymondham DO</t>
  </si>
  <si>
    <t>Wymondham DO Rurals SDOs</t>
  </si>
  <si>
    <t>Wythenshawe DO</t>
  </si>
  <si>
    <t>Yatton SPDO</t>
  </si>
  <si>
    <t>1% to 4%</t>
  </si>
  <si>
    <t>4% to 6%</t>
  </si>
  <si>
    <t xml:space="preserve">6% to 8% </t>
  </si>
  <si>
    <t xml:space="preserve">8% to 10% </t>
  </si>
  <si>
    <t xml:space="preserve">11% to 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</si>
</sst>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 #,##0.00_-;_-* &quot;-&quot;??_-;_-@_-"/>
    <numFmt numFmtId="165" formatCode="0.0%"/>
    <numFmt numFmtId="166" formatCode="0.0"/>
    <numFmt numFmtId="167" formatCode="#,##0_ ;\-#,##0\ "/>
    <numFmt numFmtId="168" formatCode="0.0_ ;[Red]\-0.0\ "/>
    <numFmt numFmtId="169" formatCode="_-* #,##0_-;\-* #,##0_-;_-* &quot;-&quot;??_-;_-@_-"/>
    <numFmt numFmtId="170" formatCode="_-* #,##0.0_-;\-* #,##0.0_-;_-* &quot;-&quot;??_-;_-@_-"/>
    <numFmt numFmtId="171" formatCode="#,##0;[Red]\(#,##0\);\-"/>
    <numFmt numFmtId="172" formatCode="#,##0;\(#,##0\);\-"/>
    <numFmt numFmtId="173" formatCode="0_ ;[Red]\-0\ "/>
    <numFmt numFmtId="174" formatCode="#,##0.0;[Red]\(#,##0.0\);\-"/>
    <numFmt numFmtId="175" formatCode="#,##0.0_ ;\-#,##0.0\ "/>
  </numFmts>
  <fonts count="20">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i/>
      <sz val="11"/>
      <name val="Calibri"/>
      <family val="2"/>
      <scheme val="minor"/>
    </font>
    <font>
      <i/>
      <sz val="11"/>
      <color theme="1"/>
      <name val="Calibri"/>
      <family val="2"/>
      <scheme val="minor"/>
    </font>
    <font>
      <sz val="11"/>
      <name val="Calibri"/>
      <family val="2"/>
      <scheme val="minor"/>
    </font>
    <font>
      <i/>
      <sz val="10"/>
      <color theme="1"/>
      <name val="Calibri"/>
      <family val="2"/>
      <scheme val="minor"/>
    </font>
    <font>
      <sz val="12"/>
      <color theme="1"/>
      <name val="Calibri"/>
      <family val="2"/>
      <scheme val="minor"/>
    </font>
    <font>
      <sz val="24"/>
      <color theme="1"/>
      <name val="Calibri"/>
      <family val="2"/>
      <scheme val="minor"/>
    </font>
    <font>
      <b/>
      <sz val="12"/>
      <color theme="0"/>
      <name val="Calibri"/>
      <family val="2"/>
      <scheme val="minor"/>
    </font>
    <font>
      <sz val="10"/>
      <color theme="1"/>
      <name val="Calibri"/>
      <family val="2"/>
      <scheme val="minor"/>
    </font>
    <font>
      <sz val="12"/>
      <color theme="0"/>
      <name val="Calibri"/>
      <family val="2"/>
      <scheme val="minor"/>
    </font>
    <font>
      <i/>
      <sz val="12"/>
      <color theme="1"/>
      <name val="Calibri"/>
      <family val="2"/>
      <scheme val="minor"/>
    </font>
    <font>
      <sz val="8"/>
      <color rgb="FF363636"/>
      <name val="Calibri"/>
      <family val="2"/>
      <scheme val="minor"/>
    </font>
    <font>
      <b/>
      <sz val="9"/>
      <color theme="0"/>
      <name val="Calibri"/>
      <family val="2"/>
      <scheme val="minor"/>
    </font>
    <font>
      <b/>
      <sz val="8"/>
      <color theme="0"/>
      <name val="Calibri"/>
      <family val="2"/>
      <scheme val="minor"/>
    </font>
    <font>
      <b/>
      <sz val="11"/>
      <color theme="1"/>
      <name val="Calibri"/>
      <family val="2"/>
      <scheme val="minor"/>
    </font>
    <font>
      <i/>
      <sz val="10"/>
      <color rgb="FFFFFF00"/>
      <name val="Calibri"/>
      <family val="2"/>
      <scheme val="minor"/>
    </font>
    <font>
      <i/>
      <sz val="10"/>
      <name val="Calibri"/>
      <family val="2"/>
      <scheme val="minor"/>
    </font>
  </fonts>
  <fills count="11">
    <fill>
      <patternFill patternType="none"/>
    </fill>
    <fill>
      <patternFill patternType="gray125"/>
    </fill>
    <fill>
      <patternFill patternType="solid">
        <fgColor rgb="FF7F7F7F"/>
        <bgColor indexed="64"/>
      </patternFill>
    </fill>
    <fill>
      <patternFill patternType="solid">
        <fgColor rgb="FFD9D9D9"/>
        <bgColor indexed="64"/>
      </patternFill>
    </fill>
    <fill>
      <patternFill patternType="solid">
        <fgColor theme="0"/>
        <bgColor indexed="64"/>
      </patternFill>
    </fill>
    <fill>
      <patternFill patternType="solid">
        <fgColor rgb="FF88123D"/>
        <bgColor indexed="64"/>
      </patternFill>
    </fill>
    <fill>
      <patternFill patternType="solid">
        <fgColor rgb="FFC0000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499984740745262"/>
        <bgColor indexed="64"/>
      </patternFill>
    </fill>
    <fill>
      <patternFill patternType="solid">
        <fgColor theme="1" tint="0.499984740745262"/>
        <bgColor indexed="64"/>
      </patternFill>
    </fill>
  </fills>
  <borders count="2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8">
    <xf numFmtId="0" fontId="0" fillId="0" borderId="0" xfId="0"/>
    <xf numFmtId="0" fontId="0" fillId="2" borderId="0" xfId="0" applyFill="1"/>
    <xf numFmtId="0" fontId="0" fillId="2" borderId="0" xfId="0" applyFill="1" applyBorder="1"/>
    <xf numFmtId="3" fontId="2" fillId="2" borderId="0" xfId="0" applyNumberFormat="1" applyFont="1" applyFill="1" applyBorder="1" applyAlignment="1">
      <alignment vertical="center"/>
    </xf>
    <xf numFmtId="0" fontId="4" fillId="2" borderId="0" xfId="0" applyFont="1" applyFill="1" applyBorder="1" applyAlignment="1"/>
    <xf numFmtId="0" fontId="5" fillId="2" borderId="0" xfId="0" applyFont="1" applyFill="1" applyBorder="1" applyAlignment="1"/>
    <xf numFmtId="0" fontId="0" fillId="2" borderId="0" xfId="0" applyFill="1" applyBorder="1" applyAlignment="1"/>
    <xf numFmtId="0" fontId="6" fillId="2" borderId="0" xfId="0" applyFont="1" applyFill="1" applyBorder="1" applyAlignment="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6" xfId="0" applyFill="1" applyBorder="1"/>
    <xf numFmtId="0" fontId="3" fillId="3" borderId="0" xfId="0" applyFont="1" applyFill="1" applyBorder="1" applyAlignment="1"/>
    <xf numFmtId="0" fontId="0" fillId="3" borderId="0" xfId="0" applyFill="1" applyBorder="1" applyAlignment="1"/>
    <xf numFmtId="0" fontId="5" fillId="3" borderId="0" xfId="0" applyFont="1" applyFill="1" applyBorder="1" applyAlignment="1"/>
    <xf numFmtId="0" fontId="0" fillId="3" borderId="0" xfId="0" applyFill="1" applyBorder="1" applyAlignment="1">
      <alignment vertical="center"/>
    </xf>
    <xf numFmtId="0" fontId="8" fillId="2" borderId="0" xfId="0" applyFont="1" applyFill="1" applyAlignment="1">
      <alignment horizontal="center" vertical="center"/>
    </xf>
    <xf numFmtId="0" fontId="8" fillId="3" borderId="0" xfId="0" applyFont="1" applyFill="1" applyBorder="1" applyAlignment="1">
      <alignment horizontal="center" vertical="center"/>
    </xf>
    <xf numFmtId="0" fontId="8" fillId="0" borderId="9" xfId="0" applyFont="1" applyBorder="1" applyAlignment="1">
      <alignment horizontal="center" vertical="center"/>
    </xf>
    <xf numFmtId="0" fontId="8" fillId="7" borderId="0" xfId="0" applyFont="1" applyFill="1" applyBorder="1" applyAlignment="1">
      <alignment horizontal="center" vertical="center"/>
    </xf>
    <xf numFmtId="0" fontId="8" fillId="7" borderId="0" xfId="0" applyFont="1" applyFill="1" applyBorder="1" applyAlignment="1">
      <alignment vertical="center" wrapText="1"/>
    </xf>
    <xf numFmtId="0" fontId="8" fillId="2" borderId="0" xfId="0" applyFont="1" applyFill="1" applyBorder="1" applyAlignment="1">
      <alignment horizontal="center" vertical="center"/>
    </xf>
    <xf numFmtId="0" fontId="8" fillId="7" borderId="0" xfId="0" applyFont="1" applyFill="1" applyBorder="1" applyAlignment="1">
      <alignment vertical="center"/>
    </xf>
    <xf numFmtId="0" fontId="0" fillId="2" borderId="0" xfId="0" applyFill="1" applyBorder="1" applyAlignment="1">
      <alignment horizontal="left" vertical="center"/>
    </xf>
    <xf numFmtId="0" fontId="8" fillId="3" borderId="0" xfId="0" applyFont="1" applyFill="1" applyBorder="1" applyAlignment="1">
      <alignment horizontal="left" vertical="center"/>
    </xf>
    <xf numFmtId="0" fontId="12" fillId="3" borderId="0" xfId="0" applyFont="1" applyFill="1" applyBorder="1" applyAlignment="1">
      <alignment horizontal="left" vertical="center"/>
    </xf>
    <xf numFmtId="166" fontId="10" fillId="7" borderId="0" xfId="0" applyNumberFormat="1" applyFont="1" applyFill="1" applyBorder="1" applyAlignment="1">
      <alignment horizontal="left" vertical="center"/>
    </xf>
    <xf numFmtId="0" fontId="8" fillId="7" borderId="0" xfId="0" applyFont="1" applyFill="1" applyBorder="1" applyAlignment="1">
      <alignment horizontal="left" vertical="center"/>
    </xf>
    <xf numFmtId="0" fontId="13" fillId="7" borderId="0" xfId="0" applyFont="1" applyFill="1" applyBorder="1" applyAlignment="1">
      <alignment horizontal="left" vertical="center"/>
    </xf>
    <xf numFmtId="0" fontId="12" fillId="7" borderId="0" xfId="0" applyFont="1" applyFill="1" applyBorder="1" applyAlignment="1">
      <alignment horizontal="left" vertical="center"/>
    </xf>
    <xf numFmtId="167" fontId="10" fillId="7" borderId="0" xfId="1" applyNumberFormat="1" applyFont="1" applyFill="1" applyBorder="1" applyAlignment="1">
      <alignment horizontal="left" vertical="center"/>
    </xf>
    <xf numFmtId="0" fontId="8" fillId="7" borderId="6" xfId="0" applyFont="1" applyFill="1" applyBorder="1" applyAlignment="1">
      <alignment horizontal="center" vertical="center"/>
    </xf>
    <xf numFmtId="0" fontId="8" fillId="7" borderId="4" xfId="0" applyFont="1" applyFill="1" applyBorder="1" applyAlignment="1">
      <alignment horizontal="center" vertical="center"/>
    </xf>
    <xf numFmtId="0" fontId="0" fillId="3" borderId="6" xfId="0" applyFill="1" applyBorder="1" applyAlignment="1">
      <alignment horizontal="left" vertical="center"/>
    </xf>
    <xf numFmtId="0" fontId="8" fillId="3" borderId="4" xfId="0" applyFont="1" applyFill="1" applyBorder="1" applyAlignment="1">
      <alignment horizontal="left" vertical="center"/>
    </xf>
    <xf numFmtId="0" fontId="0" fillId="3" borderId="3" xfId="0" applyFill="1" applyBorder="1" applyAlignment="1">
      <alignment horizontal="left" vertical="center"/>
    </xf>
    <xf numFmtId="0" fontId="8" fillId="3" borderId="2" xfId="0" applyFont="1" applyFill="1" applyBorder="1" applyAlignment="1">
      <alignment horizontal="left" vertical="center"/>
    </xf>
    <xf numFmtId="0" fontId="12" fillId="3" borderId="2" xfId="0" applyFont="1" applyFill="1" applyBorder="1" applyAlignment="1">
      <alignment horizontal="left" vertical="center"/>
    </xf>
    <xf numFmtId="0" fontId="8" fillId="3" borderId="1" xfId="0" applyFont="1" applyFill="1" applyBorder="1" applyAlignment="1">
      <alignment horizontal="left" vertical="center"/>
    </xf>
    <xf numFmtId="0" fontId="0" fillId="0" borderId="0" xfId="0" applyAlignment="1">
      <alignment horizontal="center"/>
    </xf>
    <xf numFmtId="168" fontId="0" fillId="0" borderId="0" xfId="0" applyNumberFormat="1" applyAlignment="1">
      <alignment horizontal="center"/>
    </xf>
    <xf numFmtId="169" fontId="0" fillId="0" borderId="0" xfId="1" applyNumberFormat="1" applyFont="1" applyAlignment="1">
      <alignment horizontal="center"/>
    </xf>
    <xf numFmtId="0" fontId="0" fillId="0" borderId="0" xfId="0" applyBorder="1"/>
    <xf numFmtId="0" fontId="0" fillId="0" borderId="0" xfId="0" applyAlignment="1">
      <alignment horizontal="left"/>
    </xf>
    <xf numFmtId="168" fontId="0" fillId="0" borderId="5" xfId="0" applyNumberFormat="1" applyBorder="1" applyAlignment="1">
      <alignment horizontal="center"/>
    </xf>
    <xf numFmtId="0" fontId="0" fillId="0" borderId="5" xfId="0" applyBorder="1" applyAlignment="1">
      <alignment horizontal="center"/>
    </xf>
    <xf numFmtId="169" fontId="0" fillId="0" borderId="5" xfId="1" applyNumberFormat="1" applyFont="1" applyBorder="1" applyAlignment="1">
      <alignment horizontal="center"/>
    </xf>
    <xf numFmtId="169" fontId="11" fillId="0" borderId="5" xfId="1" applyNumberFormat="1" applyFont="1" applyFill="1" applyBorder="1" applyAlignment="1">
      <alignment horizontal="center"/>
    </xf>
    <xf numFmtId="170" fontId="11" fillId="0" borderId="5" xfId="1" applyNumberFormat="1" applyFont="1" applyFill="1" applyBorder="1" applyAlignment="1">
      <alignment horizontal="center"/>
    </xf>
    <xf numFmtId="165" fontId="11" fillId="0" borderId="5" xfId="2" applyNumberFormat="1" applyFont="1" applyFill="1" applyBorder="1" applyAlignment="1">
      <alignment horizontal="center"/>
    </xf>
    <xf numFmtId="171" fontId="11" fillId="0" borderId="0" xfId="1" applyNumberFormat="1" applyFont="1" applyFill="1" applyBorder="1"/>
    <xf numFmtId="1" fontId="0" fillId="0" borderId="5" xfId="0" applyNumberFormat="1" applyBorder="1" applyAlignment="1">
      <alignment horizontal="center"/>
    </xf>
    <xf numFmtId="9" fontId="0" fillId="0" borderId="5" xfId="2" applyFont="1" applyBorder="1" applyAlignment="1">
      <alignment horizontal="center"/>
    </xf>
    <xf numFmtId="3" fontId="0" fillId="0" borderId="5" xfId="0" applyNumberFormat="1" applyBorder="1" applyAlignment="1">
      <alignment horizontal="center"/>
    </xf>
    <xf numFmtId="166" fontId="0" fillId="0" borderId="5" xfId="0" applyNumberFormat="1" applyBorder="1" applyAlignment="1">
      <alignment horizontal="center"/>
    </xf>
    <xf numFmtId="169" fontId="11" fillId="0" borderId="5" xfId="1" applyNumberFormat="1" applyFont="1" applyFill="1" applyBorder="1"/>
    <xf numFmtId="1" fontId="0" fillId="0" borderId="0" xfId="0" applyNumberFormat="1" applyBorder="1"/>
    <xf numFmtId="170" fontId="11" fillId="0" borderId="5" xfId="1" applyNumberFormat="1" applyFont="1" applyFill="1" applyBorder="1"/>
    <xf numFmtId="169" fontId="11" fillId="0" borderId="13" xfId="1" applyNumberFormat="1" applyFont="1" applyFill="1" applyBorder="1"/>
    <xf numFmtId="0" fontId="14" fillId="8" borderId="5" xfId="0" applyFont="1" applyFill="1" applyBorder="1" applyAlignment="1">
      <alignment horizontal="left" vertical="center"/>
    </xf>
    <xf numFmtId="0" fontId="14" fillId="8" borderId="5" xfId="0" applyNumberFormat="1" applyFont="1" applyFill="1" applyBorder="1" applyAlignment="1">
      <alignment horizontal="left" vertical="center"/>
    </xf>
    <xf numFmtId="172" fontId="0" fillId="0" borderId="5" xfId="0" applyNumberFormat="1" applyBorder="1" applyAlignment="1">
      <alignment horizontal="center"/>
    </xf>
    <xf numFmtId="170" fontId="11" fillId="0" borderId="0" xfId="1" applyNumberFormat="1" applyFont="1" applyFill="1" applyBorder="1"/>
    <xf numFmtId="173" fontId="0" fillId="0" borderId="5" xfId="0" applyNumberFormat="1" applyBorder="1" applyAlignment="1">
      <alignment horizontal="center"/>
    </xf>
    <xf numFmtId="174" fontId="11" fillId="0" borderId="0" xfId="1" applyNumberFormat="1" applyFont="1" applyFill="1" applyBorder="1"/>
    <xf numFmtId="0" fontId="0" fillId="0" borderId="0" xfId="0" applyAlignment="1">
      <alignment wrapText="1"/>
    </xf>
    <xf numFmtId="168" fontId="15" fillId="9" borderId="5" xfId="1" applyNumberFormat="1"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0" fillId="0" borderId="0" xfId="0" applyBorder="1" applyAlignment="1">
      <alignment wrapText="1"/>
    </xf>
    <xf numFmtId="0" fontId="15" fillId="9" borderId="13" xfId="0" applyFont="1" applyFill="1" applyBorder="1" applyAlignment="1">
      <alignment horizontal="center" vertical="center" wrapText="1"/>
    </xf>
    <xf numFmtId="0" fontId="16" fillId="9" borderId="5" xfId="0" applyFont="1" applyFill="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wrapText="1"/>
    </xf>
    <xf numFmtId="0" fontId="0" fillId="0" borderId="0" xfId="0" applyBorder="1" applyAlignment="1">
      <alignment horizontal="center" wrapText="1"/>
    </xf>
    <xf numFmtId="9" fontId="0" fillId="0" borderId="0" xfId="0" applyNumberFormat="1"/>
    <xf numFmtId="0" fontId="0" fillId="10" borderId="0" xfId="0" applyFill="1" applyBorder="1" applyAlignment="1">
      <alignment horizontal="left" vertical="center"/>
    </xf>
    <xf numFmtId="3" fontId="2" fillId="10" borderId="0" xfId="0" applyNumberFormat="1" applyFont="1" applyFill="1" applyBorder="1" applyAlignment="1">
      <alignment vertical="center"/>
    </xf>
    <xf numFmtId="3" fontId="10" fillId="7" borderId="0" xfId="0" applyNumberFormat="1"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9" fillId="0" borderId="10" xfId="0" applyFont="1" applyBorder="1" applyAlignment="1">
      <alignment horizontal="left" vertical="center"/>
    </xf>
    <xf numFmtId="0" fontId="0" fillId="6" borderId="4" xfId="0" applyFill="1" applyBorder="1" applyAlignment="1">
      <alignment horizontal="center" vertical="center"/>
    </xf>
    <xf numFmtId="0" fontId="0" fillId="7" borderId="6" xfId="0" applyFill="1" applyBorder="1" applyAlignment="1">
      <alignment vertical="center"/>
    </xf>
    <xf numFmtId="0" fontId="0" fillId="3" borderId="4" xfId="0" applyFill="1" applyBorder="1" applyAlignment="1">
      <alignment vertical="center"/>
    </xf>
    <xf numFmtId="0" fontId="0" fillId="10" borderId="0" xfId="0" applyFill="1" applyBorder="1" applyAlignment="1">
      <alignment vertical="center"/>
    </xf>
    <xf numFmtId="0" fontId="0" fillId="10" borderId="0" xfId="0" applyFill="1" applyAlignment="1">
      <alignment vertical="center"/>
    </xf>
    <xf numFmtId="0" fontId="4" fillId="10" borderId="0" xfId="0" applyFont="1" applyFill="1" applyBorder="1" applyAlignment="1">
      <alignment vertical="center"/>
    </xf>
    <xf numFmtId="0" fontId="6" fillId="10" borderId="0" xfId="0" applyFont="1" applyFill="1" applyBorder="1" applyAlignment="1">
      <alignment vertical="center"/>
    </xf>
    <xf numFmtId="0" fontId="5" fillId="10" borderId="0" xfId="0" applyFont="1" applyFill="1" applyBorder="1" applyAlignment="1">
      <alignment vertical="center"/>
    </xf>
    <xf numFmtId="0" fontId="0" fillId="7" borderId="0" xfId="0" applyFont="1" applyFill="1" applyBorder="1" applyAlignment="1">
      <alignment horizontal="left" vertical="center" wrapText="1"/>
    </xf>
    <xf numFmtId="167" fontId="10" fillId="5" borderId="5" xfId="1" applyNumberFormat="1" applyFont="1" applyFill="1" applyBorder="1" applyAlignment="1">
      <alignment horizontal="center" vertical="center"/>
    </xf>
    <xf numFmtId="0" fontId="8" fillId="0" borderId="5" xfId="0" applyFont="1" applyBorder="1" applyAlignment="1">
      <alignment horizontal="center" vertical="center"/>
    </xf>
    <xf numFmtId="165" fontId="10" fillId="5" borderId="5" xfId="2" applyNumberFormat="1" applyFont="1" applyFill="1" applyBorder="1" applyAlignment="1">
      <alignment horizontal="center" vertical="center"/>
    </xf>
    <xf numFmtId="0" fontId="8" fillId="7" borderId="0" xfId="0" applyFont="1" applyFill="1" applyBorder="1" applyAlignment="1">
      <alignment horizontal="left" vertical="center" wrapText="1"/>
    </xf>
    <xf numFmtId="0" fontId="0" fillId="0" borderId="0" xfId="0" applyAlignment="1">
      <alignment horizontal="center" wrapText="1"/>
    </xf>
    <xf numFmtId="0" fontId="0" fillId="2" borderId="0" xfId="0" applyFill="1" applyAlignment="1">
      <alignment horizont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4" borderId="5" xfId="0" applyFont="1" applyFill="1" applyBorder="1" applyAlignment="1">
      <alignment horizontal="left" vertical="center" wrapText="1"/>
    </xf>
    <xf numFmtId="0" fontId="7" fillId="4" borderId="5" xfId="0" applyFont="1" applyFill="1" applyBorder="1" applyAlignment="1">
      <alignment horizontal="left" vertical="center" wrapText="1"/>
    </xf>
    <xf numFmtId="1" fontId="2" fillId="5" borderId="5" xfId="0" applyNumberFormat="1" applyFont="1" applyFill="1" applyBorder="1" applyAlignment="1">
      <alignment horizontal="center" vertical="center" wrapText="1"/>
    </xf>
    <xf numFmtId="0" fontId="0" fillId="4" borderId="5" xfId="0" applyFont="1" applyFill="1" applyBorder="1" applyAlignment="1">
      <alignment horizontal="left" vertical="center" wrapText="1"/>
    </xf>
    <xf numFmtId="165" fontId="2" fillId="5" borderId="5" xfId="2" applyNumberFormat="1" applyFont="1" applyFill="1" applyBorder="1" applyAlignment="1">
      <alignment horizontal="center" vertical="center"/>
    </xf>
    <xf numFmtId="166" fontId="2" fillId="5" borderId="18" xfId="0" applyNumberFormat="1" applyFont="1" applyFill="1" applyBorder="1" applyAlignment="1">
      <alignment horizontal="center" vertical="center"/>
    </xf>
    <xf numFmtId="166" fontId="2" fillId="5" borderId="19" xfId="0" applyNumberFormat="1" applyFont="1" applyFill="1" applyBorder="1" applyAlignment="1">
      <alignment horizontal="center" vertical="center"/>
    </xf>
    <xf numFmtId="3" fontId="2" fillId="5" borderId="5" xfId="0" applyNumberFormat="1" applyFont="1" applyFill="1" applyBorder="1" applyAlignment="1">
      <alignment horizontal="center" vertical="center"/>
    </xf>
    <xf numFmtId="0" fontId="7" fillId="4" borderId="5" xfId="0" applyFont="1" applyFill="1" applyBorder="1" applyAlignment="1">
      <alignment vertical="center" wrapText="1"/>
    </xf>
    <xf numFmtId="0" fontId="9" fillId="0" borderId="12" xfId="0" applyFont="1" applyBorder="1" applyAlignment="1">
      <alignment horizontal="left"/>
    </xf>
    <xf numFmtId="0" fontId="9" fillId="0" borderId="11" xfId="0" applyFont="1" applyBorder="1" applyAlignment="1">
      <alignment horizontal="left"/>
    </xf>
    <xf numFmtId="0" fontId="9" fillId="0" borderId="10" xfId="0" applyFont="1" applyBorder="1" applyAlignment="1">
      <alignment horizontal="left"/>
    </xf>
    <xf numFmtId="0" fontId="0" fillId="6" borderId="6" xfId="0" applyFill="1" applyBorder="1" applyAlignment="1">
      <alignment horizontal="center"/>
    </xf>
    <xf numFmtId="0" fontId="0" fillId="6" borderId="0" xfId="0" applyFill="1" applyBorder="1" applyAlignment="1">
      <alignment horizontal="center"/>
    </xf>
    <xf numFmtId="0" fontId="0" fillId="6" borderId="4" xfId="0" applyFill="1" applyBorder="1" applyAlignment="1">
      <alignment horizontal="center"/>
    </xf>
    <xf numFmtId="0" fontId="8" fillId="0" borderId="5" xfId="0" applyFont="1" applyBorder="1" applyAlignment="1" applyProtection="1">
      <alignment horizontal="center" vertical="center"/>
      <protection locked="0"/>
    </xf>
    <xf numFmtId="166" fontId="2" fillId="5" borderId="5" xfId="0" applyNumberFormat="1" applyFont="1" applyFill="1" applyBorder="1" applyAlignment="1">
      <alignment horizontal="center" vertical="center"/>
    </xf>
    <xf numFmtId="0" fontId="17" fillId="4" borderId="14" xfId="0" applyFont="1"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0" fillId="4" borderId="17" xfId="0" applyFill="1" applyBorder="1" applyAlignment="1">
      <alignment horizontal="left" vertical="center" wrapText="1"/>
    </xf>
    <xf numFmtId="0" fontId="5" fillId="4" borderId="5" xfId="0" applyFont="1" applyFill="1" applyBorder="1" applyAlignment="1">
      <alignment vertical="top" wrapText="1"/>
    </xf>
    <xf numFmtId="3" fontId="10" fillId="5" borderId="5" xfId="0" applyNumberFormat="1" applyFont="1" applyFill="1" applyBorder="1" applyAlignment="1">
      <alignment horizontal="center" vertical="center"/>
    </xf>
    <xf numFmtId="167" fontId="10" fillId="5" borderId="8" xfId="1" applyNumberFormat="1" applyFont="1" applyFill="1" applyBorder="1" applyAlignment="1">
      <alignment horizontal="center" vertical="center"/>
    </xf>
    <xf numFmtId="167" fontId="10" fillId="5" borderId="13" xfId="1" applyNumberFormat="1" applyFont="1" applyFill="1" applyBorder="1" applyAlignment="1">
      <alignment horizontal="center" vertical="center"/>
    </xf>
    <xf numFmtId="165" fontId="10" fillId="5" borderId="8" xfId="2" applyNumberFormat="1" applyFont="1" applyFill="1" applyBorder="1" applyAlignment="1">
      <alignment horizontal="center" vertical="center"/>
    </xf>
    <xf numFmtId="165" fontId="10" fillId="5" borderId="13" xfId="2" applyNumberFormat="1" applyFont="1" applyFill="1" applyBorder="1" applyAlignment="1">
      <alignment horizontal="center" vertical="center"/>
    </xf>
    <xf numFmtId="0" fontId="8" fillId="7" borderId="0" xfId="0" applyFont="1" applyFill="1" applyBorder="1" applyAlignment="1">
      <alignment horizontal="left" vertical="center" wrapText="1"/>
    </xf>
    <xf numFmtId="3" fontId="10" fillId="7" borderId="0" xfId="0" applyNumberFormat="1" applyFont="1" applyFill="1" applyBorder="1" applyAlignment="1">
      <alignment horizontal="center" vertical="center"/>
    </xf>
    <xf numFmtId="0" fontId="8" fillId="4" borderId="5"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5" fillId="4" borderId="5" xfId="0" applyFont="1" applyFill="1" applyBorder="1" applyAlignment="1">
      <alignment horizontal="left" vertical="top" wrapText="1"/>
    </xf>
    <xf numFmtId="165" fontId="10" fillId="5" borderId="5" xfId="2" applyNumberFormat="1" applyFont="1" applyFill="1" applyBorder="1" applyAlignment="1">
      <alignment horizontal="center" vertical="center"/>
    </xf>
    <xf numFmtId="1" fontId="10" fillId="5" borderId="5" xfId="0" applyNumberFormat="1" applyFont="1" applyFill="1" applyBorder="1" applyAlignment="1">
      <alignment horizontal="center" vertical="center"/>
    </xf>
    <xf numFmtId="0" fontId="5" fillId="4" borderId="5" xfId="0" applyFont="1" applyFill="1" applyBorder="1" applyAlignment="1">
      <alignment horizontal="left" vertical="center" wrapText="1"/>
    </xf>
    <xf numFmtId="165" fontId="10" fillId="7" borderId="0" xfId="2" applyNumberFormat="1" applyFont="1" applyFill="1" applyBorder="1" applyAlignment="1">
      <alignment horizontal="center" vertical="center"/>
    </xf>
    <xf numFmtId="1" fontId="10" fillId="7" borderId="0" xfId="0" applyNumberFormat="1" applyFont="1" applyFill="1" applyBorder="1" applyAlignment="1">
      <alignment horizontal="center" vertical="center"/>
    </xf>
    <xf numFmtId="0" fontId="8" fillId="0" borderId="5" xfId="0" applyFont="1" applyBorder="1" applyAlignment="1">
      <alignment horizontal="center" vertical="center"/>
    </xf>
    <xf numFmtId="0" fontId="9" fillId="0" borderId="12" xfId="0" applyFont="1" applyBorder="1" applyAlignment="1">
      <alignment horizontal="left" vertical="center"/>
    </xf>
    <xf numFmtId="0" fontId="9" fillId="0" borderId="11" xfId="0" applyFont="1" applyBorder="1" applyAlignment="1">
      <alignment horizontal="left" vertical="center"/>
    </xf>
    <xf numFmtId="0" fontId="0" fillId="6" borderId="6" xfId="0" applyFill="1" applyBorder="1" applyAlignment="1">
      <alignment horizontal="center" vertical="center"/>
    </xf>
    <xf numFmtId="0" fontId="0" fillId="6" borderId="0" xfId="0" applyFill="1" applyBorder="1" applyAlignment="1">
      <alignment horizontal="center" vertical="center"/>
    </xf>
    <xf numFmtId="0" fontId="8" fillId="0" borderId="5" xfId="0" applyFont="1" applyBorder="1" applyAlignment="1" applyProtection="1">
      <alignment horizontal="center" vertical="center"/>
    </xf>
    <xf numFmtId="0" fontId="13" fillId="4" borderId="20" xfId="0" applyFont="1" applyFill="1" applyBorder="1" applyAlignment="1">
      <alignment horizontal="left" vertical="center" wrapText="1"/>
    </xf>
    <xf numFmtId="0" fontId="13" fillId="4" borderId="21" xfId="0" applyFont="1" applyFill="1" applyBorder="1" applyAlignment="1">
      <alignment horizontal="left" vertical="center" wrapText="1"/>
    </xf>
    <xf numFmtId="0" fontId="13" fillId="4" borderId="22" xfId="0" applyFont="1" applyFill="1" applyBorder="1" applyAlignment="1">
      <alignment horizontal="left" vertical="center" wrapText="1"/>
    </xf>
    <xf numFmtId="0" fontId="13" fillId="4" borderId="23" xfId="0" applyFont="1" applyFill="1" applyBorder="1" applyAlignment="1">
      <alignment horizontal="left" vertical="center" wrapText="1"/>
    </xf>
    <xf numFmtId="0" fontId="13" fillId="4" borderId="24" xfId="0" applyFont="1" applyFill="1" applyBorder="1" applyAlignment="1">
      <alignment horizontal="left" vertical="center" wrapText="1"/>
    </xf>
    <xf numFmtId="0" fontId="13" fillId="4" borderId="25" xfId="0" applyFont="1" applyFill="1" applyBorder="1" applyAlignment="1">
      <alignment horizontal="left" vertical="center" wrapText="1"/>
    </xf>
    <xf numFmtId="175" fontId="10" fillId="5" borderId="20" xfId="1" applyNumberFormat="1" applyFont="1" applyFill="1" applyBorder="1" applyAlignment="1">
      <alignment horizontal="center" vertical="center"/>
    </xf>
    <xf numFmtId="175" fontId="10" fillId="5" borderId="22" xfId="1" applyNumberFormat="1" applyFont="1" applyFill="1" applyBorder="1" applyAlignment="1">
      <alignment horizontal="center" vertical="center"/>
    </xf>
    <xf numFmtId="175" fontId="10" fillId="5" borderId="23" xfId="1" applyNumberFormat="1" applyFont="1" applyFill="1" applyBorder="1" applyAlignment="1">
      <alignment horizontal="center" vertical="center"/>
    </xf>
    <xf numFmtId="175" fontId="10" fillId="5" borderId="25" xfId="1" applyNumberFormat="1" applyFont="1" applyFill="1" applyBorder="1" applyAlignment="1">
      <alignment horizontal="center" vertical="center"/>
    </xf>
    <xf numFmtId="0" fontId="8" fillId="4" borderId="20"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23" xfId="0" applyFont="1" applyFill="1" applyBorder="1" applyAlignment="1">
      <alignment horizontal="left" vertical="center" wrapText="1"/>
    </xf>
    <xf numFmtId="0" fontId="8" fillId="4" borderId="25" xfId="0" applyFont="1" applyFill="1" applyBorder="1" applyAlignment="1">
      <alignment horizontal="left" vertical="center" wrapText="1"/>
    </xf>
    <xf numFmtId="167" fontId="10" fillId="5" borderId="20" xfId="1" applyNumberFormat="1" applyFont="1" applyFill="1" applyBorder="1" applyAlignment="1">
      <alignment horizontal="center" vertical="center"/>
    </xf>
    <xf numFmtId="167" fontId="10" fillId="5" borderId="22" xfId="1" applyNumberFormat="1" applyFont="1" applyFill="1" applyBorder="1" applyAlignment="1">
      <alignment horizontal="center" vertical="center"/>
    </xf>
    <xf numFmtId="167" fontId="10" fillId="5" borderId="23" xfId="1" applyNumberFormat="1" applyFont="1" applyFill="1" applyBorder="1" applyAlignment="1">
      <alignment horizontal="center" vertical="center"/>
    </xf>
    <xf numFmtId="167" fontId="10" fillId="5" borderId="25" xfId="1" applyNumberFormat="1" applyFont="1" applyFill="1" applyBorder="1" applyAlignment="1">
      <alignment horizontal="center" vertical="center"/>
    </xf>
    <xf numFmtId="167" fontId="10" fillId="5" borderId="26" xfId="1" applyNumberFormat="1" applyFont="1" applyFill="1" applyBorder="1" applyAlignment="1">
      <alignment horizontal="center" vertical="center"/>
    </xf>
    <xf numFmtId="167" fontId="10" fillId="5" borderId="27" xfId="1" applyNumberFormat="1" applyFont="1" applyFill="1" applyBorder="1" applyAlignment="1">
      <alignment horizontal="center" vertical="center"/>
    </xf>
    <xf numFmtId="0" fontId="8" fillId="4" borderId="26"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0" fillId="0" borderId="0" xfId="0" applyAlignment="1">
      <alignment horizontal="center" wrapText="1"/>
    </xf>
    <xf numFmtId="0" fontId="0" fillId="0" borderId="0" xfId="0"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557742</xdr:colOff>
      <xdr:row>1</xdr:row>
      <xdr:rowOff>21167</xdr:rowOff>
    </xdr:from>
    <xdr:ext cx="1997074" cy="370525"/>
    <xdr:pic>
      <xdr:nvPicPr>
        <xdr:cNvPr id="2" name="Picture 1">
          <a:extLst>
            <a:ext uri="{FF2B5EF4-FFF2-40B4-BE49-F238E27FC236}">
              <a16:creationId xmlns:a16="http://schemas.microsoft.com/office/drawing/2014/main" id="{93D8DDD7-0608-48D9-8382-58116CDE5B98}"/>
            </a:ext>
          </a:extLst>
        </xdr:cNvPr>
        <xdr:cNvPicPr>
          <a:picLocks noChangeAspect="1"/>
        </xdr:cNvPicPr>
      </xdr:nvPicPr>
      <xdr:blipFill>
        <a:blip xmlns:r="http://schemas.openxmlformats.org/officeDocument/2006/relationships" r:embed="rId1"/>
        <a:stretch>
          <a:fillRect/>
        </a:stretch>
      </xdr:blipFill>
      <xdr:spPr>
        <a:xfrm>
          <a:off x="7266517" y="202142"/>
          <a:ext cx="1997074" cy="3705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18</xdr:col>
      <xdr:colOff>684390</xdr:colOff>
      <xdr:row>1</xdr:row>
      <xdr:rowOff>14111</xdr:rowOff>
    </xdr:from>
    <xdr:ext cx="2003424" cy="377228"/>
    <xdr:pic>
      <xdr:nvPicPr>
        <xdr:cNvPr id="2" name="Picture 1">
          <a:extLst>
            <a:ext uri="{FF2B5EF4-FFF2-40B4-BE49-F238E27FC236}">
              <a16:creationId xmlns:a16="http://schemas.microsoft.com/office/drawing/2014/main" id="{75A8AE28-E2F6-4D2D-92CF-7F925B058E24}"/>
            </a:ext>
          </a:extLst>
        </xdr:cNvPr>
        <xdr:cNvPicPr>
          <a:picLocks noChangeAspect="1"/>
        </xdr:cNvPicPr>
      </xdr:nvPicPr>
      <xdr:blipFill>
        <a:blip xmlns:r="http://schemas.openxmlformats.org/officeDocument/2006/relationships" r:embed="rId1"/>
        <a:stretch>
          <a:fillRect/>
        </a:stretch>
      </xdr:blipFill>
      <xdr:spPr>
        <a:xfrm>
          <a:off x="10498668" y="77611"/>
          <a:ext cx="2003424" cy="37722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59354-EC90-4E89-BC29-9388B0FDB3CA}">
  <sheetPr codeName="Sheet1">
    <pageSetUpPr fitToPage="1"/>
  </sheetPr>
  <dimension ref="B1:N1048570"/>
  <sheetViews>
    <sheetView showRowColHeaders="0" tabSelected="1" zoomScale="85" zoomScaleNormal="85" workbookViewId="0">
      <selection activeCell="C4" sqref="C4:E4"/>
    </sheetView>
  </sheetViews>
  <sheetFormatPr defaultColWidth="8.7109375" defaultRowHeight="14.45"/>
  <cols>
    <col min="1" max="1" width="2.5703125" style="1" customWidth="1"/>
    <col min="2" max="14" width="13.85546875" style="1" customWidth="1"/>
    <col min="15" max="16384" width="8.7109375" style="1"/>
  </cols>
  <sheetData>
    <row r="1" spans="2:14" ht="9.9499999999999993" customHeight="1" thickBot="1"/>
    <row r="2" spans="2:14" ht="30.95">
      <c r="B2" s="110" t="s">
        <v>0</v>
      </c>
      <c r="C2" s="111"/>
      <c r="D2" s="111"/>
      <c r="E2" s="111"/>
      <c r="F2" s="111"/>
      <c r="G2" s="111"/>
      <c r="H2" s="111"/>
      <c r="I2" s="111"/>
      <c r="J2" s="111"/>
      <c r="K2" s="111"/>
      <c r="L2" s="111"/>
      <c r="M2" s="111"/>
      <c r="N2" s="112"/>
    </row>
    <row r="3" spans="2:14" ht="15" customHeight="1">
      <c r="B3" s="113"/>
      <c r="C3" s="114"/>
      <c r="D3" s="114"/>
      <c r="E3" s="114"/>
      <c r="F3" s="114"/>
      <c r="G3" s="114"/>
      <c r="H3" s="114"/>
      <c r="I3" s="114"/>
      <c r="J3" s="114"/>
      <c r="K3" s="114"/>
      <c r="L3" s="114"/>
      <c r="M3" s="114"/>
      <c r="N3" s="115"/>
    </row>
    <row r="4" spans="2:14" s="18" customFormat="1" ht="20.100000000000001" customHeight="1">
      <c r="B4" s="20" t="s">
        <v>1</v>
      </c>
      <c r="C4" s="116" t="s">
        <v>2</v>
      </c>
      <c r="D4" s="116"/>
      <c r="E4" s="116"/>
      <c r="F4" s="19"/>
      <c r="G4" s="19"/>
      <c r="H4" s="19"/>
      <c r="I4" s="19"/>
      <c r="J4" s="19"/>
      <c r="K4" s="19"/>
      <c r="L4" s="94" t="s">
        <v>3</v>
      </c>
      <c r="M4" s="99">
        <f>VLOOKUP(C4,Sheet2!A:B,2,0)</f>
        <v>1112107</v>
      </c>
      <c r="N4" s="100"/>
    </row>
    <row r="5" spans="2:14" ht="15" customHeight="1">
      <c r="B5" s="13"/>
      <c r="C5" s="12"/>
      <c r="D5" s="12"/>
      <c r="E5" s="12"/>
      <c r="F5" s="12"/>
      <c r="G5" s="12"/>
      <c r="H5" s="12"/>
      <c r="I5" s="12"/>
      <c r="J5" s="12"/>
      <c r="K5" s="12"/>
      <c r="L5" s="12"/>
      <c r="M5" s="12"/>
      <c r="N5" s="11"/>
    </row>
    <row r="6" spans="2:14" ht="15" customHeight="1">
      <c r="B6" s="13"/>
      <c r="C6" s="101" t="s">
        <v>4</v>
      </c>
      <c r="D6" s="101"/>
      <c r="E6" s="101"/>
      <c r="F6" s="101"/>
      <c r="G6" s="117">
        <f>VLOOKUP($M$4,RawData!$E:$AL,7,0)</f>
        <v>180.25692291797867</v>
      </c>
      <c r="H6" s="12"/>
      <c r="I6" s="102" t="s">
        <v>5</v>
      </c>
      <c r="J6" s="102"/>
      <c r="K6" s="102"/>
      <c r="L6" s="102"/>
      <c r="M6" s="102"/>
      <c r="N6" s="11"/>
    </row>
    <row r="7" spans="2:14" ht="15" customHeight="1">
      <c r="B7" s="13"/>
      <c r="C7" s="101"/>
      <c r="D7" s="101"/>
      <c r="E7" s="101"/>
      <c r="F7" s="101"/>
      <c r="G7" s="117"/>
      <c r="H7" s="12"/>
      <c r="I7" s="102"/>
      <c r="J7" s="102"/>
      <c r="K7" s="102"/>
      <c r="L7" s="102"/>
      <c r="M7" s="102"/>
      <c r="N7" s="11"/>
    </row>
    <row r="8" spans="2:14" ht="15" customHeight="1" thickBot="1">
      <c r="B8" s="13"/>
      <c r="C8" s="12"/>
      <c r="D8" s="15"/>
      <c r="E8" s="15"/>
      <c r="F8" s="15"/>
      <c r="G8" s="15"/>
      <c r="H8" s="15"/>
      <c r="I8" s="15"/>
      <c r="J8" s="15"/>
      <c r="K8" s="15"/>
      <c r="L8" s="14"/>
      <c r="M8" s="14"/>
      <c r="N8" s="11"/>
    </row>
    <row r="9" spans="2:14" ht="15" customHeight="1">
      <c r="B9" s="13"/>
      <c r="C9" s="101" t="s">
        <v>6</v>
      </c>
      <c r="D9" s="101"/>
      <c r="E9" s="103">
        <f>VLOOKUP(M4,RawData!$E:$AL,3,0)</f>
        <v>3</v>
      </c>
      <c r="F9" s="17"/>
      <c r="G9" s="104" t="s">
        <v>7</v>
      </c>
      <c r="H9" s="104"/>
      <c r="I9" s="105" t="str">
        <f>VLOOKUP(E9,Sheet2!$D$838:$E$843,2,0)</f>
        <v>4% to 6%</v>
      </c>
      <c r="J9" s="17"/>
      <c r="K9" s="118" t="s">
        <v>8</v>
      </c>
      <c r="L9" s="119"/>
      <c r="M9" s="106">
        <f>VLOOKUP($M$4,RawData!$E:$AL,27,0)</f>
        <v>189.26976906387762</v>
      </c>
      <c r="N9" s="11"/>
    </row>
    <row r="10" spans="2:14" ht="15" customHeight="1" thickBot="1">
      <c r="B10" s="13"/>
      <c r="C10" s="101"/>
      <c r="D10" s="101"/>
      <c r="E10" s="103"/>
      <c r="F10" s="17"/>
      <c r="G10" s="104"/>
      <c r="H10" s="104"/>
      <c r="I10" s="105"/>
      <c r="J10" s="17"/>
      <c r="K10" s="120"/>
      <c r="L10" s="121"/>
      <c r="M10" s="107"/>
      <c r="N10" s="11"/>
    </row>
    <row r="11" spans="2:14" ht="15" customHeight="1">
      <c r="B11" s="13"/>
      <c r="C11" s="12"/>
      <c r="D11" s="15"/>
      <c r="E11" s="15"/>
      <c r="F11" s="15"/>
      <c r="G11" s="15"/>
      <c r="H11" s="15"/>
      <c r="I11" s="15"/>
      <c r="J11" s="15"/>
      <c r="K11" s="15"/>
      <c r="L11" s="14"/>
      <c r="M11" s="14"/>
      <c r="N11" s="11"/>
    </row>
    <row r="12" spans="2:14" ht="15" customHeight="1">
      <c r="B12" s="13"/>
      <c r="C12" s="102" t="s">
        <v>9</v>
      </c>
      <c r="D12" s="102"/>
      <c r="E12" s="102"/>
      <c r="F12" s="102"/>
      <c r="G12" s="102"/>
      <c r="H12" s="102"/>
      <c r="I12" s="102"/>
      <c r="J12" s="102"/>
      <c r="K12" s="102"/>
      <c r="L12" s="102"/>
      <c r="M12" s="102"/>
      <c r="N12" s="11"/>
    </row>
    <row r="13" spans="2:14" ht="23.45" customHeight="1">
      <c r="B13" s="13"/>
      <c r="C13" s="102"/>
      <c r="D13" s="102"/>
      <c r="E13" s="102"/>
      <c r="F13" s="102"/>
      <c r="G13" s="102"/>
      <c r="H13" s="102"/>
      <c r="I13" s="102"/>
      <c r="J13" s="102"/>
      <c r="K13" s="102"/>
      <c r="L13" s="102"/>
      <c r="M13" s="102"/>
      <c r="N13" s="11"/>
    </row>
    <row r="14" spans="2:14" ht="15" customHeight="1">
      <c r="B14" s="13"/>
      <c r="C14" s="16"/>
      <c r="D14" s="15"/>
      <c r="E14" s="15"/>
      <c r="F14" s="15"/>
      <c r="G14" s="15"/>
      <c r="H14" s="15"/>
      <c r="I14" s="15"/>
      <c r="J14" s="15"/>
      <c r="K14" s="15"/>
      <c r="L14" s="14"/>
      <c r="M14" s="14"/>
      <c r="N14" s="11"/>
    </row>
    <row r="15" spans="2:14" ht="15" customHeight="1">
      <c r="B15" s="13"/>
      <c r="C15" s="101" t="s">
        <v>10</v>
      </c>
      <c r="D15" s="101"/>
      <c r="E15" s="101"/>
      <c r="F15" s="101"/>
      <c r="G15" s="108">
        <f>VLOOKUP($M$4,RawData!$E:$AL,11,0)</f>
        <v>116931.39599999999</v>
      </c>
      <c r="H15" s="12"/>
      <c r="I15" s="102" t="s">
        <v>11</v>
      </c>
      <c r="J15" s="102"/>
      <c r="K15" s="102"/>
      <c r="L15" s="102"/>
      <c r="M15" s="102"/>
      <c r="N15" s="11"/>
    </row>
    <row r="16" spans="2:14" ht="21" customHeight="1">
      <c r="B16" s="13"/>
      <c r="C16" s="101"/>
      <c r="D16" s="101"/>
      <c r="E16" s="101"/>
      <c r="F16" s="101"/>
      <c r="G16" s="108"/>
      <c r="H16" s="12"/>
      <c r="I16" s="102"/>
      <c r="J16" s="102"/>
      <c r="K16" s="102"/>
      <c r="L16" s="102"/>
      <c r="M16" s="102"/>
      <c r="N16" s="11"/>
    </row>
    <row r="17" spans="2:14" ht="15" customHeight="1">
      <c r="B17" s="13"/>
      <c r="C17" s="12"/>
      <c r="D17" s="15"/>
      <c r="E17" s="15"/>
      <c r="F17" s="15"/>
      <c r="G17" s="15"/>
      <c r="H17" s="15"/>
      <c r="I17" s="15"/>
      <c r="J17" s="15"/>
      <c r="K17" s="15"/>
      <c r="L17" s="14"/>
      <c r="M17" s="14"/>
      <c r="N17" s="11"/>
    </row>
    <row r="18" spans="2:14" ht="15" customHeight="1">
      <c r="B18" s="13"/>
      <c r="C18" s="101" t="s">
        <v>12</v>
      </c>
      <c r="D18" s="101"/>
      <c r="E18" s="101"/>
      <c r="F18" s="101"/>
      <c r="G18" s="108">
        <f>VLOOKUP($M$4,RawData!$E:$AL,28,0)</f>
        <v>617.80281435508186</v>
      </c>
      <c r="H18" s="12"/>
      <c r="I18" s="109" t="s">
        <v>13</v>
      </c>
      <c r="J18" s="109"/>
      <c r="K18" s="109"/>
      <c r="L18" s="109"/>
      <c r="M18" s="109"/>
      <c r="N18" s="11"/>
    </row>
    <row r="19" spans="2:14" ht="22.5" customHeight="1">
      <c r="B19" s="13"/>
      <c r="C19" s="101"/>
      <c r="D19" s="101"/>
      <c r="E19" s="101"/>
      <c r="F19" s="101"/>
      <c r="G19" s="108"/>
      <c r="H19" s="12"/>
      <c r="I19" s="109"/>
      <c r="J19" s="109"/>
      <c r="K19" s="109"/>
      <c r="L19" s="109"/>
      <c r="M19" s="109"/>
      <c r="N19" s="11"/>
    </row>
    <row r="20" spans="2:14" ht="15" customHeight="1" thickBot="1">
      <c r="B20" s="10"/>
      <c r="C20" s="9"/>
      <c r="D20" s="9"/>
      <c r="E20" s="9"/>
      <c r="F20" s="9"/>
      <c r="G20" s="9"/>
      <c r="H20" s="9"/>
      <c r="I20" s="9"/>
      <c r="J20" s="9"/>
      <c r="K20" s="9"/>
      <c r="L20" s="9"/>
      <c r="M20" s="9"/>
      <c r="N20" s="8"/>
    </row>
    <row r="23" spans="2:14">
      <c r="B23" s="2"/>
      <c r="C23" s="2"/>
      <c r="D23" s="2"/>
      <c r="E23" s="2"/>
      <c r="F23" s="2"/>
      <c r="G23" s="2"/>
      <c r="H23" s="2"/>
      <c r="I23" s="2"/>
      <c r="J23" s="2"/>
      <c r="K23" s="2"/>
      <c r="L23" s="2"/>
      <c r="M23" s="2"/>
      <c r="N23" s="2"/>
    </row>
    <row r="24" spans="2:14">
      <c r="B24" s="2"/>
      <c r="C24" s="6"/>
      <c r="D24" s="6"/>
      <c r="E24" s="6"/>
      <c r="F24" s="6"/>
      <c r="G24" s="6"/>
      <c r="H24" s="6"/>
      <c r="I24" s="6"/>
      <c r="J24" s="6"/>
      <c r="K24" s="6"/>
      <c r="L24" s="6"/>
      <c r="M24" s="3"/>
      <c r="N24" s="2"/>
    </row>
    <row r="25" spans="2:14">
      <c r="B25" s="2"/>
      <c r="C25" s="4"/>
      <c r="D25" s="7"/>
      <c r="E25" s="7"/>
      <c r="F25" s="7"/>
      <c r="G25" s="7"/>
      <c r="H25" s="7"/>
      <c r="I25" s="7"/>
      <c r="J25" s="7"/>
      <c r="K25" s="7"/>
      <c r="L25" s="7"/>
      <c r="M25" s="3"/>
      <c r="N25" s="2"/>
    </row>
    <row r="26" spans="2:14">
      <c r="B26" s="2"/>
      <c r="C26" s="2"/>
      <c r="D26" s="2"/>
      <c r="E26" s="2"/>
      <c r="F26" s="2"/>
      <c r="G26" s="2"/>
      <c r="H26" s="2"/>
      <c r="I26" s="2"/>
      <c r="J26" s="2"/>
      <c r="K26" s="2"/>
      <c r="L26" s="2"/>
      <c r="M26" s="2"/>
      <c r="N26" s="2"/>
    </row>
    <row r="27" spans="2:14">
      <c r="B27" s="2"/>
      <c r="C27" s="6"/>
      <c r="D27" s="6"/>
      <c r="E27" s="6"/>
      <c r="F27" s="6"/>
      <c r="G27" s="6"/>
      <c r="H27" s="6"/>
      <c r="I27" s="6"/>
      <c r="J27" s="6"/>
      <c r="K27" s="6"/>
      <c r="L27" s="6"/>
      <c r="M27" s="3"/>
      <c r="N27" s="2"/>
    </row>
    <row r="28" spans="2:14">
      <c r="B28" s="2"/>
      <c r="C28" s="5"/>
      <c r="D28" s="4"/>
      <c r="E28" s="4"/>
      <c r="F28" s="4"/>
      <c r="G28" s="4"/>
      <c r="H28" s="4"/>
      <c r="I28" s="4"/>
      <c r="J28" s="4"/>
      <c r="K28" s="4"/>
      <c r="L28" s="4"/>
      <c r="M28" s="3"/>
      <c r="N28" s="2"/>
    </row>
    <row r="29" spans="2:14">
      <c r="B29" s="2"/>
      <c r="C29" s="2"/>
      <c r="D29" s="2"/>
      <c r="E29" s="2"/>
      <c r="F29" s="2"/>
      <c r="G29" s="2"/>
      <c r="H29" s="2"/>
      <c r="I29" s="2"/>
      <c r="J29" s="2"/>
      <c r="K29" s="2"/>
      <c r="L29" s="2"/>
      <c r="M29" s="2"/>
      <c r="N29" s="2"/>
    </row>
    <row r="30" spans="2:14">
      <c r="B30" s="2"/>
      <c r="C30" s="2"/>
      <c r="D30" s="2"/>
      <c r="E30" s="2"/>
      <c r="F30" s="2"/>
      <c r="G30" s="2"/>
      <c r="H30" s="2"/>
      <c r="I30" s="2"/>
      <c r="J30" s="2"/>
      <c r="K30" s="2"/>
      <c r="L30" s="2"/>
      <c r="M30" s="2"/>
      <c r="N30" s="2"/>
    </row>
    <row r="31" spans="2:14">
      <c r="B31" s="2"/>
      <c r="C31" s="2"/>
      <c r="D31" s="2"/>
      <c r="E31" s="2"/>
      <c r="F31" s="2"/>
      <c r="G31" s="2"/>
      <c r="H31" s="2"/>
      <c r="I31" s="2"/>
      <c r="J31" s="2"/>
      <c r="K31" s="2"/>
      <c r="L31" s="2"/>
      <c r="M31" s="2"/>
      <c r="N31" s="2"/>
    </row>
    <row r="32" spans="2:14">
      <c r="B32" s="2"/>
      <c r="C32" s="2"/>
      <c r="D32" s="2"/>
      <c r="E32" s="2"/>
      <c r="F32" s="2"/>
      <c r="G32" s="2"/>
      <c r="H32" s="2"/>
      <c r="I32" s="2"/>
      <c r="J32" s="2"/>
      <c r="K32" s="2"/>
      <c r="L32" s="2"/>
      <c r="M32" s="2"/>
      <c r="N32" s="2"/>
    </row>
    <row r="1048570" spans="12:13">
      <c r="L1048570" s="98"/>
      <c r="M1048570" s="98"/>
    </row>
  </sheetData>
  <sheetProtection algorithmName="SHA-512" hashValue="EQGIPgmnyqKV3tJvdwxcGN74/QXa6XY/xlSldLbodJQ7gmQythbFhz2SO2iUad7gg3EuKv7Ja3hwSWdBdWBVlA==" saltValue="XEPdqOeTB5mY71dYDjYmpQ==" spinCount="100000" sheet="1" selectLockedCells="1"/>
  <mergeCells count="21">
    <mergeCell ref="B2:N2"/>
    <mergeCell ref="B3:N3"/>
    <mergeCell ref="C4:E4"/>
    <mergeCell ref="G6:G7"/>
    <mergeCell ref="K9:L10"/>
    <mergeCell ref="L1048570:M1048570"/>
    <mergeCell ref="M4:N4"/>
    <mergeCell ref="C6:F7"/>
    <mergeCell ref="I6:M7"/>
    <mergeCell ref="C9:D10"/>
    <mergeCell ref="E9:E10"/>
    <mergeCell ref="G9:H10"/>
    <mergeCell ref="I9:I10"/>
    <mergeCell ref="M9:M10"/>
    <mergeCell ref="C12:M13"/>
    <mergeCell ref="C15:F16"/>
    <mergeCell ref="G15:G16"/>
    <mergeCell ref="I15:M16"/>
    <mergeCell ref="C18:F19"/>
    <mergeCell ref="G18:G19"/>
    <mergeCell ref="I18:M19"/>
  </mergeCells>
  <pageMargins left="0.70866141732283472" right="0.70866141732283472" top="0.74803149606299213" bottom="0.74803149606299213" header="0.31496062992125984" footer="0.31496062992125984"/>
  <pageSetup paperSize="9" scale="71" fitToHeight="0" orientation="landscape" r:id="rId1"/>
  <headerFooter>
    <oddFooter>&amp;L&amp;1#&amp;"Calibri"&amp;10&amp;K000000Classified: RMG – Internal</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5FF73D2-4A4C-484D-A144-A5B7EBD856E7}">
          <x14:formula1>
            <xm:f>Sheet2!$A$1:$A$885</xm:f>
          </x14:formula1>
          <xm:sqref>C4:E4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E82F2-8FE5-4119-8A8B-C94C11F46DC2}">
  <sheetPr codeName="Sheet2">
    <pageSetUpPr fitToPage="1"/>
  </sheetPr>
  <dimension ref="A1:V46"/>
  <sheetViews>
    <sheetView showGridLines="0" showRowColHeaders="0" zoomScale="90" zoomScaleNormal="90" workbookViewId="0">
      <selection activeCell="F4" sqref="F4:I4"/>
    </sheetView>
  </sheetViews>
  <sheetFormatPr defaultColWidth="8.7109375" defaultRowHeight="14.45"/>
  <cols>
    <col min="1" max="1" width="1.42578125" style="87" customWidth="1"/>
    <col min="2" max="2" width="4.5703125" style="87" customWidth="1"/>
    <col min="3" max="4" width="12.5703125" style="87" customWidth="1"/>
    <col min="5" max="15" width="6.5703125" style="87" customWidth="1"/>
    <col min="16" max="21" width="12.5703125" style="87" customWidth="1"/>
    <col min="22" max="22" width="4.5703125" style="87" customWidth="1"/>
    <col min="23" max="16384" width="8.7109375" style="87"/>
  </cols>
  <sheetData>
    <row r="1" spans="1:22" s="81" customFormat="1" ht="5.0999999999999996" customHeight="1" thickBot="1"/>
    <row r="2" spans="1:22" s="81" customFormat="1" ht="30.95">
      <c r="A2" s="82"/>
      <c r="B2" s="139" t="s">
        <v>14</v>
      </c>
      <c r="C2" s="140"/>
      <c r="D2" s="140"/>
      <c r="E2" s="140"/>
      <c r="F2" s="140"/>
      <c r="G2" s="140"/>
      <c r="H2" s="140"/>
      <c r="I2" s="140"/>
      <c r="J2" s="140"/>
      <c r="K2" s="140"/>
      <c r="L2" s="140"/>
      <c r="M2" s="140"/>
      <c r="N2" s="140"/>
      <c r="O2" s="140"/>
      <c r="P2" s="140"/>
      <c r="Q2" s="140"/>
      <c r="R2" s="140"/>
      <c r="S2" s="140"/>
      <c r="T2" s="140"/>
      <c r="U2" s="140"/>
      <c r="V2" s="83"/>
    </row>
    <row r="3" spans="1:22" s="81" customFormat="1" ht="12" customHeight="1">
      <c r="A3" s="82"/>
      <c r="B3" s="141"/>
      <c r="C3" s="142"/>
      <c r="D3" s="142"/>
      <c r="E3" s="142"/>
      <c r="F3" s="142"/>
      <c r="G3" s="142"/>
      <c r="H3" s="142"/>
      <c r="I3" s="142"/>
      <c r="J3" s="142"/>
      <c r="K3" s="142"/>
      <c r="L3" s="142"/>
      <c r="M3" s="142"/>
      <c r="N3" s="142"/>
      <c r="O3" s="142"/>
      <c r="P3" s="142"/>
      <c r="Q3" s="142"/>
      <c r="R3" s="142"/>
      <c r="S3" s="142"/>
      <c r="T3" s="142"/>
      <c r="U3" s="142"/>
      <c r="V3" s="84"/>
    </row>
    <row r="4" spans="1:22" s="18" customFormat="1" ht="15" customHeight="1">
      <c r="A4" s="23"/>
      <c r="B4" s="33"/>
      <c r="C4" s="138" t="s">
        <v>15</v>
      </c>
      <c r="D4" s="138"/>
      <c r="E4" s="138"/>
      <c r="F4" s="143" t="str">
        <f>'Unit Data'!C4</f>
        <v>Leyburn DO</v>
      </c>
      <c r="G4" s="143"/>
      <c r="H4" s="143"/>
      <c r="I4" s="143"/>
      <c r="J4" s="24"/>
      <c r="K4" s="24"/>
      <c r="L4" s="24"/>
      <c r="M4" s="21"/>
      <c r="N4" s="21"/>
      <c r="O4" s="19"/>
      <c r="P4" s="19"/>
      <c r="Q4" s="19"/>
      <c r="R4" s="19"/>
      <c r="S4" s="94" t="s">
        <v>3</v>
      </c>
      <c r="T4" s="138">
        <f>VLOOKUP(F4,Sheet2!A:B,2,0)</f>
        <v>1112107</v>
      </c>
      <c r="U4" s="138"/>
      <c r="V4" s="34"/>
    </row>
    <row r="5" spans="1:22" s="81" customFormat="1" ht="8.1" customHeight="1">
      <c r="A5" s="82"/>
      <c r="B5" s="85"/>
      <c r="C5" s="17"/>
      <c r="D5" s="17"/>
      <c r="E5" s="17"/>
      <c r="F5" s="17"/>
      <c r="G5" s="17"/>
      <c r="H5" s="17"/>
      <c r="I5" s="17"/>
      <c r="J5" s="17"/>
      <c r="K5" s="17"/>
      <c r="L5" s="17"/>
      <c r="M5" s="17"/>
      <c r="N5" s="17"/>
      <c r="O5" s="17"/>
      <c r="P5" s="17"/>
      <c r="Q5" s="17"/>
      <c r="R5" s="17"/>
      <c r="S5" s="17"/>
      <c r="T5" s="17"/>
      <c r="U5" s="17"/>
      <c r="V5" s="86"/>
    </row>
    <row r="6" spans="1:22" s="81" customFormat="1" ht="14.45" customHeight="1">
      <c r="A6" s="82"/>
      <c r="B6" s="35"/>
      <c r="C6" s="131" t="s">
        <v>16</v>
      </c>
      <c r="D6" s="131"/>
      <c r="E6" s="131"/>
      <c r="F6" s="131"/>
      <c r="G6" s="131"/>
      <c r="H6" s="131"/>
      <c r="I6" s="131"/>
      <c r="J6" s="131"/>
      <c r="K6" s="131"/>
      <c r="L6" s="131"/>
      <c r="M6" s="131"/>
      <c r="N6" s="131"/>
      <c r="O6" s="131"/>
      <c r="P6" s="131"/>
      <c r="Q6" s="131"/>
      <c r="R6" s="131"/>
      <c r="S6" s="131"/>
      <c r="T6" s="131"/>
      <c r="U6" s="131"/>
      <c r="V6" s="36"/>
    </row>
    <row r="7" spans="1:22" s="81" customFormat="1" ht="8.1" customHeight="1">
      <c r="A7" s="82"/>
      <c r="B7" s="35"/>
      <c r="C7" s="26"/>
      <c r="D7" s="26"/>
      <c r="E7" s="26"/>
      <c r="F7" s="26"/>
      <c r="G7" s="26"/>
      <c r="H7" s="26"/>
      <c r="I7" s="26"/>
      <c r="J7" s="26"/>
      <c r="K7" s="26"/>
      <c r="L7" s="26"/>
      <c r="M7" s="26"/>
      <c r="N7" s="26"/>
      <c r="O7" s="26"/>
      <c r="P7" s="26"/>
      <c r="Q7" s="26"/>
      <c r="R7" s="26"/>
      <c r="S7" s="27"/>
      <c r="T7" s="27"/>
      <c r="U7" s="26"/>
      <c r="V7" s="36"/>
    </row>
    <row r="8" spans="1:22" s="81" customFormat="1" ht="14.45" customHeight="1">
      <c r="A8" s="82"/>
      <c r="B8" s="35"/>
      <c r="C8" s="26"/>
      <c r="D8" s="130" t="s">
        <v>17</v>
      </c>
      <c r="E8" s="130"/>
      <c r="F8" s="130"/>
      <c r="G8" s="130"/>
      <c r="H8" s="130"/>
      <c r="I8" s="130"/>
      <c r="J8" s="130"/>
      <c r="K8" s="123">
        <f>VLOOKUP($T$4,RawData!$E:$AL,30,0)</f>
        <v>649.51</v>
      </c>
      <c r="L8" s="123"/>
      <c r="M8" s="26"/>
      <c r="N8" s="26"/>
      <c r="O8" s="26"/>
      <c r="P8" s="132" t="s">
        <v>18</v>
      </c>
      <c r="Q8" s="132"/>
      <c r="R8" s="132"/>
      <c r="S8" s="132"/>
      <c r="T8" s="132"/>
      <c r="U8" s="132"/>
      <c r="V8" s="36"/>
    </row>
    <row r="9" spans="1:22" s="81" customFormat="1" ht="14.45" customHeight="1">
      <c r="A9" s="82"/>
      <c r="B9" s="35"/>
      <c r="C9" s="22"/>
      <c r="D9" s="130" t="s">
        <v>19</v>
      </c>
      <c r="E9" s="130"/>
      <c r="F9" s="130"/>
      <c r="G9" s="130"/>
      <c r="H9" s="130"/>
      <c r="I9" s="130"/>
      <c r="J9" s="130"/>
      <c r="K9" s="123">
        <f>VLOOKUP($T$4,RawData!$E:$AL,29,0)</f>
        <v>0</v>
      </c>
      <c r="L9" s="123"/>
      <c r="M9" s="80"/>
      <c r="N9" s="80"/>
      <c r="O9" s="28"/>
      <c r="P9" s="132"/>
      <c r="Q9" s="132"/>
      <c r="R9" s="132"/>
      <c r="S9" s="132"/>
      <c r="T9" s="132"/>
      <c r="U9" s="132"/>
      <c r="V9" s="36"/>
    </row>
    <row r="10" spans="1:22" s="81" customFormat="1" ht="14.45" customHeight="1">
      <c r="A10" s="82"/>
      <c r="B10" s="35"/>
      <c r="C10" s="22"/>
      <c r="D10" s="130" t="s">
        <v>20</v>
      </c>
      <c r="E10" s="130"/>
      <c r="F10" s="130"/>
      <c r="G10" s="130"/>
      <c r="H10" s="130"/>
      <c r="I10" s="130"/>
      <c r="J10" s="130"/>
      <c r="K10" s="123">
        <f>VLOOKUP($T$4,RawData!$E:$AL,33,0)</f>
        <v>11</v>
      </c>
      <c r="L10" s="123"/>
      <c r="M10" s="80"/>
      <c r="N10" s="80"/>
      <c r="O10" s="29"/>
      <c r="P10" s="132"/>
      <c r="Q10" s="132"/>
      <c r="R10" s="132"/>
      <c r="S10" s="132"/>
      <c r="T10" s="132"/>
      <c r="U10" s="132"/>
      <c r="V10" s="36"/>
    </row>
    <row r="11" spans="1:22" s="81" customFormat="1" ht="8.1" customHeight="1">
      <c r="A11" s="82"/>
      <c r="B11" s="35"/>
      <c r="C11" s="96"/>
      <c r="D11" s="96"/>
      <c r="E11" s="96"/>
      <c r="F11" s="96"/>
      <c r="G11" s="96"/>
      <c r="H11" s="96"/>
      <c r="I11" s="96"/>
      <c r="J11" s="96"/>
      <c r="K11" s="96"/>
      <c r="L11" s="96"/>
      <c r="M11" s="96"/>
      <c r="N11" s="96"/>
      <c r="O11" s="96"/>
      <c r="P11" s="92"/>
      <c r="Q11" s="96"/>
      <c r="R11" s="96"/>
      <c r="S11" s="96"/>
      <c r="T11" s="96"/>
      <c r="U11" s="96"/>
      <c r="V11" s="36"/>
    </row>
    <row r="12" spans="1:22" s="81" customFormat="1" ht="14.45" customHeight="1">
      <c r="A12" s="82"/>
      <c r="B12" s="35"/>
      <c r="C12" s="131" t="s">
        <v>21</v>
      </c>
      <c r="D12" s="131"/>
      <c r="E12" s="131"/>
      <c r="F12" s="131"/>
      <c r="G12" s="131"/>
      <c r="H12" s="131"/>
      <c r="I12" s="131"/>
      <c r="J12" s="131"/>
      <c r="K12" s="131"/>
      <c r="L12" s="131"/>
      <c r="M12" s="131"/>
      <c r="N12" s="131"/>
      <c r="O12" s="131"/>
      <c r="P12" s="131"/>
      <c r="Q12" s="131"/>
      <c r="R12" s="131"/>
      <c r="S12" s="131"/>
      <c r="T12" s="131"/>
      <c r="U12" s="131"/>
      <c r="V12" s="36"/>
    </row>
    <row r="13" spans="1:22" s="81" customFormat="1" ht="5.0999999999999996" hidden="1" customHeight="1">
      <c r="A13" s="82"/>
      <c r="B13" s="35"/>
      <c r="C13" s="26"/>
      <c r="D13" s="30"/>
      <c r="E13" s="30"/>
      <c r="F13" s="29"/>
      <c r="G13" s="29"/>
      <c r="H13" s="29"/>
      <c r="I13" s="29"/>
      <c r="J13" s="29"/>
      <c r="K13" s="29"/>
      <c r="L13" s="29"/>
      <c r="M13" s="29"/>
      <c r="N13" s="29"/>
      <c r="O13" s="29"/>
      <c r="P13" s="29"/>
      <c r="Q13" s="29"/>
      <c r="R13" s="29"/>
      <c r="S13" s="31"/>
      <c r="T13" s="31"/>
      <c r="U13" s="26"/>
      <c r="V13" s="36"/>
    </row>
    <row r="14" spans="1:22" s="81" customFormat="1" ht="14.45" hidden="1" customHeight="1">
      <c r="A14" s="82"/>
      <c r="B14" s="35"/>
      <c r="C14" s="164" t="s">
        <v>22</v>
      </c>
      <c r="D14" s="162">
        <f>VLOOKUP($T$4,RawData!$E:$AL,14,0)</f>
        <v>118744</v>
      </c>
      <c r="E14" s="32"/>
      <c r="F14" s="154" t="s">
        <v>23</v>
      </c>
      <c r="G14" s="155"/>
      <c r="H14" s="158">
        <f>VLOOKUP($T$4,RawData!$E:$AL,15,0)</f>
        <v>647.98</v>
      </c>
      <c r="I14" s="159">
        <f>VLOOKUP($T$4,RawData!$E:$AL,14,0)</f>
        <v>118744</v>
      </c>
      <c r="J14" s="32"/>
      <c r="K14" s="154" t="s">
        <v>24</v>
      </c>
      <c r="L14" s="155"/>
      <c r="M14" s="150">
        <f>VLOOKUP($T$4,RawData!$E:$AL,13,0)</f>
        <v>183.25256952375074</v>
      </c>
      <c r="N14" s="151"/>
      <c r="O14" s="96"/>
      <c r="P14" s="144" t="s">
        <v>25</v>
      </c>
      <c r="Q14" s="145"/>
      <c r="R14" s="145"/>
      <c r="S14" s="145"/>
      <c r="T14" s="145"/>
      <c r="U14" s="146"/>
      <c r="V14" s="36"/>
    </row>
    <row r="15" spans="1:22" s="81" customFormat="1" ht="14.45" hidden="1" customHeight="1">
      <c r="A15" s="82"/>
      <c r="B15" s="35"/>
      <c r="C15" s="165"/>
      <c r="D15" s="163">
        <f>VLOOKUP($T$4,RawData!$E:$AL,29,0)</f>
        <v>0</v>
      </c>
      <c r="E15" s="32"/>
      <c r="F15" s="156"/>
      <c r="G15" s="157"/>
      <c r="H15" s="160">
        <f>VLOOKUP($T$4,RawData!$E:$AL,29,0)</f>
        <v>0</v>
      </c>
      <c r="I15" s="161">
        <f>VLOOKUP($T$4,RawData!$E:$AL,29,0)</f>
        <v>0</v>
      </c>
      <c r="J15" s="32"/>
      <c r="K15" s="156"/>
      <c r="L15" s="157"/>
      <c r="M15" s="152"/>
      <c r="N15" s="153"/>
      <c r="O15" s="29"/>
      <c r="P15" s="147"/>
      <c r="Q15" s="148"/>
      <c r="R15" s="148"/>
      <c r="S15" s="148"/>
      <c r="T15" s="148"/>
      <c r="U15" s="149"/>
      <c r="V15" s="36"/>
    </row>
    <row r="16" spans="1:22" s="81" customFormat="1" ht="5.0999999999999996" hidden="1" customHeight="1">
      <c r="A16" s="82"/>
      <c r="B16" s="35"/>
      <c r="C16" s="26"/>
      <c r="D16" s="29"/>
      <c r="E16" s="29"/>
      <c r="F16" s="29"/>
      <c r="G16" s="29"/>
      <c r="H16" s="29"/>
      <c r="I16" s="29"/>
      <c r="J16" s="29"/>
      <c r="K16" s="29"/>
      <c r="L16" s="29"/>
      <c r="M16" s="29"/>
      <c r="N16" s="29"/>
      <c r="O16" s="29"/>
      <c r="P16" s="29"/>
      <c r="Q16" s="29"/>
      <c r="R16" s="29"/>
      <c r="S16" s="31"/>
      <c r="T16" s="31"/>
      <c r="U16" s="26"/>
      <c r="V16" s="36"/>
    </row>
    <row r="17" spans="1:22" s="81" customFormat="1" ht="14.45" hidden="1" customHeight="1">
      <c r="A17" s="82"/>
      <c r="B17" s="35"/>
      <c r="C17" s="131" t="s">
        <v>26</v>
      </c>
      <c r="D17" s="131"/>
      <c r="E17" s="131"/>
      <c r="F17" s="131"/>
      <c r="G17" s="131"/>
      <c r="H17" s="131"/>
      <c r="I17" s="131"/>
      <c r="J17" s="131"/>
      <c r="K17" s="131"/>
      <c r="L17" s="131"/>
      <c r="M17" s="131"/>
      <c r="N17" s="131"/>
      <c r="O17" s="131"/>
      <c r="P17" s="131"/>
      <c r="Q17" s="131"/>
      <c r="R17" s="131"/>
      <c r="S17" s="131"/>
      <c r="T17" s="131"/>
      <c r="U17" s="131"/>
      <c r="V17" s="36"/>
    </row>
    <row r="18" spans="1:22" s="81" customFormat="1" ht="5.0999999999999996" customHeight="1">
      <c r="A18" s="82"/>
      <c r="B18" s="35"/>
      <c r="C18" s="26"/>
      <c r="D18" s="26"/>
      <c r="E18" s="26"/>
      <c r="F18" s="26"/>
      <c r="G18" s="26"/>
      <c r="H18" s="26"/>
      <c r="I18" s="26"/>
      <c r="J18" s="26"/>
      <c r="K18" s="26"/>
      <c r="L18" s="26"/>
      <c r="M18" s="26"/>
      <c r="N18" s="26"/>
      <c r="O18" s="26"/>
      <c r="P18" s="26"/>
      <c r="Q18" s="26"/>
      <c r="R18" s="26"/>
      <c r="S18" s="27"/>
      <c r="T18" s="27"/>
      <c r="U18" s="26"/>
      <c r="V18" s="36"/>
    </row>
    <row r="19" spans="1:22" s="81" customFormat="1" ht="14.45" customHeight="1">
      <c r="A19" s="82"/>
      <c r="B19" s="35"/>
      <c r="C19" s="22"/>
      <c r="D19" s="130" t="s">
        <v>27</v>
      </c>
      <c r="E19" s="130"/>
      <c r="F19" s="130"/>
      <c r="G19" s="130"/>
      <c r="H19" s="130"/>
      <c r="I19" s="130"/>
      <c r="J19" s="130"/>
      <c r="K19" s="133">
        <f>VLOOKUP($T$4,RawData!$E:$AL,23,0)</f>
        <v>8.4896443923407561E-2</v>
      </c>
      <c r="L19" s="133"/>
      <c r="M19" s="136"/>
      <c r="N19" s="136"/>
      <c r="O19" s="28"/>
      <c r="P19" s="135" t="s">
        <v>28</v>
      </c>
      <c r="Q19" s="135"/>
      <c r="R19" s="135"/>
      <c r="S19" s="135"/>
      <c r="T19" s="135"/>
      <c r="U19" s="135"/>
      <c r="V19" s="36"/>
    </row>
    <row r="20" spans="1:22" s="81" customFormat="1" ht="14.45" customHeight="1">
      <c r="A20" s="82"/>
      <c r="B20" s="35"/>
      <c r="C20" s="22"/>
      <c r="D20" s="130" t="s">
        <v>29</v>
      </c>
      <c r="E20" s="130"/>
      <c r="F20" s="130"/>
      <c r="G20" s="130"/>
      <c r="H20" s="130"/>
      <c r="I20" s="130"/>
      <c r="J20" s="130"/>
      <c r="K20" s="134">
        <f>VLOOKUP($T$4,RawData!$E:$AL,24,0)</f>
        <v>20.25</v>
      </c>
      <c r="L20" s="134"/>
      <c r="M20" s="137"/>
      <c r="N20" s="137"/>
      <c r="O20" s="29"/>
      <c r="P20" s="135"/>
      <c r="Q20" s="135"/>
      <c r="R20" s="135"/>
      <c r="S20" s="135"/>
      <c r="T20" s="135"/>
      <c r="U20" s="135"/>
      <c r="V20" s="36"/>
    </row>
    <row r="21" spans="1:22" s="81" customFormat="1" ht="8.1" customHeight="1">
      <c r="A21" s="82"/>
      <c r="B21" s="35"/>
      <c r="C21" s="96"/>
      <c r="D21" s="96"/>
      <c r="E21" s="96"/>
      <c r="F21" s="96"/>
      <c r="G21" s="96"/>
      <c r="H21" s="96"/>
      <c r="I21" s="96"/>
      <c r="J21" s="96"/>
      <c r="K21" s="96"/>
      <c r="L21" s="96"/>
      <c r="M21" s="96"/>
      <c r="N21" s="96"/>
      <c r="O21" s="96"/>
      <c r="P21" s="96"/>
      <c r="Q21" s="96"/>
      <c r="R21" s="96"/>
      <c r="S21" s="96"/>
      <c r="T21" s="96"/>
      <c r="U21" s="96"/>
      <c r="V21" s="36"/>
    </row>
    <row r="22" spans="1:22" s="81" customFormat="1" ht="14.45" customHeight="1">
      <c r="A22" s="82"/>
      <c r="B22" s="35"/>
      <c r="C22" s="131" t="s">
        <v>30</v>
      </c>
      <c r="D22" s="131" t="s">
        <v>31</v>
      </c>
      <c r="E22" s="131"/>
      <c r="F22" s="131"/>
      <c r="G22" s="131"/>
      <c r="H22" s="131"/>
      <c r="I22" s="131"/>
      <c r="J22" s="131"/>
      <c r="K22" s="131"/>
      <c r="L22" s="131"/>
      <c r="M22" s="131"/>
      <c r="N22" s="131"/>
      <c r="O22" s="131"/>
      <c r="P22" s="131"/>
      <c r="Q22" s="131"/>
      <c r="R22" s="131"/>
      <c r="S22" s="131"/>
      <c r="T22" s="131"/>
      <c r="U22" s="131"/>
      <c r="V22" s="36"/>
    </row>
    <row r="23" spans="1:22" s="81" customFormat="1" ht="8.1" customHeight="1">
      <c r="A23" s="82"/>
      <c r="B23" s="35"/>
      <c r="C23" s="26"/>
      <c r="D23" s="26"/>
      <c r="E23" s="26"/>
      <c r="F23" s="26"/>
      <c r="G23" s="26"/>
      <c r="H23" s="26"/>
      <c r="I23" s="26"/>
      <c r="J23" s="26"/>
      <c r="K23" s="26"/>
      <c r="L23" s="26"/>
      <c r="M23" s="26"/>
      <c r="N23" s="26"/>
      <c r="O23" s="26"/>
      <c r="P23" s="26"/>
      <c r="Q23" s="26"/>
      <c r="R23" s="26"/>
      <c r="S23" s="27"/>
      <c r="T23" s="27"/>
      <c r="U23" s="26"/>
      <c r="V23" s="36"/>
    </row>
    <row r="24" spans="1:22" s="81" customFormat="1" ht="14.45" customHeight="1">
      <c r="A24" s="82"/>
      <c r="B24" s="35"/>
      <c r="C24" s="22"/>
      <c r="D24" s="130" t="s">
        <v>32</v>
      </c>
      <c r="E24" s="130"/>
      <c r="F24" s="130"/>
      <c r="G24" s="130"/>
      <c r="H24" s="130"/>
      <c r="I24" s="130"/>
      <c r="J24" s="130"/>
      <c r="K24" s="123">
        <f>H14</f>
        <v>647.98</v>
      </c>
      <c r="L24" s="123"/>
      <c r="M24" s="129"/>
      <c r="N24" s="129"/>
      <c r="O24" s="26"/>
      <c r="P24" s="122" t="s">
        <v>33</v>
      </c>
      <c r="Q24" s="122"/>
      <c r="R24" s="122"/>
      <c r="S24" s="122"/>
      <c r="T24" s="122"/>
      <c r="U24" s="122"/>
      <c r="V24" s="36"/>
    </row>
    <row r="25" spans="1:22" s="81" customFormat="1" ht="8.1" customHeight="1">
      <c r="A25" s="82"/>
      <c r="B25" s="35"/>
      <c r="C25" s="26"/>
      <c r="D25" s="26"/>
      <c r="E25" s="26"/>
      <c r="F25" s="26"/>
      <c r="G25" s="26"/>
      <c r="H25" s="26"/>
      <c r="I25" s="26"/>
      <c r="J25" s="26"/>
      <c r="K25" s="26"/>
      <c r="L25" s="26"/>
      <c r="M25" s="26"/>
      <c r="N25" s="26"/>
      <c r="O25" s="26"/>
      <c r="P25" s="122"/>
      <c r="Q25" s="122"/>
      <c r="R25" s="122"/>
      <c r="S25" s="122"/>
      <c r="T25" s="122"/>
      <c r="U25" s="122"/>
      <c r="V25" s="36"/>
    </row>
    <row r="26" spans="1:22" s="81" customFormat="1" ht="14.45" customHeight="1">
      <c r="A26" s="82"/>
      <c r="B26" s="35"/>
      <c r="C26" s="101" t="s">
        <v>34</v>
      </c>
      <c r="D26" s="101"/>
      <c r="E26" s="123">
        <f>K24-M26</f>
        <v>548.51750000000004</v>
      </c>
      <c r="F26" s="123"/>
      <c r="G26" s="128"/>
      <c r="H26" s="128"/>
      <c r="I26" s="101" t="s">
        <v>35</v>
      </c>
      <c r="J26" s="101"/>
      <c r="K26" s="101"/>
      <c r="L26" s="101"/>
      <c r="M26" s="123">
        <f>SUM(D29,H29,M29)</f>
        <v>99.462500000000006</v>
      </c>
      <c r="N26" s="123"/>
      <c r="O26" s="28"/>
      <c r="P26" s="122"/>
      <c r="Q26" s="122"/>
      <c r="R26" s="122"/>
      <c r="S26" s="122"/>
      <c r="T26" s="122"/>
      <c r="U26" s="122"/>
      <c r="V26" s="36"/>
    </row>
    <row r="27" spans="1:22" s="81" customFormat="1" ht="14.45" customHeight="1">
      <c r="A27" s="82"/>
      <c r="B27" s="35"/>
      <c r="C27" s="101"/>
      <c r="D27" s="101"/>
      <c r="E27" s="126">
        <f>E26/K24</f>
        <v>0.8465037501157443</v>
      </c>
      <c r="F27" s="127"/>
      <c r="G27" s="96"/>
      <c r="H27" s="96"/>
      <c r="I27" s="101"/>
      <c r="J27" s="101"/>
      <c r="K27" s="101"/>
      <c r="L27" s="101"/>
      <c r="M27" s="126">
        <f>M26/K24</f>
        <v>0.1534962498842557</v>
      </c>
      <c r="N27" s="127"/>
      <c r="O27" s="28"/>
      <c r="P27" s="122"/>
      <c r="Q27" s="122"/>
      <c r="R27" s="122"/>
      <c r="S27" s="122"/>
      <c r="T27" s="122"/>
      <c r="U27" s="122"/>
      <c r="V27" s="36"/>
    </row>
    <row r="28" spans="1:22" s="81" customFormat="1" ht="8.1" customHeight="1">
      <c r="A28" s="82"/>
      <c r="B28" s="35"/>
      <c r="C28" s="26"/>
      <c r="D28" s="26"/>
      <c r="E28" s="26"/>
      <c r="F28" s="26"/>
      <c r="G28" s="26"/>
      <c r="H28" s="26"/>
      <c r="I28" s="26"/>
      <c r="J28" s="26"/>
      <c r="K28" s="26"/>
      <c r="L28" s="26"/>
      <c r="M28" s="26"/>
      <c r="N28" s="26"/>
      <c r="O28" s="26"/>
      <c r="P28" s="122"/>
      <c r="Q28" s="122"/>
      <c r="R28" s="122"/>
      <c r="S28" s="122"/>
      <c r="T28" s="122"/>
      <c r="U28" s="122"/>
      <c r="V28" s="36"/>
    </row>
    <row r="29" spans="1:22" s="81" customFormat="1" ht="14.45" customHeight="1">
      <c r="A29" s="82"/>
      <c r="B29" s="35"/>
      <c r="C29" s="101" t="s">
        <v>36</v>
      </c>
      <c r="D29" s="93">
        <f>VLOOKUP($T$4,RawData!$E:$AL,16,0)</f>
        <v>0</v>
      </c>
      <c r="E29" s="32"/>
      <c r="F29" s="101" t="s">
        <v>37</v>
      </c>
      <c r="G29" s="101"/>
      <c r="H29" s="124">
        <f>VLOOKUP($T$4,RawData!$E:$AL,17,0)</f>
        <v>69.254250000000013</v>
      </c>
      <c r="I29" s="125"/>
      <c r="J29" s="32"/>
      <c r="K29" s="101" t="s">
        <v>38</v>
      </c>
      <c r="L29" s="101"/>
      <c r="M29" s="124">
        <f>VLOOKUP($T$4,RawData!$E:$AL,18,0)</f>
        <v>30.20825</v>
      </c>
      <c r="N29" s="125"/>
      <c r="O29" s="26"/>
      <c r="P29" s="122"/>
      <c r="Q29" s="122"/>
      <c r="R29" s="122"/>
      <c r="S29" s="122"/>
      <c r="T29" s="122"/>
      <c r="U29" s="122"/>
      <c r="V29" s="36"/>
    </row>
    <row r="30" spans="1:22" s="81" customFormat="1" ht="14.45" customHeight="1">
      <c r="A30" s="82"/>
      <c r="B30" s="35"/>
      <c r="C30" s="101"/>
      <c r="D30" s="95">
        <f>D29/K24</f>
        <v>0</v>
      </c>
      <c r="E30" s="32"/>
      <c r="F30" s="101"/>
      <c r="G30" s="101"/>
      <c r="H30" s="126">
        <f>H29/K24</f>
        <v>0.10687714126979229</v>
      </c>
      <c r="I30" s="127"/>
      <c r="J30" s="32"/>
      <c r="K30" s="101"/>
      <c r="L30" s="101"/>
      <c r="M30" s="126">
        <f>M29/K24</f>
        <v>4.661910861446341E-2</v>
      </c>
      <c r="N30" s="127"/>
      <c r="O30" s="26"/>
      <c r="P30" s="122"/>
      <c r="Q30" s="122"/>
      <c r="R30" s="122"/>
      <c r="S30" s="122"/>
      <c r="T30" s="122"/>
      <c r="U30" s="122"/>
      <c r="V30" s="36"/>
    </row>
    <row r="31" spans="1:22" s="81" customFormat="1" ht="8.1" customHeight="1" thickBot="1">
      <c r="A31" s="82"/>
      <c r="B31" s="37"/>
      <c r="C31" s="38"/>
      <c r="D31" s="38"/>
      <c r="E31" s="38"/>
      <c r="F31" s="38"/>
      <c r="G31" s="38"/>
      <c r="H31" s="38"/>
      <c r="I31" s="38"/>
      <c r="J31" s="38"/>
      <c r="K31" s="38"/>
      <c r="L31" s="38"/>
      <c r="M31" s="38"/>
      <c r="N31" s="38"/>
      <c r="O31" s="38"/>
      <c r="P31" s="38"/>
      <c r="Q31" s="38"/>
      <c r="R31" s="38"/>
      <c r="S31" s="39"/>
      <c r="T31" s="39"/>
      <c r="U31" s="38"/>
      <c r="V31" s="40"/>
    </row>
    <row r="32" spans="1:22" s="81" customFormat="1" ht="14.45" customHeight="1">
      <c r="A32" s="82"/>
      <c r="B32" s="25"/>
      <c r="C32" s="78"/>
      <c r="D32" s="25"/>
      <c r="E32" s="25"/>
      <c r="F32" s="25"/>
      <c r="G32" s="25"/>
      <c r="H32" s="25"/>
      <c r="I32" s="25"/>
      <c r="J32" s="25"/>
      <c r="K32" s="25"/>
      <c r="L32" s="25"/>
      <c r="M32" s="25"/>
      <c r="N32" s="25"/>
      <c r="O32" s="25"/>
      <c r="P32" s="25"/>
      <c r="Q32" s="25"/>
      <c r="R32" s="25"/>
      <c r="S32" s="25"/>
      <c r="T32" s="25"/>
      <c r="U32" s="25"/>
      <c r="V32" s="25"/>
    </row>
    <row r="33" spans="1:22" s="81" customFormat="1" ht="14.45" customHeight="1">
      <c r="A33" s="82"/>
      <c r="B33" s="82"/>
      <c r="C33" s="82"/>
      <c r="D33" s="82"/>
      <c r="E33" s="82"/>
      <c r="F33" s="82"/>
      <c r="G33" s="82"/>
      <c r="H33" s="82"/>
      <c r="I33" s="82"/>
      <c r="J33" s="82"/>
      <c r="K33" s="82"/>
      <c r="L33" s="82"/>
      <c r="M33" s="82"/>
      <c r="N33" s="82"/>
      <c r="O33" s="82"/>
      <c r="P33" s="82"/>
      <c r="Q33" s="82"/>
      <c r="R33" s="82"/>
      <c r="S33" s="82"/>
      <c r="T33" s="82"/>
      <c r="U33" s="82"/>
      <c r="V33" s="82"/>
    </row>
    <row r="34" spans="1:22" s="88" customFormat="1" ht="14.45" customHeight="1">
      <c r="A34" s="87"/>
      <c r="B34" s="87"/>
      <c r="C34" s="87"/>
      <c r="D34" s="87"/>
      <c r="E34" s="87"/>
      <c r="F34" s="87"/>
      <c r="G34" s="87"/>
      <c r="H34" s="87"/>
      <c r="I34" s="87"/>
      <c r="J34" s="87"/>
      <c r="K34" s="87"/>
      <c r="L34" s="87"/>
      <c r="M34" s="87"/>
      <c r="N34" s="87"/>
      <c r="O34" s="87"/>
      <c r="P34" s="87"/>
      <c r="Q34" s="87"/>
      <c r="R34" s="87"/>
      <c r="S34" s="87"/>
      <c r="T34" s="87"/>
      <c r="U34" s="87"/>
      <c r="V34" s="87"/>
    </row>
    <row r="35" spans="1:22" ht="14.45" customHeight="1">
      <c r="T35" s="79"/>
    </row>
    <row r="36" spans="1:22" ht="14.45" customHeight="1">
      <c r="D36" s="89"/>
      <c r="E36" s="89"/>
      <c r="F36" s="90"/>
      <c r="G36" s="90"/>
      <c r="H36" s="90"/>
      <c r="I36" s="90"/>
      <c r="J36" s="90"/>
      <c r="K36" s="90"/>
      <c r="L36" s="90"/>
      <c r="M36" s="90"/>
      <c r="N36" s="90"/>
      <c r="O36" s="90"/>
      <c r="P36" s="90"/>
      <c r="Q36" s="90"/>
      <c r="R36" s="90"/>
      <c r="S36" s="90"/>
      <c r="T36" s="79"/>
    </row>
    <row r="37" spans="1:22" ht="14.45" customHeight="1"/>
    <row r="38" spans="1:22" ht="14.45" customHeight="1">
      <c r="T38" s="79"/>
    </row>
    <row r="39" spans="1:22" ht="14.45" customHeight="1">
      <c r="D39" s="91"/>
      <c r="E39" s="91"/>
      <c r="F39" s="89"/>
      <c r="G39" s="89"/>
      <c r="H39" s="89"/>
      <c r="I39" s="89"/>
      <c r="J39" s="89"/>
      <c r="K39" s="89"/>
      <c r="L39" s="89"/>
      <c r="M39" s="89"/>
      <c r="N39" s="89"/>
      <c r="O39" s="89"/>
      <c r="P39" s="89"/>
      <c r="Q39" s="89"/>
      <c r="R39" s="89"/>
      <c r="S39" s="89"/>
      <c r="T39" s="79"/>
    </row>
    <row r="40" spans="1:22" ht="14.45" customHeight="1"/>
    <row r="41" spans="1:22" ht="14.45" customHeight="1"/>
    <row r="42" spans="1:22" ht="14.45" customHeight="1"/>
    <row r="43" spans="1:22" ht="14.45" customHeight="1"/>
    <row r="44" spans="1:22" ht="14.45" customHeight="1"/>
    <row r="45" spans="1:22" ht="14.45" customHeight="1"/>
    <row r="46" spans="1:22" ht="14.45" customHeight="1"/>
  </sheetData>
  <sheetProtection algorithmName="SHA-512" hashValue="W0PcrswcYu67CckoN6jpC4YBU+ebMUTC219KatsfkfX+VUwr+Jx/gsxW/E59mSr9XW72LtJXkn5kIi0VDTk02A==" saltValue="411hB5ilDtsnojXBTSKaUg==" spinCount="100000" sheet="1" objects="1" scenarios="1"/>
  <mergeCells count="48">
    <mergeCell ref="P19:U20"/>
    <mergeCell ref="M19:N19"/>
    <mergeCell ref="M20:N20"/>
    <mergeCell ref="C4:E4"/>
    <mergeCell ref="B2:U2"/>
    <mergeCell ref="B3:U3"/>
    <mergeCell ref="T4:U4"/>
    <mergeCell ref="C17:U17"/>
    <mergeCell ref="F4:I4"/>
    <mergeCell ref="P14:U15"/>
    <mergeCell ref="M14:N15"/>
    <mergeCell ref="K14:L15"/>
    <mergeCell ref="H14:I15"/>
    <mergeCell ref="F14:G15"/>
    <mergeCell ref="D14:D15"/>
    <mergeCell ref="C14:C15"/>
    <mergeCell ref="M24:N24"/>
    <mergeCell ref="D8:J8"/>
    <mergeCell ref="K8:L8"/>
    <mergeCell ref="C6:U6"/>
    <mergeCell ref="C12:U12"/>
    <mergeCell ref="C22:U22"/>
    <mergeCell ref="P8:U10"/>
    <mergeCell ref="K9:L9"/>
    <mergeCell ref="K10:L10"/>
    <mergeCell ref="D9:J9"/>
    <mergeCell ref="D10:J10"/>
    <mergeCell ref="D24:J24"/>
    <mergeCell ref="K19:L19"/>
    <mergeCell ref="D19:J19"/>
    <mergeCell ref="D20:J20"/>
    <mergeCell ref="K20:L20"/>
    <mergeCell ref="C29:C30"/>
    <mergeCell ref="F29:G30"/>
    <mergeCell ref="K29:L30"/>
    <mergeCell ref="P24:U30"/>
    <mergeCell ref="M26:N26"/>
    <mergeCell ref="C26:D27"/>
    <mergeCell ref="I26:L27"/>
    <mergeCell ref="M29:N29"/>
    <mergeCell ref="M30:N30"/>
    <mergeCell ref="H29:I29"/>
    <mergeCell ref="H30:I30"/>
    <mergeCell ref="M27:N27"/>
    <mergeCell ref="E26:F26"/>
    <mergeCell ref="G26:H26"/>
    <mergeCell ref="E27:F27"/>
    <mergeCell ref="K24:L24"/>
  </mergeCells>
  <pageMargins left="0.7" right="0.7" top="0.75" bottom="0.75" header="0.3" footer="0.3"/>
  <pageSetup paperSize="9" scale="72" fitToHeight="0" orientation="landscape" r:id="rId1"/>
  <headerFooter>
    <oddFooter>&amp;L&amp;1#&amp;"Calibri"&amp;10&amp;K000000Classified: RMG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DC573-0926-4496-A612-E0348DCEBA52}">
  <sheetPr codeName="Sheet3">
    <pageSetUpPr fitToPage="1"/>
  </sheetPr>
  <dimension ref="A1:AL894"/>
  <sheetViews>
    <sheetView showGridLines="0" topLeftCell="W1" zoomScale="70" zoomScaleNormal="70" workbookViewId="0">
      <selection activeCell="O505" sqref="O505"/>
    </sheetView>
  </sheetViews>
  <sheetFormatPr defaultRowHeight="14.45"/>
  <cols>
    <col min="1" max="1" width="3.85546875" bestFit="1" customWidth="1"/>
    <col min="2" max="2" width="39.42578125" customWidth="1"/>
    <col min="3" max="3" width="36.140625" customWidth="1"/>
    <col min="4" max="4" width="31.42578125" bestFit="1" customWidth="1"/>
    <col min="5" max="6" width="8.5703125" customWidth="1"/>
    <col min="7" max="7" width="13.140625" customWidth="1"/>
    <col min="8" max="8" width="2.5703125" style="44" customWidth="1"/>
    <col min="9" max="9" width="12.140625" customWidth="1"/>
    <col min="10" max="10" width="9.5703125" customWidth="1"/>
    <col min="11" max="11" width="15.5703125" customWidth="1"/>
    <col min="12" max="12" width="2.5703125" style="44" customWidth="1"/>
    <col min="13" max="13" width="15.5703125" customWidth="1"/>
    <col min="14" max="14" width="2.5703125" style="44" customWidth="1"/>
    <col min="15" max="15" width="15.5703125" customWidth="1"/>
    <col min="16" max="16" width="2.5703125" style="44" customWidth="1"/>
    <col min="17" max="26" width="15.5703125" style="44" customWidth="1"/>
    <col min="27" max="28" width="15.5703125" customWidth="1"/>
    <col min="29" max="29" width="2.5703125" style="44" customWidth="1"/>
    <col min="30" max="30" width="15.5703125" customWidth="1"/>
    <col min="31" max="34" width="15.5703125" style="41" customWidth="1"/>
    <col min="35" max="35" width="15.5703125" style="43" customWidth="1"/>
    <col min="36" max="36" width="15.5703125" style="42" customWidth="1"/>
    <col min="37" max="38" width="15.5703125" style="41" customWidth="1"/>
    <col min="39" max="39" width="2.5703125" customWidth="1"/>
  </cols>
  <sheetData>
    <row r="1" spans="1:38" ht="29.1">
      <c r="I1" s="166" t="s">
        <v>39</v>
      </c>
      <c r="J1" s="166"/>
      <c r="K1" s="166"/>
      <c r="M1" s="97" t="s">
        <v>40</v>
      </c>
      <c r="N1" s="76"/>
      <c r="O1" s="97" t="s">
        <v>41</v>
      </c>
      <c r="Q1" s="167" t="s">
        <v>42</v>
      </c>
      <c r="R1" s="167"/>
      <c r="S1" s="167"/>
      <c r="T1" s="167"/>
      <c r="U1" s="167"/>
      <c r="V1" s="167"/>
      <c r="W1" s="167"/>
      <c r="X1" s="167"/>
      <c r="Y1" s="167"/>
      <c r="Z1" s="167"/>
      <c r="AD1" s="75"/>
      <c r="AE1" s="74"/>
      <c r="AF1" s="74"/>
      <c r="AG1" s="74"/>
      <c r="AH1" s="74"/>
    </row>
    <row r="2" spans="1:38" s="67" customFormat="1" ht="87.95" customHeight="1">
      <c r="A2"/>
      <c r="B2" s="73" t="s">
        <v>43</v>
      </c>
      <c r="C2" s="73" t="s">
        <v>44</v>
      </c>
      <c r="D2" s="73" t="s">
        <v>45</v>
      </c>
      <c r="E2" s="73" t="s">
        <v>46</v>
      </c>
      <c r="F2" s="73" t="s">
        <v>47</v>
      </c>
      <c r="G2" s="73" t="s">
        <v>48</v>
      </c>
      <c r="H2" s="71"/>
      <c r="I2" s="72" t="s">
        <v>22</v>
      </c>
      <c r="J2" s="69" t="s">
        <v>23</v>
      </c>
      <c r="K2" s="69" t="s">
        <v>24</v>
      </c>
      <c r="L2" s="44"/>
      <c r="M2" s="69" t="s">
        <v>22</v>
      </c>
      <c r="N2" s="71"/>
      <c r="O2" s="69" t="s">
        <v>49</v>
      </c>
      <c r="P2" s="44"/>
      <c r="Q2" s="69" t="s">
        <v>24</v>
      </c>
      <c r="R2" s="69" t="s">
        <v>22</v>
      </c>
      <c r="S2" s="69" t="s">
        <v>23</v>
      </c>
      <c r="T2" s="70" t="s">
        <v>36</v>
      </c>
      <c r="U2" s="70" t="s">
        <v>37</v>
      </c>
      <c r="V2" s="70" t="s">
        <v>38</v>
      </c>
      <c r="W2" s="70" t="s">
        <v>50</v>
      </c>
      <c r="X2" s="70" t="s">
        <v>51</v>
      </c>
      <c r="Y2" s="70" t="s">
        <v>52</v>
      </c>
      <c r="Z2" s="69" t="s">
        <v>53</v>
      </c>
      <c r="AA2" s="68" t="s">
        <v>27</v>
      </c>
      <c r="AB2" s="68" t="s">
        <v>29</v>
      </c>
      <c r="AC2" s="44"/>
      <c r="AD2" s="69" t="s">
        <v>54</v>
      </c>
      <c r="AE2" s="69" t="s">
        <v>55</v>
      </c>
      <c r="AF2" s="69" t="s">
        <v>56</v>
      </c>
      <c r="AG2" s="69" t="s">
        <v>57</v>
      </c>
      <c r="AH2" s="69" t="s">
        <v>17</v>
      </c>
      <c r="AI2" s="69" t="s">
        <v>58</v>
      </c>
      <c r="AJ2" s="68" t="s">
        <v>59</v>
      </c>
      <c r="AK2" s="68" t="s">
        <v>60</v>
      </c>
      <c r="AL2" s="68" t="s">
        <v>61</v>
      </c>
    </row>
    <row r="3" spans="1:38">
      <c r="B3" s="62" t="s">
        <v>62</v>
      </c>
      <c r="C3" s="62" t="s">
        <v>63</v>
      </c>
      <c r="D3" s="61" t="s">
        <v>64</v>
      </c>
      <c r="E3" s="61">
        <v>1111357</v>
      </c>
      <c r="F3" s="61">
        <v>1111357</v>
      </c>
      <c r="G3" s="63">
        <v>1</v>
      </c>
      <c r="I3" s="60">
        <v>519605.75</v>
      </c>
      <c r="J3" s="57">
        <v>2056.65825</v>
      </c>
      <c r="K3" s="59">
        <v>252.64564494368474</v>
      </c>
      <c r="L3" s="58"/>
      <c r="M3" s="57">
        <v>496108.5</v>
      </c>
      <c r="O3" s="57">
        <v>497100.717</v>
      </c>
      <c r="P3" s="52"/>
      <c r="Q3" s="56"/>
      <c r="R3" s="55"/>
      <c r="S3" s="55"/>
      <c r="T3" s="55">
        <v>0</v>
      </c>
      <c r="U3" s="55"/>
      <c r="V3" s="55"/>
      <c r="W3" s="46"/>
      <c r="X3" s="46"/>
      <c r="Y3" s="55">
        <v>0</v>
      </c>
      <c r="Z3" s="54" t="e">
        <v>#DIV/0!</v>
      </c>
      <c r="AA3" s="54">
        <v>0</v>
      </c>
      <c r="AB3" s="53">
        <v>0</v>
      </c>
      <c r="AC3" s="52"/>
      <c r="AD3" s="51">
        <v>0</v>
      </c>
      <c r="AE3" s="50">
        <v>252.64564494368474</v>
      </c>
      <c r="AF3" s="49">
        <v>1967.5807873545764</v>
      </c>
      <c r="AG3" s="49">
        <v>0</v>
      </c>
      <c r="AH3" s="49"/>
      <c r="AI3" s="48">
        <v>0</v>
      </c>
      <c r="AJ3" s="46">
        <v>1967.5807873545764</v>
      </c>
      <c r="AK3" s="47">
        <v>0</v>
      </c>
      <c r="AL3" s="46">
        <v>1967.5807873545764</v>
      </c>
    </row>
    <row r="4" spans="1:38">
      <c r="B4" s="62" t="s">
        <v>65</v>
      </c>
      <c r="C4" s="62" t="s">
        <v>66</v>
      </c>
      <c r="D4" s="61" t="s">
        <v>67</v>
      </c>
      <c r="E4" s="61">
        <v>1111556</v>
      </c>
      <c r="F4" s="61">
        <v>1111556</v>
      </c>
      <c r="G4" s="63">
        <v>5</v>
      </c>
      <c r="I4" s="60">
        <v>134439.5</v>
      </c>
      <c r="J4" s="57">
        <v>881.375</v>
      </c>
      <c r="K4" s="59">
        <v>152.53382498936321</v>
      </c>
      <c r="L4" s="58"/>
      <c r="M4" s="57">
        <v>134724.75</v>
      </c>
      <c r="O4" s="57">
        <v>134994.19949999999</v>
      </c>
      <c r="P4" s="52"/>
      <c r="Q4" s="56">
        <v>172.94194654406607</v>
      </c>
      <c r="R4" s="55">
        <v>138710.25</v>
      </c>
      <c r="S4" s="55">
        <v>802.0625</v>
      </c>
      <c r="T4" s="55">
        <v>0</v>
      </c>
      <c r="U4" s="55">
        <v>219.5625</v>
      </c>
      <c r="V4" s="55">
        <v>0</v>
      </c>
      <c r="W4" s="46">
        <v>6.680077305660177</v>
      </c>
      <c r="X4" s="46">
        <v>-9.8747175855269234</v>
      </c>
      <c r="Y4" s="55">
        <v>-87.237499999999955</v>
      </c>
      <c r="Z4" s="54">
        <v>-0.10876646146653154</v>
      </c>
      <c r="AA4" s="54">
        <v>1.1732517158226674E-2</v>
      </c>
      <c r="AB4" s="53">
        <v>2.75</v>
      </c>
      <c r="AC4" s="52"/>
      <c r="AD4" s="51">
        <v>0.09</v>
      </c>
      <c r="AE4" s="50">
        <v>166.26186923840589</v>
      </c>
      <c r="AF4" s="49">
        <v>811.93721758552692</v>
      </c>
      <c r="AG4" s="49">
        <v>0</v>
      </c>
      <c r="AH4" s="49">
        <v>889.3</v>
      </c>
      <c r="AI4" s="48">
        <v>889.3</v>
      </c>
      <c r="AJ4" s="46">
        <v>-77.362782414473031</v>
      </c>
      <c r="AK4" s="47">
        <v>18</v>
      </c>
      <c r="AL4" s="46">
        <v>-59.362782414473031</v>
      </c>
    </row>
    <row r="5" spans="1:38">
      <c r="B5" s="62" t="s">
        <v>68</v>
      </c>
      <c r="C5" s="62" t="s">
        <v>69</v>
      </c>
      <c r="D5" s="61" t="s">
        <v>70</v>
      </c>
      <c r="E5" s="61">
        <v>1110634</v>
      </c>
      <c r="F5" s="61">
        <v>1110634</v>
      </c>
      <c r="G5" s="63">
        <v>4</v>
      </c>
      <c r="I5" s="60">
        <v>381117.25</v>
      </c>
      <c r="J5" s="57">
        <v>2200.3877499999999</v>
      </c>
      <c r="K5" s="59">
        <v>173.20458632802334</v>
      </c>
      <c r="L5" s="58"/>
      <c r="M5" s="57">
        <v>416487</v>
      </c>
      <c r="O5" s="57">
        <v>417319.97399999999</v>
      </c>
      <c r="P5" s="52"/>
      <c r="Q5" s="56">
        <v>185.1531837652397</v>
      </c>
      <c r="R5" s="55">
        <v>410308.25</v>
      </c>
      <c r="S5" s="55">
        <v>2216.0474999999997</v>
      </c>
      <c r="T5" s="55">
        <v>10</v>
      </c>
      <c r="U5" s="55">
        <v>191.02075000000002</v>
      </c>
      <c r="V5" s="55">
        <v>102.78325000000001</v>
      </c>
      <c r="W5" s="46">
        <v>1.5563222575349585</v>
      </c>
      <c r="X5" s="46">
        <v>-56.975963325853172</v>
      </c>
      <c r="Y5" s="55">
        <v>133.56749999999965</v>
      </c>
      <c r="Z5" s="54">
        <v>6.0272850649636202E-2</v>
      </c>
      <c r="AA5" s="54">
        <v>1.1823427964977448E-2</v>
      </c>
      <c r="AB5" s="53">
        <v>9</v>
      </c>
      <c r="AC5" s="52"/>
      <c r="AD5" s="51">
        <v>0.06</v>
      </c>
      <c r="AE5" s="50">
        <v>183.59686150770474</v>
      </c>
      <c r="AF5" s="49">
        <v>2273.0234633258528</v>
      </c>
      <c r="AG5" s="49">
        <v>0</v>
      </c>
      <c r="AH5" s="49">
        <v>2082.48</v>
      </c>
      <c r="AI5" s="48">
        <v>2082.48</v>
      </c>
      <c r="AJ5" s="46">
        <v>190.54346332585283</v>
      </c>
      <c r="AK5" s="47">
        <v>43</v>
      </c>
      <c r="AL5" s="46">
        <v>233.54346332585283</v>
      </c>
    </row>
    <row r="6" spans="1:38">
      <c r="B6" s="62" t="s">
        <v>68</v>
      </c>
      <c r="C6" s="62" t="s">
        <v>71</v>
      </c>
      <c r="D6" s="61" t="s">
        <v>72</v>
      </c>
      <c r="E6" s="61">
        <v>1110657</v>
      </c>
      <c r="F6" s="61">
        <v>1110657</v>
      </c>
      <c r="G6" s="63">
        <v>4</v>
      </c>
      <c r="I6" s="60">
        <v>304624.75</v>
      </c>
      <c r="J6" s="57">
        <v>1766.8885</v>
      </c>
      <c r="K6" s="59">
        <v>172.40745525255272</v>
      </c>
      <c r="L6" s="58"/>
      <c r="M6" s="57">
        <v>325988.75</v>
      </c>
      <c r="O6" s="57">
        <v>326640.72749999998</v>
      </c>
      <c r="P6" s="52"/>
      <c r="Q6" s="56">
        <v>189.03144160527617</v>
      </c>
      <c r="R6" s="55">
        <v>335301.75</v>
      </c>
      <c r="S6" s="55">
        <v>1773.7882500000001</v>
      </c>
      <c r="T6" s="55">
        <v>0</v>
      </c>
      <c r="U6" s="55">
        <v>239.29174999999998</v>
      </c>
      <c r="V6" s="55">
        <v>52.962499999999999</v>
      </c>
      <c r="W6" s="46">
        <v>6.279539037570288</v>
      </c>
      <c r="X6" s="46">
        <v>-13.556904335595391</v>
      </c>
      <c r="Y6" s="55">
        <v>16.308250000000044</v>
      </c>
      <c r="Z6" s="54">
        <v>9.1940230182492432E-3</v>
      </c>
      <c r="AA6" s="54">
        <v>1.3570150901029476E-2</v>
      </c>
      <c r="AB6" s="53">
        <v>10.25</v>
      </c>
      <c r="AC6" s="52"/>
      <c r="AD6" s="51">
        <v>0.06</v>
      </c>
      <c r="AE6" s="50">
        <v>182.75190256770588</v>
      </c>
      <c r="AF6" s="49">
        <v>1787.3451543355955</v>
      </c>
      <c r="AG6" s="49">
        <v>0</v>
      </c>
      <c r="AH6" s="49">
        <v>1757.48</v>
      </c>
      <c r="AI6" s="48">
        <v>1757.48</v>
      </c>
      <c r="AJ6" s="46">
        <v>29.865154335595435</v>
      </c>
      <c r="AK6" s="47">
        <v>32</v>
      </c>
      <c r="AL6" s="46">
        <v>61.865154335595435</v>
      </c>
    </row>
    <row r="7" spans="1:38">
      <c r="B7" s="62" t="s">
        <v>68</v>
      </c>
      <c r="C7" s="62" t="s">
        <v>71</v>
      </c>
      <c r="D7" s="61" t="s">
        <v>73</v>
      </c>
      <c r="E7" s="61">
        <v>1110645</v>
      </c>
      <c r="F7" s="61">
        <v>1110645</v>
      </c>
      <c r="G7" s="63">
        <v>4</v>
      </c>
      <c r="I7" s="60">
        <v>123819.75</v>
      </c>
      <c r="J7" s="57">
        <v>729.45100000000002</v>
      </c>
      <c r="K7" s="59">
        <v>169.74375249331345</v>
      </c>
      <c r="L7" s="58"/>
      <c r="M7" s="57">
        <v>131758.25</v>
      </c>
      <c r="O7" s="57">
        <v>132021.7665</v>
      </c>
      <c r="P7" s="52"/>
      <c r="Q7" s="56">
        <v>191.84212074728654</v>
      </c>
      <c r="R7" s="55">
        <v>127971.5</v>
      </c>
      <c r="S7" s="55">
        <v>667.06674999999996</v>
      </c>
      <c r="T7" s="55">
        <v>0</v>
      </c>
      <c r="U7" s="55">
        <v>90.249750000000006</v>
      </c>
      <c r="V7" s="55">
        <v>45.5625</v>
      </c>
      <c r="W7" s="46">
        <v>10.216305579441155</v>
      </c>
      <c r="X7" s="46">
        <v>-59.822026124666422</v>
      </c>
      <c r="Y7" s="55">
        <v>-58.273249999999962</v>
      </c>
      <c r="Z7" s="54">
        <v>-8.7357449610552418E-2</v>
      </c>
      <c r="AA7" s="54">
        <v>0.10885278839556993</v>
      </c>
      <c r="AB7" s="53">
        <v>18.75</v>
      </c>
      <c r="AC7" s="52"/>
      <c r="AD7" s="51">
        <v>7.0000000000000007E-2</v>
      </c>
      <c r="AE7" s="50">
        <v>181.62581516784539</v>
      </c>
      <c r="AF7" s="49">
        <v>726.88877612466638</v>
      </c>
      <c r="AG7" s="49">
        <v>0</v>
      </c>
      <c r="AH7" s="49">
        <v>725.33999999999992</v>
      </c>
      <c r="AI7" s="48">
        <v>725.33999999999992</v>
      </c>
      <c r="AJ7" s="46">
        <v>1.5487761246664604</v>
      </c>
      <c r="AK7" s="47">
        <v>13</v>
      </c>
      <c r="AL7" s="46">
        <v>14.54877612466646</v>
      </c>
    </row>
    <row r="8" spans="1:38">
      <c r="B8" s="62" t="s">
        <v>74</v>
      </c>
      <c r="C8" s="62" t="s">
        <v>75</v>
      </c>
      <c r="D8" s="61" t="s">
        <v>76</v>
      </c>
      <c r="E8" s="61">
        <v>1110488</v>
      </c>
      <c r="F8" s="61">
        <v>1110488</v>
      </c>
      <c r="G8" s="63">
        <v>2</v>
      </c>
      <c r="I8" s="60">
        <v>390477.5</v>
      </c>
      <c r="J8" s="57">
        <v>2083.5250000000001</v>
      </c>
      <c r="K8" s="59">
        <v>187.41195809985481</v>
      </c>
      <c r="L8" s="58"/>
      <c r="M8" s="57">
        <v>427133</v>
      </c>
      <c r="O8" s="57">
        <v>427987.266</v>
      </c>
      <c r="P8" s="52"/>
      <c r="Q8" s="56">
        <v>196.3196142746207</v>
      </c>
      <c r="R8" s="55">
        <v>423456.5</v>
      </c>
      <c r="S8" s="55">
        <v>2156.9749999999999</v>
      </c>
      <c r="T8" s="55">
        <v>5</v>
      </c>
      <c r="U8" s="55">
        <v>210.57499999999999</v>
      </c>
      <c r="V8" s="55">
        <v>59.733333333333327</v>
      </c>
      <c r="W8" s="46">
        <v>1.4111778507717077</v>
      </c>
      <c r="X8" s="46">
        <v>-38.862562768686075</v>
      </c>
      <c r="Y8" s="55">
        <v>99.494999999999891</v>
      </c>
      <c r="Z8" s="54">
        <v>4.6127099294150327E-2</v>
      </c>
      <c r="AA8" s="54">
        <v>7.3509630904982255E-3</v>
      </c>
      <c r="AB8" s="53">
        <v>8</v>
      </c>
      <c r="AC8" s="52"/>
      <c r="AD8" s="51">
        <v>0.04</v>
      </c>
      <c r="AE8" s="50">
        <v>194.908436423849</v>
      </c>
      <c r="AF8" s="49">
        <v>2195.837562768686</v>
      </c>
      <c r="AG8" s="49">
        <v>0</v>
      </c>
      <c r="AH8" s="49">
        <v>2057.48</v>
      </c>
      <c r="AI8" s="48">
        <v>2057.48</v>
      </c>
      <c r="AJ8" s="46">
        <v>138.35756276868597</v>
      </c>
      <c r="AK8" s="47">
        <v>34</v>
      </c>
      <c r="AL8" s="46">
        <v>172.35756276868597</v>
      </c>
    </row>
    <row r="9" spans="1:38">
      <c r="B9" s="62" t="s">
        <v>77</v>
      </c>
      <c r="C9" s="62" t="s">
        <v>78</v>
      </c>
      <c r="D9" s="61" t="s">
        <v>79</v>
      </c>
      <c r="E9" s="61">
        <v>1110311</v>
      </c>
      <c r="F9" s="61">
        <v>1110311</v>
      </c>
      <c r="G9" s="63">
        <v>4</v>
      </c>
      <c r="I9" s="60">
        <v>486678.25</v>
      </c>
      <c r="J9" s="57">
        <v>2872.4482500000004</v>
      </c>
      <c r="K9" s="59">
        <v>169.42977127612306</v>
      </c>
      <c r="L9" s="58"/>
      <c r="M9" s="57">
        <v>505204.25</v>
      </c>
      <c r="O9" s="57">
        <v>506214.65850000002</v>
      </c>
      <c r="P9" s="52"/>
      <c r="Q9" s="56">
        <v>168.10837910641044</v>
      </c>
      <c r="R9" s="55">
        <v>514706.25</v>
      </c>
      <c r="S9" s="55">
        <v>3061.7525000000005</v>
      </c>
      <c r="T9" s="55">
        <v>133.25</v>
      </c>
      <c r="U9" s="55">
        <v>317.40000000000003</v>
      </c>
      <c r="V9" s="55">
        <v>70.75</v>
      </c>
      <c r="W9" s="46">
        <v>-13.181476159041239</v>
      </c>
      <c r="X9" s="46">
        <v>269.45804006576554</v>
      </c>
      <c r="Y9" s="55">
        <v>-68.767499999999472</v>
      </c>
      <c r="Z9" s="54">
        <v>-2.2460175993977129E-2</v>
      </c>
      <c r="AA9" s="54">
        <v>8.2826436013736029E-2</v>
      </c>
      <c r="AB9" s="53">
        <v>59.25</v>
      </c>
      <c r="AC9" s="52"/>
      <c r="AD9" s="51">
        <v>7.0000000000000007E-2</v>
      </c>
      <c r="AE9" s="50">
        <v>181.28985526545168</v>
      </c>
      <c r="AF9" s="49">
        <v>2792.294459934235</v>
      </c>
      <c r="AG9" s="49">
        <v>159.52000000000001</v>
      </c>
      <c r="AH9" s="49">
        <v>2971</v>
      </c>
      <c r="AI9" s="48">
        <v>3130.52</v>
      </c>
      <c r="AJ9" s="46">
        <v>-338.22554006576502</v>
      </c>
      <c r="AK9" s="47">
        <v>57</v>
      </c>
      <c r="AL9" s="46">
        <v>-281.22554006576502</v>
      </c>
    </row>
    <row r="10" spans="1:38">
      <c r="B10" s="62" t="s">
        <v>80</v>
      </c>
      <c r="C10" s="62" t="s">
        <v>81</v>
      </c>
      <c r="D10" s="61" t="s">
        <v>82</v>
      </c>
      <c r="E10" s="61">
        <v>1111988</v>
      </c>
      <c r="F10" s="61">
        <v>1111988</v>
      </c>
      <c r="G10" s="63">
        <v>3</v>
      </c>
      <c r="I10" s="60">
        <v>63249.25</v>
      </c>
      <c r="J10" s="57">
        <v>355.66500000000008</v>
      </c>
      <c r="K10" s="59">
        <v>177.83377616577394</v>
      </c>
      <c r="L10" s="58"/>
      <c r="M10" s="57">
        <v>65006.5</v>
      </c>
      <c r="O10" s="57">
        <v>65136.512999999999</v>
      </c>
      <c r="P10" s="52"/>
      <c r="Q10" s="56">
        <v>177.56912123601606</v>
      </c>
      <c r="R10" s="55">
        <v>64010.25</v>
      </c>
      <c r="S10" s="55">
        <v>360.48075</v>
      </c>
      <c r="T10" s="55">
        <v>0</v>
      </c>
      <c r="U10" s="55">
        <v>21.529249999999998</v>
      </c>
      <c r="V10" s="55">
        <v>17.55</v>
      </c>
      <c r="W10" s="46">
        <v>-10.934681499704311</v>
      </c>
      <c r="X10" s="46">
        <v>14.935927801795003</v>
      </c>
      <c r="Y10" s="55">
        <v>48.48075</v>
      </c>
      <c r="Z10" s="54">
        <v>0.1344891509463404</v>
      </c>
      <c r="AA10" s="54">
        <v>0</v>
      </c>
      <c r="AB10" s="53">
        <v>0</v>
      </c>
      <c r="AC10" s="52"/>
      <c r="AD10" s="51">
        <v>0.06</v>
      </c>
      <c r="AE10" s="50">
        <v>188.50380273572037</v>
      </c>
      <c r="AF10" s="49">
        <v>345.544822198205</v>
      </c>
      <c r="AG10" s="49">
        <v>0</v>
      </c>
      <c r="AH10" s="49">
        <v>312</v>
      </c>
      <c r="AI10" s="48">
        <v>312</v>
      </c>
      <c r="AJ10" s="46">
        <v>33.544822198204997</v>
      </c>
      <c r="AK10" s="47">
        <v>6</v>
      </c>
      <c r="AL10" s="46">
        <v>39.544822198204997</v>
      </c>
    </row>
    <row r="11" spans="1:38" ht="14.45" customHeight="1">
      <c r="B11" s="62" t="s">
        <v>77</v>
      </c>
      <c r="C11" s="62" t="s">
        <v>83</v>
      </c>
      <c r="D11" s="61" t="s">
        <v>84</v>
      </c>
      <c r="E11" s="61">
        <v>1111640</v>
      </c>
      <c r="F11" s="61">
        <v>1111640</v>
      </c>
      <c r="G11" s="63">
        <v>5</v>
      </c>
      <c r="I11" s="60">
        <v>275728.25</v>
      </c>
      <c r="J11" s="57">
        <v>1738.875</v>
      </c>
      <c r="K11" s="59">
        <v>158.56703328301344</v>
      </c>
      <c r="L11" s="58"/>
      <c r="M11" s="57">
        <v>305818.5</v>
      </c>
      <c r="O11" s="57">
        <v>306430.13699999999</v>
      </c>
      <c r="P11" s="52"/>
      <c r="Q11" s="56">
        <v>148.61702503365316</v>
      </c>
      <c r="R11" s="55">
        <v>316664.5</v>
      </c>
      <c r="S11" s="55">
        <v>2130.7417500000001</v>
      </c>
      <c r="T11" s="55">
        <v>83.3</v>
      </c>
      <c r="U11" s="55">
        <v>444.82499999999999</v>
      </c>
      <c r="V11" s="55">
        <v>0</v>
      </c>
      <c r="W11" s="46">
        <v>-22.635370912001349</v>
      </c>
      <c r="X11" s="46">
        <v>341.39372185770799</v>
      </c>
      <c r="Y11" s="55">
        <v>417.20175000000017</v>
      </c>
      <c r="Z11" s="54">
        <v>0.19580118050439485</v>
      </c>
      <c r="AA11" s="54">
        <v>1.5129468674013142E-2</v>
      </c>
      <c r="AB11" s="53">
        <v>9</v>
      </c>
      <c r="AC11" s="52"/>
      <c r="AD11" s="51">
        <v>0.08</v>
      </c>
      <c r="AE11" s="50">
        <v>171.25239594565451</v>
      </c>
      <c r="AF11" s="49">
        <v>1789.3480281422922</v>
      </c>
      <c r="AG11" s="49">
        <v>84.3</v>
      </c>
      <c r="AH11" s="49">
        <v>1629.24</v>
      </c>
      <c r="AI11" s="48">
        <v>1713.54</v>
      </c>
      <c r="AJ11" s="46">
        <v>75.808028142292187</v>
      </c>
      <c r="AK11" s="47">
        <v>33</v>
      </c>
      <c r="AL11" s="46">
        <v>108.80802814229219</v>
      </c>
    </row>
    <row r="12" spans="1:38" ht="14.45" customHeight="1">
      <c r="B12" s="62" t="s">
        <v>85</v>
      </c>
      <c r="C12" s="62" t="s">
        <v>86</v>
      </c>
      <c r="D12" s="61" t="s">
        <v>87</v>
      </c>
      <c r="E12" s="61">
        <v>1111843</v>
      </c>
      <c r="F12" s="61">
        <v>1111843</v>
      </c>
      <c r="G12" s="63">
        <v>4</v>
      </c>
      <c r="I12" s="60">
        <v>191436.5</v>
      </c>
      <c r="J12" s="57">
        <v>1178.42425</v>
      </c>
      <c r="K12" s="59">
        <v>162.45125641295994</v>
      </c>
      <c r="L12" s="58"/>
      <c r="M12" s="57">
        <v>200267</v>
      </c>
      <c r="O12" s="57">
        <v>200667.53400000001</v>
      </c>
      <c r="P12" s="52"/>
      <c r="Q12" s="56">
        <v>178.4191868721401</v>
      </c>
      <c r="R12" s="55">
        <v>212017.75</v>
      </c>
      <c r="S12" s="55">
        <v>1188.3125</v>
      </c>
      <c r="T12" s="55">
        <v>63</v>
      </c>
      <c r="U12" s="55">
        <v>73.425250000000005</v>
      </c>
      <c r="V12" s="55">
        <v>35.774999999999999</v>
      </c>
      <c r="W12" s="46">
        <v>2.971829946143373</v>
      </c>
      <c r="X12" s="46">
        <v>44.564668651129296</v>
      </c>
      <c r="Y12" s="55">
        <v>92.192500000000109</v>
      </c>
      <c r="Z12" s="54">
        <v>7.75827065691896E-2</v>
      </c>
      <c r="AA12" s="54">
        <v>2.7835833893160161E-3</v>
      </c>
      <c r="AB12" s="53">
        <v>1</v>
      </c>
      <c r="AC12" s="52"/>
      <c r="AD12" s="51">
        <v>0.08</v>
      </c>
      <c r="AE12" s="50">
        <v>175.44735692599673</v>
      </c>
      <c r="AF12" s="49">
        <v>1143.7478313488707</v>
      </c>
      <c r="AG12" s="49">
        <v>34.6</v>
      </c>
      <c r="AH12" s="49">
        <v>1061.52</v>
      </c>
      <c r="AI12" s="48">
        <v>1096.1199999999999</v>
      </c>
      <c r="AJ12" s="46">
        <v>47.627831348870814</v>
      </c>
      <c r="AK12" s="47">
        <v>25</v>
      </c>
      <c r="AL12" s="46">
        <v>72.627831348870814</v>
      </c>
    </row>
    <row r="13" spans="1:38" ht="14.45" customHeight="1">
      <c r="B13" s="62" t="s">
        <v>88</v>
      </c>
      <c r="C13" s="62" t="s">
        <v>89</v>
      </c>
      <c r="D13" s="61" t="s">
        <v>90</v>
      </c>
      <c r="E13" s="61">
        <v>1112370</v>
      </c>
      <c r="F13" s="61">
        <v>1112370</v>
      </c>
      <c r="G13" s="63">
        <v>4</v>
      </c>
      <c r="I13" s="60">
        <v>328727.25</v>
      </c>
      <c r="J13" s="57">
        <v>1875.4842500000002</v>
      </c>
      <c r="K13" s="59">
        <v>175.27593206927756</v>
      </c>
      <c r="L13" s="58"/>
      <c r="M13" s="57">
        <v>329319.75</v>
      </c>
      <c r="O13" s="57">
        <v>329978.38949999999</v>
      </c>
      <c r="P13" s="52"/>
      <c r="Q13" s="56">
        <v>168.13426932512814</v>
      </c>
      <c r="R13" s="55">
        <v>340660.5</v>
      </c>
      <c r="S13" s="55">
        <v>2026.1217500000002</v>
      </c>
      <c r="T13" s="55">
        <v>0</v>
      </c>
      <c r="U13" s="55">
        <v>146.2835</v>
      </c>
      <c r="V13" s="55">
        <v>59.41675</v>
      </c>
      <c r="W13" s="46">
        <v>-17.658218668306063</v>
      </c>
      <c r="X13" s="46">
        <v>250.0629164929037</v>
      </c>
      <c r="Y13" s="55">
        <v>128.88175000000024</v>
      </c>
      <c r="Z13" s="54">
        <v>6.3610071803434434E-2</v>
      </c>
      <c r="AA13" s="54">
        <v>0.25914626346355568</v>
      </c>
      <c r="AB13" s="53">
        <v>91</v>
      </c>
      <c r="AC13" s="52"/>
      <c r="AD13" s="51">
        <v>0.06</v>
      </c>
      <c r="AE13" s="50">
        <v>185.79248799343421</v>
      </c>
      <c r="AF13" s="49">
        <v>1776.0588335070966</v>
      </c>
      <c r="AG13" s="49">
        <v>0</v>
      </c>
      <c r="AH13" s="49">
        <v>1897.24</v>
      </c>
      <c r="AI13" s="48">
        <v>1897.24</v>
      </c>
      <c r="AJ13" s="46">
        <v>-121.18116649290346</v>
      </c>
      <c r="AK13" s="47">
        <v>36</v>
      </c>
      <c r="AL13" s="46">
        <v>-85.181166492903458</v>
      </c>
    </row>
    <row r="14" spans="1:38">
      <c r="B14" s="62" t="s">
        <v>91</v>
      </c>
      <c r="C14" s="62" t="s">
        <v>92</v>
      </c>
      <c r="D14" s="61" t="s">
        <v>93</v>
      </c>
      <c r="E14" s="61">
        <v>1112702</v>
      </c>
      <c r="F14" s="61">
        <v>1112702</v>
      </c>
      <c r="G14" s="63">
        <v>4</v>
      </c>
      <c r="I14" s="60">
        <v>368084.5</v>
      </c>
      <c r="J14" s="57">
        <v>2173.3307500000001</v>
      </c>
      <c r="K14" s="59">
        <v>169.36423505718125</v>
      </c>
      <c r="L14" s="58"/>
      <c r="M14" s="57">
        <v>380934.75</v>
      </c>
      <c r="O14" s="57">
        <v>381696.61949999997</v>
      </c>
      <c r="P14" s="52"/>
      <c r="Q14" s="56">
        <v>177.77800996816288</v>
      </c>
      <c r="R14" s="55">
        <v>387081.75</v>
      </c>
      <c r="S14" s="55">
        <v>2177.3319999999999</v>
      </c>
      <c r="T14" s="55">
        <v>30.27</v>
      </c>
      <c r="U14" s="55">
        <v>198.28750000000002</v>
      </c>
      <c r="V14" s="55">
        <v>109.27525</v>
      </c>
      <c r="W14" s="46">
        <v>-3.4417215430210604</v>
      </c>
      <c r="X14" s="46">
        <v>71.067873477752983</v>
      </c>
      <c r="Y14" s="55">
        <v>141.83199999999988</v>
      </c>
      <c r="Z14" s="54">
        <v>6.5140272590491433E-2</v>
      </c>
      <c r="AA14" s="54">
        <v>7.392261077514431E-2</v>
      </c>
      <c r="AB14" s="53">
        <v>32.25</v>
      </c>
      <c r="AC14" s="52"/>
      <c r="AD14" s="51">
        <v>7.0000000000000007E-2</v>
      </c>
      <c r="AE14" s="50">
        <v>181.21973151118394</v>
      </c>
      <c r="AF14" s="49">
        <v>2106.2641265222469</v>
      </c>
      <c r="AG14" s="49">
        <v>6.5</v>
      </c>
      <c r="AH14" s="49">
        <v>2029</v>
      </c>
      <c r="AI14" s="48">
        <v>2035.5</v>
      </c>
      <c r="AJ14" s="46">
        <v>70.764126522246897</v>
      </c>
      <c r="AK14" s="47">
        <v>38</v>
      </c>
      <c r="AL14" s="46">
        <v>108.7641265222469</v>
      </c>
    </row>
    <row r="15" spans="1:38">
      <c r="B15" s="62" t="s">
        <v>94</v>
      </c>
      <c r="C15" s="62" t="s">
        <v>95</v>
      </c>
      <c r="D15" s="61" t="s">
        <v>96</v>
      </c>
      <c r="E15" s="61">
        <v>1110034</v>
      </c>
      <c r="F15" s="61">
        <v>1110034</v>
      </c>
      <c r="G15" s="63">
        <v>3</v>
      </c>
      <c r="I15" s="60">
        <v>139451.75</v>
      </c>
      <c r="J15" s="57">
        <v>753.48250000000007</v>
      </c>
      <c r="K15" s="59">
        <v>185.07629573347754</v>
      </c>
      <c r="L15" s="58"/>
      <c r="M15" s="57">
        <v>150022</v>
      </c>
      <c r="O15" s="57">
        <v>150322.04399999999</v>
      </c>
      <c r="P15" s="52"/>
      <c r="Q15" s="56">
        <v>192.48281608663311</v>
      </c>
      <c r="R15" s="55">
        <v>150728</v>
      </c>
      <c r="S15" s="55">
        <v>783.07249999999999</v>
      </c>
      <c r="T15" s="55">
        <v>84.1875</v>
      </c>
      <c r="U15" s="55">
        <v>54.75</v>
      </c>
      <c r="V15" s="55">
        <v>50.587499999999999</v>
      </c>
      <c r="W15" s="46">
        <v>3.4685238164797738E-3</v>
      </c>
      <c r="X15" s="46">
        <v>2.0949774585667456</v>
      </c>
      <c r="Y15" s="55">
        <v>33.392499999999927</v>
      </c>
      <c r="Z15" s="54">
        <v>4.2642922590181528E-2</v>
      </c>
      <c r="AA15" s="54">
        <v>1.4377731769036118E-4</v>
      </c>
      <c r="AB15" s="53">
        <v>0.25</v>
      </c>
      <c r="AC15" s="52"/>
      <c r="AD15" s="51">
        <v>0.04</v>
      </c>
      <c r="AE15" s="50">
        <v>192.47934756281663</v>
      </c>
      <c r="AF15" s="49">
        <v>780.97752254143325</v>
      </c>
      <c r="AG15" s="49">
        <v>95.32</v>
      </c>
      <c r="AH15" s="49">
        <v>654.36000000000013</v>
      </c>
      <c r="AI15" s="48">
        <v>749.68000000000006</v>
      </c>
      <c r="AJ15" s="46">
        <v>31.297522541433182</v>
      </c>
      <c r="AK15" s="47">
        <v>14</v>
      </c>
      <c r="AL15" s="46">
        <v>45.297522541433182</v>
      </c>
    </row>
    <row r="16" spans="1:38">
      <c r="B16" s="62" t="s">
        <v>85</v>
      </c>
      <c r="C16" s="62" t="s">
        <v>97</v>
      </c>
      <c r="D16" s="61" t="s">
        <v>98</v>
      </c>
      <c r="E16" s="61">
        <v>1110779</v>
      </c>
      <c r="F16" s="61">
        <v>1110779</v>
      </c>
      <c r="G16" s="63">
        <v>5</v>
      </c>
      <c r="I16" s="60">
        <v>370447.75</v>
      </c>
      <c r="J16" s="57">
        <v>2362.54675</v>
      </c>
      <c r="K16" s="59">
        <v>156.8001776049511</v>
      </c>
      <c r="L16" s="58"/>
      <c r="M16" s="57">
        <v>374307.25</v>
      </c>
      <c r="O16" s="57">
        <v>375055.86450000003</v>
      </c>
      <c r="P16" s="52"/>
      <c r="Q16" s="56">
        <v>155.44221459575922</v>
      </c>
      <c r="R16" s="55">
        <v>391718.5</v>
      </c>
      <c r="S16" s="55">
        <v>2520.0264999999999</v>
      </c>
      <c r="T16" s="55">
        <v>155.08824999999999</v>
      </c>
      <c r="U16" s="55">
        <v>200.19974999999999</v>
      </c>
      <c r="V16" s="55">
        <v>202.221</v>
      </c>
      <c r="W16" s="46">
        <v>-13.901977217587955</v>
      </c>
      <c r="X16" s="46">
        <v>305.27168329279175</v>
      </c>
      <c r="Y16" s="55">
        <v>173.48649999999998</v>
      </c>
      <c r="Z16" s="54">
        <v>6.884312526078594E-2</v>
      </c>
      <c r="AA16" s="54">
        <v>2.7521883720041281E-3</v>
      </c>
      <c r="AB16" s="53">
        <v>1.25</v>
      </c>
      <c r="AC16" s="52"/>
      <c r="AD16" s="51">
        <v>0.08</v>
      </c>
      <c r="AE16" s="50">
        <v>169.34419181334718</v>
      </c>
      <c r="AF16" s="49">
        <v>2214.7548167072082</v>
      </c>
      <c r="AG16" s="49">
        <v>62.3</v>
      </c>
      <c r="AH16" s="49">
        <v>2284.2399999999998</v>
      </c>
      <c r="AI16" s="48">
        <v>2346.54</v>
      </c>
      <c r="AJ16" s="46">
        <v>-131.78518329279177</v>
      </c>
      <c r="AK16" s="47">
        <v>51</v>
      </c>
      <c r="AL16" s="46">
        <v>-80.785183292791771</v>
      </c>
    </row>
    <row r="17" spans="2:38">
      <c r="B17" s="62" t="s">
        <v>94</v>
      </c>
      <c r="C17" s="62" t="s">
        <v>99</v>
      </c>
      <c r="D17" s="61" t="s">
        <v>100</v>
      </c>
      <c r="E17" s="61">
        <v>1110270</v>
      </c>
      <c r="F17" s="61">
        <v>1110270</v>
      </c>
      <c r="G17" s="63">
        <v>1</v>
      </c>
      <c r="I17" s="60">
        <v>231599</v>
      </c>
      <c r="J17" s="57">
        <v>1150.94175</v>
      </c>
      <c r="K17" s="59">
        <v>201.22564847439065</v>
      </c>
      <c r="L17" s="58"/>
      <c r="M17" s="57">
        <v>204116.75</v>
      </c>
      <c r="O17" s="57">
        <v>204524.9835</v>
      </c>
      <c r="P17" s="52"/>
      <c r="Q17" s="56">
        <v>184.29796731067981</v>
      </c>
      <c r="R17" s="55">
        <v>210574.25</v>
      </c>
      <c r="S17" s="55">
        <v>1142.575</v>
      </c>
      <c r="T17" s="55">
        <v>4.333333333333333</v>
      </c>
      <c r="U17" s="55">
        <v>113.58750000000001</v>
      </c>
      <c r="V17" s="55">
        <v>0</v>
      </c>
      <c r="W17" s="46">
        <v>-16.927681163710844</v>
      </c>
      <c r="X17" s="46">
        <v>126.17880473054242</v>
      </c>
      <c r="Y17" s="55">
        <v>-36.785000000000082</v>
      </c>
      <c r="Z17" s="54">
        <v>-3.2194823096952131E-2</v>
      </c>
      <c r="AA17" s="54">
        <v>3.8845962765401108E-2</v>
      </c>
      <c r="AB17" s="53">
        <v>16</v>
      </c>
      <c r="AC17" s="52"/>
      <c r="AD17" s="51">
        <v>0</v>
      </c>
      <c r="AE17" s="50">
        <v>201.22564847439065</v>
      </c>
      <c r="AF17" s="49">
        <v>1016.3961952694576</v>
      </c>
      <c r="AG17" s="49">
        <v>6</v>
      </c>
      <c r="AH17" s="49">
        <v>1173.3600000000001</v>
      </c>
      <c r="AI17" s="48">
        <v>1179.3600000000001</v>
      </c>
      <c r="AJ17" s="46">
        <v>-162.96380473054251</v>
      </c>
      <c r="AK17" s="47">
        <v>17</v>
      </c>
      <c r="AL17" s="46">
        <v>-145.96380473054251</v>
      </c>
    </row>
    <row r="18" spans="2:38">
      <c r="B18" s="62" t="s">
        <v>88</v>
      </c>
      <c r="C18" s="62" t="s">
        <v>101</v>
      </c>
      <c r="D18" s="61" t="s">
        <v>102</v>
      </c>
      <c r="E18" s="61" t="s">
        <v>103</v>
      </c>
      <c r="F18" s="61">
        <v>1112282</v>
      </c>
      <c r="G18" s="63">
        <v>3</v>
      </c>
      <c r="I18" s="60">
        <v>324888.5</v>
      </c>
      <c r="J18" s="57">
        <v>1824.2640000000001</v>
      </c>
      <c r="K18" s="59">
        <v>178.09291856880364</v>
      </c>
      <c r="L18" s="58"/>
      <c r="M18" s="57">
        <v>334661.5</v>
      </c>
      <c r="O18" s="57">
        <v>335330.82299999997</v>
      </c>
      <c r="P18" s="52"/>
      <c r="Q18" s="56">
        <v>171.4384042978424</v>
      </c>
      <c r="R18" s="55">
        <v>347085.75</v>
      </c>
      <c r="S18" s="55">
        <v>2024.5507499999999</v>
      </c>
      <c r="T18" s="55">
        <v>127.125</v>
      </c>
      <c r="U18" s="55">
        <v>136.69999999999999</v>
      </c>
      <c r="V18" s="55">
        <v>117.30000000000001</v>
      </c>
      <c r="W18" s="46">
        <v>-17.34008938508947</v>
      </c>
      <c r="X18" s="46">
        <v>248.23176123206258</v>
      </c>
      <c r="Y18" s="55">
        <v>-41.849250000000211</v>
      </c>
      <c r="Z18" s="54">
        <v>-2.0670882169785181E-2</v>
      </c>
      <c r="AA18" s="54">
        <v>3.8764051968838702E-3</v>
      </c>
      <c r="AB18" s="53">
        <v>4</v>
      </c>
      <c r="AC18" s="52"/>
      <c r="AD18" s="51">
        <v>0.06</v>
      </c>
      <c r="AE18" s="50">
        <v>188.77849368293187</v>
      </c>
      <c r="AF18" s="49">
        <v>1776.3189887679373</v>
      </c>
      <c r="AG18" s="49">
        <v>129.4</v>
      </c>
      <c r="AH18" s="49">
        <v>1937</v>
      </c>
      <c r="AI18" s="48">
        <v>2066.4</v>
      </c>
      <c r="AJ18" s="46">
        <v>-290.08101123206279</v>
      </c>
      <c r="AK18" s="47">
        <v>32</v>
      </c>
      <c r="AL18" s="46">
        <v>-258.08101123206279</v>
      </c>
    </row>
    <row r="19" spans="2:38">
      <c r="B19" s="62" t="s">
        <v>104</v>
      </c>
      <c r="C19" s="62" t="s">
        <v>105</v>
      </c>
      <c r="D19" s="61" t="s">
        <v>106</v>
      </c>
      <c r="E19" s="61">
        <v>1112587</v>
      </c>
      <c r="F19" s="61">
        <v>1112587</v>
      </c>
      <c r="G19" s="63">
        <v>2</v>
      </c>
      <c r="I19" s="60">
        <v>201894.25</v>
      </c>
      <c r="J19" s="57">
        <v>1063.4572499999999</v>
      </c>
      <c r="K19" s="59">
        <v>189.84707659851867</v>
      </c>
      <c r="L19" s="58"/>
      <c r="M19" s="57">
        <v>220111.5</v>
      </c>
      <c r="O19" s="57">
        <v>220551.723</v>
      </c>
      <c r="P19" s="52"/>
      <c r="Q19" s="56">
        <v>200.10237107543557</v>
      </c>
      <c r="R19" s="55">
        <v>220780.75</v>
      </c>
      <c r="S19" s="55">
        <v>1103.3389999999999</v>
      </c>
      <c r="T19" s="55">
        <v>0</v>
      </c>
      <c r="U19" s="55">
        <v>115.85399999999998</v>
      </c>
      <c r="V19" s="55">
        <v>117.3545</v>
      </c>
      <c r="W19" s="46">
        <v>4.5598821789613453</v>
      </c>
      <c r="X19" s="46">
        <v>-24.55767475679113</v>
      </c>
      <c r="Y19" s="55">
        <v>158.33899999999994</v>
      </c>
      <c r="Z19" s="54">
        <v>0.14350893061878531</v>
      </c>
      <c r="AA19" s="54">
        <v>0</v>
      </c>
      <c r="AB19" s="53">
        <v>0</v>
      </c>
      <c r="AC19" s="52"/>
      <c r="AD19" s="51">
        <v>0.03</v>
      </c>
      <c r="AE19" s="50">
        <v>195.54248889647423</v>
      </c>
      <c r="AF19" s="49">
        <v>1127.8966747567911</v>
      </c>
      <c r="AG19" s="49">
        <v>0</v>
      </c>
      <c r="AH19" s="49">
        <v>945</v>
      </c>
      <c r="AI19" s="48">
        <v>945</v>
      </c>
      <c r="AJ19" s="46">
        <v>182.89667475679107</v>
      </c>
      <c r="AK19" s="47">
        <v>20</v>
      </c>
      <c r="AL19" s="46">
        <v>202.89667475679107</v>
      </c>
    </row>
    <row r="20" spans="2:38">
      <c r="B20" s="62" t="s">
        <v>80</v>
      </c>
      <c r="C20" s="62" t="s">
        <v>81</v>
      </c>
      <c r="D20" s="61" t="s">
        <v>107</v>
      </c>
      <c r="E20" s="61">
        <v>1111989</v>
      </c>
      <c r="F20" s="61">
        <v>1111989</v>
      </c>
      <c r="G20" s="63">
        <v>4</v>
      </c>
      <c r="I20" s="60">
        <v>78959.5</v>
      </c>
      <c r="J20" s="57">
        <v>459.89750000000004</v>
      </c>
      <c r="K20" s="59">
        <v>171.68934382117754</v>
      </c>
      <c r="L20" s="58"/>
      <c r="M20" s="57">
        <v>86863.75</v>
      </c>
      <c r="O20" s="57">
        <v>87037.477499999994</v>
      </c>
      <c r="P20" s="52"/>
      <c r="Q20" s="56">
        <v>178.9426816031025</v>
      </c>
      <c r="R20" s="55">
        <v>84900.25</v>
      </c>
      <c r="S20" s="55">
        <v>474.45499999999998</v>
      </c>
      <c r="T20" s="55">
        <v>0</v>
      </c>
      <c r="U20" s="55">
        <v>17.891500000000001</v>
      </c>
      <c r="V20" s="55">
        <v>37.171999999999997</v>
      </c>
      <c r="W20" s="46">
        <v>-3.0480228473456918</v>
      </c>
      <c r="X20" s="46">
        <v>-3.7973248251850578</v>
      </c>
      <c r="Y20" s="55">
        <v>22.454999999999984</v>
      </c>
      <c r="Z20" s="54">
        <v>4.732798684806775E-2</v>
      </c>
      <c r="AA20" s="54">
        <v>0</v>
      </c>
      <c r="AB20" s="53">
        <v>0</v>
      </c>
      <c r="AC20" s="52"/>
      <c r="AD20" s="51">
        <v>0.06</v>
      </c>
      <c r="AE20" s="50">
        <v>181.99070445044819</v>
      </c>
      <c r="AF20" s="49">
        <v>478.25232482518504</v>
      </c>
      <c r="AG20" s="49">
        <v>0</v>
      </c>
      <c r="AH20" s="49">
        <v>452</v>
      </c>
      <c r="AI20" s="48">
        <v>452</v>
      </c>
      <c r="AJ20" s="46">
        <v>26.252324825185042</v>
      </c>
      <c r="AK20" s="47">
        <v>8</v>
      </c>
      <c r="AL20" s="46">
        <v>34.252324825185042</v>
      </c>
    </row>
    <row r="21" spans="2:38">
      <c r="B21" s="62" t="s">
        <v>62</v>
      </c>
      <c r="C21" s="62" t="s">
        <v>108</v>
      </c>
      <c r="D21" s="61" t="s">
        <v>109</v>
      </c>
      <c r="E21" s="61">
        <v>1111142</v>
      </c>
      <c r="F21" s="61">
        <v>1111142</v>
      </c>
      <c r="G21" s="63">
        <v>4</v>
      </c>
      <c r="I21" s="60">
        <v>369078.75</v>
      </c>
      <c r="J21" s="57">
        <v>2243.3290000000002</v>
      </c>
      <c r="K21" s="59">
        <v>164.522791797369</v>
      </c>
      <c r="L21" s="58"/>
      <c r="M21" s="57">
        <v>403956.75</v>
      </c>
      <c r="O21" s="57">
        <v>404764.66350000002</v>
      </c>
      <c r="P21" s="52"/>
      <c r="Q21" s="56">
        <v>172.77846260126401</v>
      </c>
      <c r="R21" s="55">
        <v>425680</v>
      </c>
      <c r="S21" s="55">
        <v>2463.7330000000002</v>
      </c>
      <c r="T21" s="55">
        <v>30.875</v>
      </c>
      <c r="U21" s="55">
        <v>168.6165</v>
      </c>
      <c r="V21" s="55">
        <v>227.27475000000001</v>
      </c>
      <c r="W21" s="46">
        <v>-4.9061525398944923</v>
      </c>
      <c r="X21" s="46">
        <v>185.73800770175512</v>
      </c>
      <c r="Y21" s="55">
        <v>387.25300000000061</v>
      </c>
      <c r="Z21" s="54">
        <v>0.15718139912076534</v>
      </c>
      <c r="AA21" s="54">
        <v>7.5288004007012272E-4</v>
      </c>
      <c r="AB21" s="53">
        <v>0.25</v>
      </c>
      <c r="AC21" s="52"/>
      <c r="AD21" s="51">
        <v>0.08</v>
      </c>
      <c r="AE21" s="50">
        <v>177.6846151411585</v>
      </c>
      <c r="AF21" s="49">
        <v>2277.9949922982451</v>
      </c>
      <c r="AG21" s="49">
        <v>22.45</v>
      </c>
      <c r="AH21" s="49">
        <v>2054.0299999999997</v>
      </c>
      <c r="AI21" s="48">
        <v>2076.4799999999996</v>
      </c>
      <c r="AJ21" s="46">
        <v>201.51499229824549</v>
      </c>
      <c r="AK21" s="47">
        <v>32</v>
      </c>
      <c r="AL21" s="46">
        <v>233.51499229824549</v>
      </c>
    </row>
    <row r="22" spans="2:38">
      <c r="B22" s="62" t="s">
        <v>110</v>
      </c>
      <c r="C22" s="62" t="s">
        <v>111</v>
      </c>
      <c r="D22" s="61" t="s">
        <v>112</v>
      </c>
      <c r="E22" s="61">
        <v>1112420</v>
      </c>
      <c r="F22" s="61">
        <v>1112420</v>
      </c>
      <c r="G22" s="63">
        <v>3</v>
      </c>
      <c r="I22" s="60">
        <v>285531.25</v>
      </c>
      <c r="J22" s="57">
        <v>1546.1025</v>
      </c>
      <c r="K22" s="59">
        <v>184.67808570259734</v>
      </c>
      <c r="L22" s="58"/>
      <c r="M22" s="57">
        <v>296221.5</v>
      </c>
      <c r="O22" s="57">
        <v>296813.94300000003</v>
      </c>
      <c r="P22" s="52"/>
      <c r="Q22" s="56">
        <v>199.90389879796453</v>
      </c>
      <c r="R22" s="55">
        <v>298396</v>
      </c>
      <c r="S22" s="55">
        <v>1492.6972500000002</v>
      </c>
      <c r="T22" s="55">
        <v>0</v>
      </c>
      <c r="U22" s="55">
        <v>94.283500000000004</v>
      </c>
      <c r="V22" s="55">
        <v>86.587500000000006</v>
      </c>
      <c r="W22" s="46">
        <v>7.8386896672632815</v>
      </c>
      <c r="X22" s="46">
        <v>-52.68384397010459</v>
      </c>
      <c r="Y22" s="55">
        <v>-11.542749999999842</v>
      </c>
      <c r="Z22" s="54">
        <v>-7.7328138709975118E-3</v>
      </c>
      <c r="AA22" s="54">
        <v>3.848987108655617E-3</v>
      </c>
      <c r="AB22" s="53">
        <v>14.75</v>
      </c>
      <c r="AC22" s="52"/>
      <c r="AD22" s="51">
        <v>0.04</v>
      </c>
      <c r="AE22" s="50">
        <v>192.06520913070125</v>
      </c>
      <c r="AF22" s="49">
        <v>1545.3810939701048</v>
      </c>
      <c r="AG22" s="49">
        <v>0</v>
      </c>
      <c r="AH22" s="49">
        <v>1504.24</v>
      </c>
      <c r="AI22" s="48">
        <v>1504.24</v>
      </c>
      <c r="AJ22" s="46">
        <v>41.141093970104748</v>
      </c>
      <c r="AK22" s="47">
        <v>37</v>
      </c>
      <c r="AL22" s="46">
        <v>78.141093970104748</v>
      </c>
    </row>
    <row r="23" spans="2:38">
      <c r="B23" s="62" t="s">
        <v>113</v>
      </c>
      <c r="C23" s="62" t="s">
        <v>114</v>
      </c>
      <c r="D23" s="61" t="s">
        <v>115</v>
      </c>
      <c r="E23" s="61">
        <v>1110958</v>
      </c>
      <c r="F23" s="61">
        <v>1110958</v>
      </c>
      <c r="G23" s="63">
        <v>4</v>
      </c>
      <c r="I23" s="60">
        <v>103455.25</v>
      </c>
      <c r="J23" s="57">
        <v>620.44500000000005</v>
      </c>
      <c r="K23" s="59">
        <v>166.74362755764005</v>
      </c>
      <c r="L23" s="58"/>
      <c r="M23" s="57">
        <v>112025.5</v>
      </c>
      <c r="O23" s="57">
        <v>112249.55100000001</v>
      </c>
      <c r="P23" s="52"/>
      <c r="Q23" s="56">
        <v>165.10140376646203</v>
      </c>
      <c r="R23" s="55">
        <v>113358.5</v>
      </c>
      <c r="S23" s="55">
        <v>686.59924999999998</v>
      </c>
      <c r="T23" s="55">
        <v>0</v>
      </c>
      <c r="U23" s="55">
        <v>166.95533333333333</v>
      </c>
      <c r="V23" s="55">
        <v>0</v>
      </c>
      <c r="W23" s="46">
        <v>-13.314277720212829</v>
      </c>
      <c r="X23" s="46">
        <v>57.453033340880438</v>
      </c>
      <c r="Y23" s="55">
        <v>83.499249999999961</v>
      </c>
      <c r="Z23" s="54">
        <v>0.12161278941099915</v>
      </c>
      <c r="AA23" s="54">
        <v>1.5067412507171543E-2</v>
      </c>
      <c r="AB23" s="53">
        <v>2.5</v>
      </c>
      <c r="AC23" s="52"/>
      <c r="AD23" s="51">
        <v>7.0000000000000007E-2</v>
      </c>
      <c r="AE23" s="50">
        <v>178.41568148667486</v>
      </c>
      <c r="AF23" s="49">
        <v>629.14621665911955</v>
      </c>
      <c r="AG23" s="49">
        <v>0</v>
      </c>
      <c r="AH23" s="49">
        <v>603.1</v>
      </c>
      <c r="AI23" s="48">
        <v>603.1</v>
      </c>
      <c r="AJ23" s="46">
        <v>26.046216659119523</v>
      </c>
      <c r="AK23" s="47">
        <v>10</v>
      </c>
      <c r="AL23" s="46">
        <v>36.046216659119523</v>
      </c>
    </row>
    <row r="24" spans="2:38">
      <c r="B24" s="62" t="s">
        <v>85</v>
      </c>
      <c r="C24" s="62" t="s">
        <v>97</v>
      </c>
      <c r="D24" s="61" t="s">
        <v>116</v>
      </c>
      <c r="E24" s="61">
        <v>1110807</v>
      </c>
      <c r="F24" s="61">
        <v>1110807</v>
      </c>
      <c r="G24" s="63">
        <v>5</v>
      </c>
      <c r="I24" s="60">
        <v>294313.5</v>
      </c>
      <c r="J24" s="57">
        <v>1889.6949999999999</v>
      </c>
      <c r="K24" s="59">
        <v>155.74656227592283</v>
      </c>
      <c r="L24" s="58"/>
      <c r="M24" s="57">
        <v>297252.5</v>
      </c>
      <c r="O24" s="57">
        <v>297847.005</v>
      </c>
      <c r="P24" s="52"/>
      <c r="Q24" s="56">
        <v>169.05054451059004</v>
      </c>
      <c r="R24" s="55">
        <v>310358.5</v>
      </c>
      <c r="S24" s="55">
        <v>1835.8917499999998</v>
      </c>
      <c r="T24" s="55">
        <v>66.082499999999996</v>
      </c>
      <c r="U24" s="55">
        <v>111.83325000000001</v>
      </c>
      <c r="V24" s="55">
        <v>134.42500000000001</v>
      </c>
      <c r="W24" s="46">
        <v>-0.71320837016583027</v>
      </c>
      <c r="X24" s="46">
        <v>81.412363524540751</v>
      </c>
      <c r="Y24" s="55">
        <v>95.111749999999802</v>
      </c>
      <c r="Z24" s="54">
        <v>5.1806839918529954E-2</v>
      </c>
      <c r="AA24" s="54">
        <v>6.9878945879309665E-2</v>
      </c>
      <c r="AB24" s="53">
        <v>26.5</v>
      </c>
      <c r="AC24" s="52"/>
      <c r="AD24" s="51">
        <v>0.09</v>
      </c>
      <c r="AE24" s="50">
        <v>169.76375288075587</v>
      </c>
      <c r="AF24" s="49">
        <v>1754.479386475459</v>
      </c>
      <c r="AG24" s="49">
        <v>91.3</v>
      </c>
      <c r="AH24" s="49">
        <v>1649.48</v>
      </c>
      <c r="AI24" s="48">
        <v>1740.78</v>
      </c>
      <c r="AJ24" s="46">
        <v>13.69938647545905</v>
      </c>
      <c r="AK24" s="47">
        <v>31</v>
      </c>
      <c r="AL24" s="46">
        <v>44.69938647545905</v>
      </c>
    </row>
    <row r="25" spans="2:38">
      <c r="B25" s="62" t="s">
        <v>113</v>
      </c>
      <c r="C25" s="62" t="s">
        <v>117</v>
      </c>
      <c r="D25" s="61" t="s">
        <v>118</v>
      </c>
      <c r="E25" s="61">
        <v>1110939</v>
      </c>
      <c r="F25" s="61">
        <v>1110939</v>
      </c>
      <c r="G25" s="63">
        <v>6</v>
      </c>
      <c r="I25" s="60">
        <v>91270</v>
      </c>
      <c r="J25" s="57">
        <v>642.05275000000006</v>
      </c>
      <c r="K25" s="59">
        <v>142.15342898227598</v>
      </c>
      <c r="L25" s="58"/>
      <c r="M25" s="57">
        <v>102124</v>
      </c>
      <c r="O25" s="57">
        <v>102328.24800000001</v>
      </c>
      <c r="P25" s="52"/>
      <c r="Q25" s="56">
        <v>140.34582529532113</v>
      </c>
      <c r="R25" s="55">
        <v>106980.5</v>
      </c>
      <c r="S25" s="55">
        <v>762.26349999999991</v>
      </c>
      <c r="T25" s="55">
        <v>5.5</v>
      </c>
      <c r="U25" s="55">
        <v>18.8125</v>
      </c>
      <c r="V25" s="55">
        <v>35.85</v>
      </c>
      <c r="W25" s="46">
        <v>-17.444480875005212</v>
      </c>
      <c r="X25" s="46">
        <v>113.75567665157416</v>
      </c>
      <c r="Y25" s="55">
        <v>135.26349999999991</v>
      </c>
      <c r="Z25" s="54">
        <v>0.17744979262420399</v>
      </c>
      <c r="AA25" s="54">
        <v>2.4728541302104366E-2</v>
      </c>
      <c r="AB25" s="53">
        <v>2.5</v>
      </c>
      <c r="AC25" s="52"/>
      <c r="AD25" s="51">
        <v>0.11</v>
      </c>
      <c r="AE25" s="50">
        <v>157.79030617032635</v>
      </c>
      <c r="AF25" s="49">
        <v>648.50782334842575</v>
      </c>
      <c r="AG25" s="49">
        <v>6</v>
      </c>
      <c r="AH25" s="49">
        <v>621</v>
      </c>
      <c r="AI25" s="48">
        <v>627</v>
      </c>
      <c r="AJ25" s="46">
        <v>21.507823348425745</v>
      </c>
      <c r="AK25" s="47">
        <v>13</v>
      </c>
      <c r="AL25" s="46">
        <v>34.507823348425745</v>
      </c>
    </row>
    <row r="26" spans="2:38">
      <c r="B26" s="62" t="s">
        <v>68</v>
      </c>
      <c r="C26" s="62" t="s">
        <v>119</v>
      </c>
      <c r="D26" s="61" t="s">
        <v>120</v>
      </c>
      <c r="E26" s="61">
        <v>1111032</v>
      </c>
      <c r="F26" s="61">
        <v>1111032</v>
      </c>
      <c r="G26" s="63">
        <v>2</v>
      </c>
      <c r="I26" s="60">
        <v>225969.25</v>
      </c>
      <c r="J26" s="57">
        <v>1166.356</v>
      </c>
      <c r="K26" s="59">
        <v>193.73951863753433</v>
      </c>
      <c r="L26" s="58"/>
      <c r="M26" s="57">
        <v>235063.75</v>
      </c>
      <c r="O26" s="57">
        <v>235533.8775</v>
      </c>
      <c r="P26" s="52"/>
      <c r="Q26" s="56">
        <v>207.7871438474254</v>
      </c>
      <c r="R26" s="55">
        <v>233806.25</v>
      </c>
      <c r="S26" s="55">
        <v>1125.22</v>
      </c>
      <c r="T26" s="55">
        <v>0</v>
      </c>
      <c r="U26" s="55">
        <v>154.64175</v>
      </c>
      <c r="V26" s="55">
        <v>18.33325</v>
      </c>
      <c r="W26" s="46">
        <v>11.787143847425398</v>
      </c>
      <c r="X26" s="46">
        <v>-76.483456632653088</v>
      </c>
      <c r="Y26" s="55">
        <v>-14.019999999999982</v>
      </c>
      <c r="Z26" s="54">
        <v>-1.2459785641918898E-2</v>
      </c>
      <c r="AA26" s="54">
        <v>7.9473206176203454E-4</v>
      </c>
      <c r="AB26" s="53">
        <v>1.25</v>
      </c>
      <c r="AC26" s="52"/>
      <c r="AD26" s="51">
        <v>0.02</v>
      </c>
      <c r="AE26" s="50">
        <v>196</v>
      </c>
      <c r="AF26" s="49">
        <v>1201.7034566326531</v>
      </c>
      <c r="AG26" s="49">
        <v>0</v>
      </c>
      <c r="AH26" s="49">
        <v>1139.24</v>
      </c>
      <c r="AI26" s="48">
        <v>1139.24</v>
      </c>
      <c r="AJ26" s="46">
        <v>62.463456632653106</v>
      </c>
      <c r="AK26" s="47">
        <v>18</v>
      </c>
      <c r="AL26" s="46">
        <v>80.463456632653106</v>
      </c>
    </row>
    <row r="27" spans="2:38">
      <c r="B27" s="62" t="s">
        <v>113</v>
      </c>
      <c r="C27" s="62" t="s">
        <v>117</v>
      </c>
      <c r="D27" s="61" t="s">
        <v>121</v>
      </c>
      <c r="E27" s="61">
        <v>1110940</v>
      </c>
      <c r="F27" s="61">
        <v>1110940</v>
      </c>
      <c r="G27" s="63">
        <v>5</v>
      </c>
      <c r="I27" s="60">
        <v>499952.5</v>
      </c>
      <c r="J27" s="57">
        <v>3425.1792500000001</v>
      </c>
      <c r="K27" s="59">
        <v>145.96389371446764</v>
      </c>
      <c r="L27" s="58"/>
      <c r="M27" s="57">
        <v>554660</v>
      </c>
      <c r="O27" s="57">
        <v>555769.31999999995</v>
      </c>
      <c r="P27" s="52"/>
      <c r="Q27" s="56">
        <v>168.11247516656283</v>
      </c>
      <c r="R27" s="55">
        <v>581403</v>
      </c>
      <c r="S27" s="55">
        <v>3458.4167500000003</v>
      </c>
      <c r="T27" s="55">
        <v>135.125</v>
      </c>
      <c r="U27" s="55">
        <v>603.15800000000002</v>
      </c>
      <c r="V27" s="55">
        <v>92.1875</v>
      </c>
      <c r="W27" s="46">
        <v>6.0925531435037499</v>
      </c>
      <c r="X27" s="46">
        <v>28.163772092126237</v>
      </c>
      <c r="Y27" s="55">
        <v>184.85675000000037</v>
      </c>
      <c r="Z27" s="54">
        <v>5.3451264946597417E-2</v>
      </c>
      <c r="AA27" s="54">
        <v>1.7578332320103446E-2</v>
      </c>
      <c r="AB27" s="53">
        <v>10.5</v>
      </c>
      <c r="AC27" s="52"/>
      <c r="AD27" s="51">
        <v>0.11</v>
      </c>
      <c r="AE27" s="50">
        <v>162.01992202305908</v>
      </c>
      <c r="AF27" s="49">
        <v>3430.2529779078741</v>
      </c>
      <c r="AG27" s="49">
        <v>97.12</v>
      </c>
      <c r="AH27" s="49">
        <v>3176.44</v>
      </c>
      <c r="AI27" s="48">
        <v>3273.56</v>
      </c>
      <c r="AJ27" s="46">
        <v>156.69297790787414</v>
      </c>
      <c r="AK27" s="47">
        <v>55</v>
      </c>
      <c r="AL27" s="46">
        <v>211.69297790787414</v>
      </c>
    </row>
    <row r="28" spans="2:38">
      <c r="B28" s="62" t="s">
        <v>65</v>
      </c>
      <c r="C28" s="62" t="s">
        <v>122</v>
      </c>
      <c r="D28" s="61" t="s">
        <v>123</v>
      </c>
      <c r="E28" s="61">
        <v>1111569</v>
      </c>
      <c r="F28" s="61">
        <v>1111569</v>
      </c>
      <c r="G28" s="63">
        <v>4</v>
      </c>
      <c r="I28" s="60">
        <v>127478.5</v>
      </c>
      <c r="J28" s="57">
        <v>776.34500000000003</v>
      </c>
      <c r="K28" s="59">
        <v>164.20341471897157</v>
      </c>
      <c r="L28" s="58"/>
      <c r="M28" s="57">
        <v>147106</v>
      </c>
      <c r="O28" s="57">
        <v>147400.212</v>
      </c>
      <c r="P28" s="52"/>
      <c r="Q28" s="56">
        <v>177.63930531198736</v>
      </c>
      <c r="R28" s="55">
        <v>157006.5</v>
      </c>
      <c r="S28" s="55">
        <v>883.84999999999991</v>
      </c>
      <c r="T28" s="55">
        <v>27.074999999999999</v>
      </c>
      <c r="U28" s="55">
        <v>41.15</v>
      </c>
      <c r="V28" s="55">
        <v>71.75</v>
      </c>
      <c r="W28" s="46">
        <v>0.2996174154980622</v>
      </c>
      <c r="X28" s="46">
        <v>52.675581298894258</v>
      </c>
      <c r="Y28" s="55">
        <v>123.18999999999994</v>
      </c>
      <c r="Z28" s="54">
        <v>0.1393788538779204</v>
      </c>
      <c r="AA28" s="54">
        <v>3.4255249900945264E-2</v>
      </c>
      <c r="AB28" s="53">
        <v>9.25</v>
      </c>
      <c r="AC28" s="52"/>
      <c r="AD28" s="51">
        <v>0.08</v>
      </c>
      <c r="AE28" s="50">
        <v>177.33968789648929</v>
      </c>
      <c r="AF28" s="49">
        <v>831.17441870110565</v>
      </c>
      <c r="AG28" s="49">
        <v>28.18</v>
      </c>
      <c r="AH28" s="49">
        <v>732.48</v>
      </c>
      <c r="AI28" s="48">
        <v>760.66</v>
      </c>
      <c r="AJ28" s="46">
        <v>70.514418701105683</v>
      </c>
      <c r="AK28" s="47">
        <v>17</v>
      </c>
      <c r="AL28" s="46">
        <v>87.514418701105683</v>
      </c>
    </row>
    <row r="29" spans="2:38">
      <c r="B29" s="62" t="s">
        <v>110</v>
      </c>
      <c r="C29" s="62" t="s">
        <v>124</v>
      </c>
      <c r="D29" s="61" t="s">
        <v>125</v>
      </c>
      <c r="E29" s="61">
        <v>1112357</v>
      </c>
      <c r="F29" s="61">
        <v>1112357</v>
      </c>
      <c r="G29" s="63">
        <v>4</v>
      </c>
      <c r="I29" s="60">
        <v>155583.75</v>
      </c>
      <c r="J29" s="57">
        <v>890.13575000000003</v>
      </c>
      <c r="K29" s="59">
        <v>174.78654238974224</v>
      </c>
      <c r="L29" s="58"/>
      <c r="M29" s="57">
        <v>162890.5</v>
      </c>
      <c r="O29" s="57">
        <v>163216.28099999999</v>
      </c>
      <c r="P29" s="52"/>
      <c r="Q29" s="56">
        <v>177.72038755671028</v>
      </c>
      <c r="R29" s="55">
        <v>156916.75</v>
      </c>
      <c r="S29" s="55">
        <v>882.94174999999996</v>
      </c>
      <c r="T29" s="55">
        <v>12</v>
      </c>
      <c r="U29" s="55">
        <v>99.179249999999996</v>
      </c>
      <c r="V29" s="55">
        <v>30.503999999999998</v>
      </c>
      <c r="W29" s="46">
        <v>-7.5533473764164967</v>
      </c>
      <c r="X29" s="46">
        <v>1.9950736731491361</v>
      </c>
      <c r="Y29" s="55">
        <v>10.401749999999993</v>
      </c>
      <c r="Z29" s="54">
        <v>1.1780788483498479E-2</v>
      </c>
      <c r="AA29" s="54">
        <v>1.5447702505336479E-3</v>
      </c>
      <c r="AB29" s="53">
        <v>0.25</v>
      </c>
      <c r="AC29" s="52"/>
      <c r="AD29" s="51">
        <v>0.06</v>
      </c>
      <c r="AE29" s="50">
        <v>185.27373493312678</v>
      </c>
      <c r="AF29" s="49">
        <v>880.94667632685082</v>
      </c>
      <c r="AG29" s="49">
        <v>12.3</v>
      </c>
      <c r="AH29" s="49">
        <v>860.24</v>
      </c>
      <c r="AI29" s="48">
        <v>872.54</v>
      </c>
      <c r="AJ29" s="46">
        <v>8.4066763268508566</v>
      </c>
      <c r="AK29" s="47">
        <v>16</v>
      </c>
      <c r="AL29" s="46">
        <v>24.406676326850857</v>
      </c>
    </row>
    <row r="30" spans="2:38">
      <c r="B30" s="62" t="s">
        <v>80</v>
      </c>
      <c r="C30" s="62" t="s">
        <v>126</v>
      </c>
      <c r="D30" s="61" t="s">
        <v>127</v>
      </c>
      <c r="E30" s="61">
        <v>1112157</v>
      </c>
      <c r="F30" s="61">
        <v>1112157</v>
      </c>
      <c r="G30" s="63">
        <v>2</v>
      </c>
      <c r="I30" s="60">
        <v>82847.75</v>
      </c>
      <c r="J30" s="57">
        <v>437.10750000000002</v>
      </c>
      <c r="K30" s="59">
        <v>189.5363268761117</v>
      </c>
      <c r="L30" s="58"/>
      <c r="M30" s="57">
        <v>86350.75</v>
      </c>
      <c r="O30" s="57">
        <v>86523.451499999996</v>
      </c>
      <c r="P30" s="52"/>
      <c r="Q30" s="56">
        <v>179.62786335807496</v>
      </c>
      <c r="R30" s="55">
        <v>84278.25</v>
      </c>
      <c r="S30" s="55">
        <v>469.1825</v>
      </c>
      <c r="T30" s="55">
        <v>0</v>
      </c>
      <c r="U30" s="55">
        <v>26.716750000000001</v>
      </c>
      <c r="V30" s="55">
        <v>6.7707499999999996</v>
      </c>
      <c r="W30" s="46">
        <v>-15.594553324320088</v>
      </c>
      <c r="X30" s="46">
        <v>25.978010626405478</v>
      </c>
      <c r="Y30" s="55">
        <v>-2.8174999999999955</v>
      </c>
      <c r="Z30" s="54">
        <v>-6.0051259371353269E-3</v>
      </c>
      <c r="AA30" s="54">
        <v>3.9529399153132874E-2</v>
      </c>
      <c r="AB30" s="53">
        <v>3.5</v>
      </c>
      <c r="AC30" s="52"/>
      <c r="AD30" s="51">
        <v>0.03</v>
      </c>
      <c r="AE30" s="50">
        <v>195.22241668239505</v>
      </c>
      <c r="AF30" s="49">
        <v>443.20448937359453</v>
      </c>
      <c r="AG30" s="49">
        <v>0</v>
      </c>
      <c r="AH30" s="49">
        <v>472</v>
      </c>
      <c r="AI30" s="48">
        <v>472</v>
      </c>
      <c r="AJ30" s="46">
        <v>-28.795510626405473</v>
      </c>
      <c r="AK30" s="47">
        <v>5</v>
      </c>
      <c r="AL30" s="46">
        <v>-23.795510626405473</v>
      </c>
    </row>
    <row r="31" spans="2:38">
      <c r="B31" s="62" t="s">
        <v>88</v>
      </c>
      <c r="C31" s="62" t="s">
        <v>128</v>
      </c>
      <c r="D31" s="61" t="s">
        <v>129</v>
      </c>
      <c r="E31" s="61" t="s">
        <v>130</v>
      </c>
      <c r="F31" s="61">
        <v>1112022</v>
      </c>
      <c r="G31" s="63">
        <v>2</v>
      </c>
      <c r="I31" s="60">
        <v>586171.5</v>
      </c>
      <c r="J31" s="57">
        <v>3039.3485000000001</v>
      </c>
      <c r="K31" s="59">
        <v>192.86090423654937</v>
      </c>
      <c r="L31" s="58"/>
      <c r="M31" s="57">
        <v>633399</v>
      </c>
      <c r="O31" s="57">
        <v>634665.79799999995</v>
      </c>
      <c r="P31" s="52"/>
      <c r="Q31" s="56">
        <v>211.35430686447873</v>
      </c>
      <c r="R31" s="55">
        <v>643964.5</v>
      </c>
      <c r="S31" s="55">
        <v>3046.84825</v>
      </c>
      <c r="T31" s="55">
        <v>85.375</v>
      </c>
      <c r="U31" s="55">
        <v>433.875</v>
      </c>
      <c r="V31" s="55">
        <v>62.045999999999999</v>
      </c>
      <c r="W31" s="46">
        <v>15.35430686447873</v>
      </c>
      <c r="X31" s="46">
        <v>-191.2425561224486</v>
      </c>
      <c r="Y31" s="55">
        <v>-3.7517500000003565</v>
      </c>
      <c r="Z31" s="54">
        <v>-1.2313544004038785E-3</v>
      </c>
      <c r="AA31" s="54">
        <v>8.4076193010466562E-3</v>
      </c>
      <c r="AB31" s="53">
        <v>21.25</v>
      </c>
      <c r="AC31" s="52"/>
      <c r="AD31" s="51">
        <v>0.02</v>
      </c>
      <c r="AE31" s="50">
        <v>196</v>
      </c>
      <c r="AF31" s="49">
        <v>3238.0908061224486</v>
      </c>
      <c r="AG31" s="49">
        <v>86.3</v>
      </c>
      <c r="AH31" s="49">
        <v>2964.3</v>
      </c>
      <c r="AI31" s="48">
        <v>3050.6000000000004</v>
      </c>
      <c r="AJ31" s="46">
        <v>187.49080612244825</v>
      </c>
      <c r="AK31" s="47">
        <v>53</v>
      </c>
      <c r="AL31" s="46">
        <v>240.49080612244825</v>
      </c>
    </row>
    <row r="32" spans="2:38">
      <c r="B32" s="62" t="s">
        <v>88</v>
      </c>
      <c r="C32" s="62" t="s">
        <v>131</v>
      </c>
      <c r="D32" s="61" t="s">
        <v>132</v>
      </c>
      <c r="E32" s="61">
        <v>1112392</v>
      </c>
      <c r="F32" s="61">
        <v>1112392</v>
      </c>
      <c r="G32" s="63">
        <v>5</v>
      </c>
      <c r="I32" s="60">
        <v>110474</v>
      </c>
      <c r="J32" s="57">
        <v>756.12500000000011</v>
      </c>
      <c r="K32" s="59">
        <v>146.10547197883946</v>
      </c>
      <c r="L32" s="58"/>
      <c r="M32" s="57">
        <v>106012.5</v>
      </c>
      <c r="O32" s="57">
        <v>106224.52499999999</v>
      </c>
      <c r="P32" s="52"/>
      <c r="Q32" s="56">
        <v>161.42482936727541</v>
      </c>
      <c r="R32" s="55">
        <v>109385.5</v>
      </c>
      <c r="S32" s="55">
        <v>677.625</v>
      </c>
      <c r="T32" s="55">
        <v>0</v>
      </c>
      <c r="U32" s="55">
        <v>59.55</v>
      </c>
      <c r="V32" s="55">
        <v>28.833333333333332</v>
      </c>
      <c r="W32" s="46">
        <v>0.70881019055198635</v>
      </c>
      <c r="X32" s="46">
        <v>16.679528950250756</v>
      </c>
      <c r="Y32" s="55">
        <v>-5.6749999999999545</v>
      </c>
      <c r="Z32" s="54">
        <v>-8.3748385906658625E-3</v>
      </c>
      <c r="AA32" s="54">
        <v>0</v>
      </c>
      <c r="AB32" s="53">
        <v>0</v>
      </c>
      <c r="AC32" s="52"/>
      <c r="AD32" s="51">
        <v>0.1</v>
      </c>
      <c r="AE32" s="50">
        <v>160.71601917672342</v>
      </c>
      <c r="AF32" s="49">
        <v>660.94547104974924</v>
      </c>
      <c r="AG32" s="49">
        <v>0</v>
      </c>
      <c r="AH32" s="49">
        <v>683.3</v>
      </c>
      <c r="AI32" s="48">
        <v>683.3</v>
      </c>
      <c r="AJ32" s="46">
        <v>-22.35452895025071</v>
      </c>
      <c r="AK32" s="47">
        <v>4</v>
      </c>
      <c r="AL32" s="46">
        <v>-18.35452895025071</v>
      </c>
    </row>
    <row r="33" spans="2:38">
      <c r="B33" s="62" t="s">
        <v>88</v>
      </c>
      <c r="C33" s="62" t="s">
        <v>133</v>
      </c>
      <c r="D33" s="61" t="s">
        <v>134</v>
      </c>
      <c r="E33" s="61">
        <v>1112035</v>
      </c>
      <c r="F33" s="61">
        <v>1112035</v>
      </c>
      <c r="G33" s="63">
        <v>4</v>
      </c>
      <c r="I33" s="60">
        <v>510599.75</v>
      </c>
      <c r="J33" s="57">
        <v>2986.8357500000002</v>
      </c>
      <c r="K33" s="59">
        <v>170.95005977479678</v>
      </c>
      <c r="L33" s="58"/>
      <c r="M33" s="57">
        <v>530812.75</v>
      </c>
      <c r="O33" s="57">
        <v>531874.37549999997</v>
      </c>
      <c r="P33" s="52"/>
      <c r="Q33" s="56">
        <v>182.70695344251058</v>
      </c>
      <c r="R33" s="55">
        <v>537268.25</v>
      </c>
      <c r="S33" s="55">
        <v>2940.6009999999997</v>
      </c>
      <c r="T33" s="55">
        <v>51.715000000000003</v>
      </c>
      <c r="U33" s="55">
        <v>349.98775000000001</v>
      </c>
      <c r="V33" s="55">
        <v>260.07925</v>
      </c>
      <c r="W33" s="46">
        <v>-0.20961051652199103</v>
      </c>
      <c r="X33" s="46">
        <v>32.857906711178202</v>
      </c>
      <c r="Y33" s="55">
        <v>252.38099999999986</v>
      </c>
      <c r="Z33" s="54">
        <v>8.5826332780271755E-2</v>
      </c>
      <c r="AA33" s="54">
        <v>1.1160714285714286E-2</v>
      </c>
      <c r="AB33" s="53">
        <v>20</v>
      </c>
      <c r="AC33" s="52"/>
      <c r="AD33" s="51">
        <v>7.0000000000000007E-2</v>
      </c>
      <c r="AE33" s="50">
        <v>182.91656395903257</v>
      </c>
      <c r="AF33" s="49">
        <v>2907.7430932888215</v>
      </c>
      <c r="AG33" s="49">
        <v>59.1</v>
      </c>
      <c r="AH33" s="49">
        <v>2629.12</v>
      </c>
      <c r="AI33" s="48">
        <v>2688.22</v>
      </c>
      <c r="AJ33" s="46">
        <v>219.52309328882166</v>
      </c>
      <c r="AK33" s="47">
        <v>47</v>
      </c>
      <c r="AL33" s="46">
        <v>266.52309328882166</v>
      </c>
    </row>
    <row r="34" spans="2:38">
      <c r="B34" s="62" t="s">
        <v>65</v>
      </c>
      <c r="C34" s="62" t="s">
        <v>135</v>
      </c>
      <c r="D34" s="61" t="s">
        <v>136</v>
      </c>
      <c r="E34" s="61">
        <v>1111807</v>
      </c>
      <c r="F34" s="61">
        <v>1111807</v>
      </c>
      <c r="G34" s="63">
        <v>5</v>
      </c>
      <c r="I34" s="60">
        <v>126203.5</v>
      </c>
      <c r="J34" s="57">
        <v>826.995</v>
      </c>
      <c r="K34" s="59">
        <v>152.60491296803488</v>
      </c>
      <c r="L34" s="58"/>
      <c r="M34" s="57">
        <v>130566.25</v>
      </c>
      <c r="O34" s="57">
        <v>130827.38250000001</v>
      </c>
      <c r="P34" s="52"/>
      <c r="Q34" s="56">
        <v>202.53662156034639</v>
      </c>
      <c r="R34" s="55">
        <v>135117.75</v>
      </c>
      <c r="S34" s="55">
        <v>667.12750000000005</v>
      </c>
      <c r="T34" s="55">
        <v>21</v>
      </c>
      <c r="U34" s="55">
        <v>63.816499999999998</v>
      </c>
      <c r="V34" s="55">
        <v>44.279249999999998</v>
      </c>
      <c r="W34" s="46">
        <v>36.19726642518836</v>
      </c>
      <c r="X34" s="46">
        <v>-119.38139558695843</v>
      </c>
      <c r="Y34" s="55">
        <v>-59.112499999999955</v>
      </c>
      <c r="Z34" s="54">
        <v>-8.8607500065579589E-2</v>
      </c>
      <c r="AA34" s="54">
        <v>8.7688095546069947E-3</v>
      </c>
      <c r="AB34" s="53">
        <v>1.25</v>
      </c>
      <c r="AC34" s="52"/>
      <c r="AD34" s="51">
        <v>0.09</v>
      </c>
      <c r="AE34" s="50">
        <v>166.33935513515803</v>
      </c>
      <c r="AF34" s="49">
        <v>786.50889558695849</v>
      </c>
      <c r="AG34" s="49">
        <v>8</v>
      </c>
      <c r="AH34" s="49">
        <v>718.24</v>
      </c>
      <c r="AI34" s="48">
        <v>726.24</v>
      </c>
      <c r="AJ34" s="46">
        <v>60.268895586958479</v>
      </c>
      <c r="AK34" s="47">
        <v>12</v>
      </c>
      <c r="AL34" s="46">
        <v>72.268895586958479</v>
      </c>
    </row>
    <row r="35" spans="2:38">
      <c r="B35" s="62" t="s">
        <v>77</v>
      </c>
      <c r="C35" s="62" t="s">
        <v>83</v>
      </c>
      <c r="D35" s="61" t="s">
        <v>137</v>
      </c>
      <c r="E35" s="61">
        <v>1110828</v>
      </c>
      <c r="F35" s="61">
        <v>1110828</v>
      </c>
      <c r="G35" s="63">
        <v>3</v>
      </c>
      <c r="I35" s="60">
        <v>222039.5</v>
      </c>
      <c r="J35" s="57">
        <v>1252.8875</v>
      </c>
      <c r="K35" s="59">
        <v>177.22221667947042</v>
      </c>
      <c r="L35" s="58"/>
      <c r="M35" s="57">
        <v>228615.75</v>
      </c>
      <c r="O35" s="57">
        <v>229072.98149999999</v>
      </c>
      <c r="P35" s="52"/>
      <c r="Q35" s="56">
        <v>187.64122779855339</v>
      </c>
      <c r="R35" s="55">
        <v>236332.25</v>
      </c>
      <c r="S35" s="55">
        <v>1259.49</v>
      </c>
      <c r="T35" s="55">
        <v>-1</v>
      </c>
      <c r="U35" s="55">
        <v>93</v>
      </c>
      <c r="V35" s="55">
        <v>55</v>
      </c>
      <c r="W35" s="46">
        <v>-0.21432188168526523</v>
      </c>
      <c r="X35" s="46">
        <v>40.07975691737488</v>
      </c>
      <c r="Y35" s="55">
        <v>5.25</v>
      </c>
      <c r="Z35" s="54">
        <v>4.1683538575137558E-3</v>
      </c>
      <c r="AA35" s="54">
        <v>2.8497832412851119E-2</v>
      </c>
      <c r="AB35" s="53">
        <v>6.75</v>
      </c>
      <c r="AC35" s="52"/>
      <c r="AD35" s="51">
        <v>0.06</v>
      </c>
      <c r="AE35" s="50">
        <v>187.85554968023865</v>
      </c>
      <c r="AF35" s="49">
        <v>1219.4102430826251</v>
      </c>
      <c r="AG35" s="49">
        <v>2</v>
      </c>
      <c r="AH35" s="49">
        <v>1252.24</v>
      </c>
      <c r="AI35" s="48">
        <v>1254.24</v>
      </c>
      <c r="AJ35" s="46">
        <v>-34.82975691737488</v>
      </c>
      <c r="AK35" s="47">
        <v>24</v>
      </c>
      <c r="AL35" s="46">
        <v>-10.82975691737488</v>
      </c>
    </row>
    <row r="36" spans="2:38">
      <c r="B36" s="62" t="s">
        <v>138</v>
      </c>
      <c r="C36" s="62" t="s">
        <v>139</v>
      </c>
      <c r="D36" s="61" t="s">
        <v>140</v>
      </c>
      <c r="E36" s="61">
        <v>1111192</v>
      </c>
      <c r="F36" s="61">
        <v>1111192</v>
      </c>
      <c r="G36" s="63">
        <v>3</v>
      </c>
      <c r="I36" s="60">
        <v>130060.75</v>
      </c>
      <c r="J36" s="57">
        <v>706.8024999999999</v>
      </c>
      <c r="K36" s="59">
        <v>184.01286073549545</v>
      </c>
      <c r="L36" s="58"/>
      <c r="M36" s="57">
        <v>130420.75</v>
      </c>
      <c r="O36" s="57">
        <v>130681.59149999999</v>
      </c>
      <c r="P36" s="52"/>
      <c r="Q36" s="56">
        <v>190.67516789815346</v>
      </c>
      <c r="R36" s="55">
        <v>135995.25</v>
      </c>
      <c r="S36" s="55">
        <v>713.23</v>
      </c>
      <c r="T36" s="55">
        <v>66.75</v>
      </c>
      <c r="U36" s="55">
        <v>34.445999999999998</v>
      </c>
      <c r="V36" s="55">
        <v>23.08325</v>
      </c>
      <c r="W36" s="46">
        <v>-0.69820726676181266</v>
      </c>
      <c r="X36" s="46">
        <v>30.368074262495384</v>
      </c>
      <c r="Y36" s="55">
        <v>-28.159999999999968</v>
      </c>
      <c r="Z36" s="54">
        <v>-3.948235492057256E-2</v>
      </c>
      <c r="AA36" s="54">
        <v>0</v>
      </c>
      <c r="AB36" s="53">
        <v>0</v>
      </c>
      <c r="AC36" s="52"/>
      <c r="AD36" s="51">
        <v>0.04</v>
      </c>
      <c r="AE36" s="50">
        <v>191.37337516491527</v>
      </c>
      <c r="AF36" s="49">
        <v>682.86192573750463</v>
      </c>
      <c r="AG36" s="49">
        <v>66.150000000000006</v>
      </c>
      <c r="AH36" s="49">
        <v>675.24</v>
      </c>
      <c r="AI36" s="48">
        <v>741.39</v>
      </c>
      <c r="AJ36" s="46">
        <v>-58.528074262495352</v>
      </c>
      <c r="AK36" s="47">
        <v>10</v>
      </c>
      <c r="AL36" s="46">
        <v>-48.528074262495352</v>
      </c>
    </row>
    <row r="37" spans="2:38">
      <c r="B37" s="62" t="s">
        <v>141</v>
      </c>
      <c r="C37" s="62" t="s">
        <v>142</v>
      </c>
      <c r="D37" s="61" t="s">
        <v>143</v>
      </c>
      <c r="E37" s="61">
        <v>1111924</v>
      </c>
      <c r="F37" s="61">
        <v>1111924</v>
      </c>
      <c r="G37" s="63">
        <v>4</v>
      </c>
      <c r="I37" s="60">
        <v>931835</v>
      </c>
      <c r="J37" s="57">
        <v>5773.0109999999995</v>
      </c>
      <c r="K37" s="59">
        <v>161.41230286933458</v>
      </c>
      <c r="L37" s="58"/>
      <c r="M37" s="57">
        <v>966839.25</v>
      </c>
      <c r="O37" s="57">
        <v>968772.92850000004</v>
      </c>
      <c r="P37" s="52"/>
      <c r="Q37" s="56">
        <v>167.91049596539571</v>
      </c>
      <c r="R37" s="55">
        <v>974808.75</v>
      </c>
      <c r="S37" s="55">
        <v>5805.5260000000007</v>
      </c>
      <c r="T37" s="55">
        <v>87.394999999999996</v>
      </c>
      <c r="U37" s="55">
        <v>636.01250000000005</v>
      </c>
      <c r="V37" s="55">
        <v>181.83333333333334</v>
      </c>
      <c r="W37" s="46">
        <v>-6.414791133485636</v>
      </c>
      <c r="X37" s="46">
        <v>248.25462174900986</v>
      </c>
      <c r="Y37" s="55">
        <v>75.966000000001259</v>
      </c>
      <c r="Z37" s="54">
        <v>1.3085119246731692E-2</v>
      </c>
      <c r="AA37" s="54">
        <v>6.8520006401525904E-2</v>
      </c>
      <c r="AB37" s="53">
        <v>147.75</v>
      </c>
      <c r="AC37" s="52"/>
      <c r="AD37" s="51">
        <v>0.08</v>
      </c>
      <c r="AE37" s="50">
        <v>174.32528709888135</v>
      </c>
      <c r="AF37" s="49">
        <v>5557.2713782509909</v>
      </c>
      <c r="AG37" s="49">
        <v>10.199999999999999</v>
      </c>
      <c r="AH37" s="49">
        <v>5719.36</v>
      </c>
      <c r="AI37" s="48">
        <v>5729.5599999999995</v>
      </c>
      <c r="AJ37" s="46">
        <v>-172.2886217490086</v>
      </c>
      <c r="AK37" s="47">
        <v>115</v>
      </c>
      <c r="AL37" s="46">
        <v>-57.288621749008598</v>
      </c>
    </row>
    <row r="38" spans="2:38">
      <c r="B38" s="62" t="s">
        <v>110</v>
      </c>
      <c r="C38" s="62" t="s">
        <v>111</v>
      </c>
      <c r="D38" s="61" t="s">
        <v>144</v>
      </c>
      <c r="E38" s="61">
        <v>1112419</v>
      </c>
      <c r="F38" s="61">
        <v>1112419</v>
      </c>
      <c r="G38" s="63">
        <v>4</v>
      </c>
      <c r="I38" s="60">
        <v>374847</v>
      </c>
      <c r="J38" s="57">
        <v>2302.2847499999998</v>
      </c>
      <c r="K38" s="59">
        <v>162.8152208366059</v>
      </c>
      <c r="L38" s="58"/>
      <c r="M38" s="57">
        <v>386620.5</v>
      </c>
      <c r="O38" s="57">
        <v>387393.74099999998</v>
      </c>
      <c r="P38" s="52"/>
      <c r="Q38" s="56">
        <v>173.37569979407269</v>
      </c>
      <c r="R38" s="55">
        <v>398084</v>
      </c>
      <c r="S38" s="55">
        <v>2296.0772500000003</v>
      </c>
      <c r="T38" s="55">
        <v>0</v>
      </c>
      <c r="U38" s="55">
        <v>424.47924999999998</v>
      </c>
      <c r="V38" s="55">
        <v>83.541499999999999</v>
      </c>
      <c r="W38" s="46">
        <v>-2.4647387094616988</v>
      </c>
      <c r="X38" s="46">
        <v>92.979121396247137</v>
      </c>
      <c r="Y38" s="55">
        <v>295.67725000000019</v>
      </c>
      <c r="Z38" s="54">
        <v>0.12877495737567199</v>
      </c>
      <c r="AA38" s="54">
        <v>6.2327888592220319E-2</v>
      </c>
      <c r="AB38" s="53">
        <v>33.5</v>
      </c>
      <c r="AC38" s="52"/>
      <c r="AD38" s="51">
        <v>0.08</v>
      </c>
      <c r="AE38" s="50">
        <v>175.84043850353439</v>
      </c>
      <c r="AF38" s="49">
        <v>2203.0981286037531</v>
      </c>
      <c r="AG38" s="49">
        <v>0</v>
      </c>
      <c r="AH38" s="49">
        <v>2000.4</v>
      </c>
      <c r="AI38" s="48">
        <v>2000.4</v>
      </c>
      <c r="AJ38" s="46">
        <v>202.69812860375305</v>
      </c>
      <c r="AK38" s="47">
        <v>35</v>
      </c>
      <c r="AL38" s="46">
        <v>237.69812860375305</v>
      </c>
    </row>
    <row r="39" spans="2:38">
      <c r="B39" s="62" t="s">
        <v>145</v>
      </c>
      <c r="C39" s="62" t="s">
        <v>146</v>
      </c>
      <c r="D39" s="61" t="s">
        <v>147</v>
      </c>
      <c r="E39" s="61">
        <v>1112818</v>
      </c>
      <c r="F39" s="61">
        <v>1112818</v>
      </c>
      <c r="G39" s="63">
        <v>3</v>
      </c>
      <c r="I39" s="60">
        <v>458726.25</v>
      </c>
      <c r="J39" s="57">
        <v>2598.9325000000003</v>
      </c>
      <c r="K39" s="59">
        <v>176.50564222041163</v>
      </c>
      <c r="L39" s="58"/>
      <c r="M39" s="57">
        <v>465212</v>
      </c>
      <c r="O39" s="57">
        <v>466142.424</v>
      </c>
      <c r="P39" s="52"/>
      <c r="Q39" s="56">
        <v>173.69814132594959</v>
      </c>
      <c r="R39" s="55">
        <v>483176.25</v>
      </c>
      <c r="S39" s="55">
        <v>2781.70075</v>
      </c>
      <c r="T39" s="55">
        <v>0</v>
      </c>
      <c r="U39" s="55">
        <v>199.6335</v>
      </c>
      <c r="V39" s="55">
        <v>250.71250000000001</v>
      </c>
      <c r="W39" s="46">
        <v>-13.397839427686733</v>
      </c>
      <c r="X39" s="46">
        <v>290.23929731489079</v>
      </c>
      <c r="Y39" s="55">
        <v>236.34074999999984</v>
      </c>
      <c r="Z39" s="54">
        <v>8.4962679756260567E-2</v>
      </c>
      <c r="AA39" s="54">
        <v>4.1258395436562699E-2</v>
      </c>
      <c r="AB39" s="53">
        <v>12.75</v>
      </c>
      <c r="AC39" s="52"/>
      <c r="AD39" s="51">
        <v>0.06</v>
      </c>
      <c r="AE39" s="50">
        <v>187.09598075363633</v>
      </c>
      <c r="AF39" s="49">
        <v>2491.4614526851092</v>
      </c>
      <c r="AG39" s="49">
        <v>27.6</v>
      </c>
      <c r="AH39" s="49">
        <v>2517.7600000000002</v>
      </c>
      <c r="AI39" s="48">
        <v>2545.36</v>
      </c>
      <c r="AJ39" s="46">
        <v>-53.898547314890948</v>
      </c>
      <c r="AK39" s="47">
        <v>45</v>
      </c>
      <c r="AL39" s="46">
        <v>-8.8985473148909477</v>
      </c>
    </row>
    <row r="40" spans="2:38">
      <c r="B40" s="62" t="s">
        <v>138</v>
      </c>
      <c r="C40" s="62" t="s">
        <v>148</v>
      </c>
      <c r="D40" s="61" t="s">
        <v>149</v>
      </c>
      <c r="E40" s="61">
        <v>1110127</v>
      </c>
      <c r="F40" s="61">
        <v>1110127</v>
      </c>
      <c r="G40" s="63">
        <v>3</v>
      </c>
      <c r="I40" s="60">
        <v>180107.5</v>
      </c>
      <c r="J40" s="57">
        <v>1020.635</v>
      </c>
      <c r="K40" s="59">
        <v>176.4661215811725</v>
      </c>
      <c r="L40" s="58"/>
      <c r="M40" s="57">
        <v>182833.5</v>
      </c>
      <c r="O40" s="57">
        <v>183199.16699999999</v>
      </c>
      <c r="P40" s="52"/>
      <c r="Q40" s="56">
        <v>179.24800482287421</v>
      </c>
      <c r="R40" s="55">
        <v>187317.75</v>
      </c>
      <c r="S40" s="55">
        <v>1045.02</v>
      </c>
      <c r="T40" s="55">
        <v>69.4375</v>
      </c>
      <c r="U40" s="55">
        <v>157.83325000000002</v>
      </c>
      <c r="V40" s="55">
        <v>40.425250000000005</v>
      </c>
      <c r="W40" s="46">
        <v>-7.8060840531686324</v>
      </c>
      <c r="X40" s="46">
        <v>65.628594547203079</v>
      </c>
      <c r="Y40" s="55">
        <v>33.379999999999995</v>
      </c>
      <c r="Z40" s="54">
        <v>3.1941972402442058E-2</v>
      </c>
      <c r="AA40" s="54">
        <v>4.1812569111684484E-3</v>
      </c>
      <c r="AB40" s="53">
        <v>1</v>
      </c>
      <c r="AC40" s="52"/>
      <c r="AD40" s="51">
        <v>0.06</v>
      </c>
      <c r="AE40" s="50">
        <v>187.05408887604284</v>
      </c>
      <c r="AF40" s="49">
        <v>979.3914054527969</v>
      </c>
      <c r="AG40" s="49">
        <v>74.400000000000006</v>
      </c>
      <c r="AH40" s="49">
        <v>937.24</v>
      </c>
      <c r="AI40" s="48">
        <v>1011.64</v>
      </c>
      <c r="AJ40" s="46">
        <v>-32.248594547203083</v>
      </c>
      <c r="AK40" s="47">
        <v>13</v>
      </c>
      <c r="AL40" s="46">
        <v>-19.248594547203083</v>
      </c>
    </row>
    <row r="41" spans="2:38">
      <c r="B41" s="62" t="s">
        <v>145</v>
      </c>
      <c r="C41" s="62" t="s">
        <v>146</v>
      </c>
      <c r="D41" s="61" t="s">
        <v>150</v>
      </c>
      <c r="E41" s="61">
        <v>1112786</v>
      </c>
      <c r="F41" s="61">
        <v>1112786</v>
      </c>
      <c r="G41" s="63">
        <v>4</v>
      </c>
      <c r="I41" s="60">
        <v>133010.75</v>
      </c>
      <c r="J41" s="57">
        <v>758.11249999999995</v>
      </c>
      <c r="K41" s="59">
        <v>175.44988375735792</v>
      </c>
      <c r="L41" s="58"/>
      <c r="M41" s="57">
        <v>144216.75</v>
      </c>
      <c r="O41" s="57">
        <v>144505.18350000001</v>
      </c>
      <c r="P41" s="52"/>
      <c r="Q41" s="56">
        <v>184.43780529527663</v>
      </c>
      <c r="R41" s="55">
        <v>148115.5</v>
      </c>
      <c r="S41" s="55">
        <v>803.06475</v>
      </c>
      <c r="T41" s="55">
        <v>13.4375</v>
      </c>
      <c r="U41" s="55">
        <v>59.295999999999999</v>
      </c>
      <c r="V41" s="55">
        <v>58.396000000000001</v>
      </c>
      <c r="W41" s="46">
        <v>-1.5390714875227616</v>
      </c>
      <c r="X41" s="46">
        <v>26.058565146351611</v>
      </c>
      <c r="Y41" s="55">
        <v>95.064750000000004</v>
      </c>
      <c r="Z41" s="54">
        <v>0.11837744092241628</v>
      </c>
      <c r="AA41" s="54">
        <v>1.3840917594911205E-2</v>
      </c>
      <c r="AB41" s="53">
        <v>2</v>
      </c>
      <c r="AC41" s="52"/>
      <c r="AD41" s="51">
        <v>0.06</v>
      </c>
      <c r="AE41" s="50">
        <v>185.97687678279939</v>
      </c>
      <c r="AF41" s="49">
        <v>777.00618485364839</v>
      </c>
      <c r="AG41" s="49">
        <v>0</v>
      </c>
      <c r="AH41" s="49">
        <v>708</v>
      </c>
      <c r="AI41" s="48">
        <v>708</v>
      </c>
      <c r="AJ41" s="46">
        <v>69.006184853648392</v>
      </c>
      <c r="AK41" s="47">
        <v>9</v>
      </c>
      <c r="AL41" s="46">
        <v>78.006184853648392</v>
      </c>
    </row>
    <row r="42" spans="2:38">
      <c r="B42" s="62" t="s">
        <v>151</v>
      </c>
      <c r="C42" s="62" t="s">
        <v>152</v>
      </c>
      <c r="D42" s="61" t="s">
        <v>153</v>
      </c>
      <c r="E42" s="61" t="e">
        <v>#N/A</v>
      </c>
      <c r="F42" s="61" t="e">
        <v>#N/A</v>
      </c>
      <c r="G42" s="63">
        <v>5</v>
      </c>
      <c r="I42" s="60">
        <v>196098.25</v>
      </c>
      <c r="J42" s="57">
        <v>1265.5522500000002</v>
      </c>
      <c r="K42" s="59">
        <v>154.95073395823837</v>
      </c>
      <c r="L42" s="58"/>
      <c r="M42" s="57">
        <v>204707.75</v>
      </c>
      <c r="O42" s="57">
        <v>205117.1655</v>
      </c>
      <c r="P42" s="52"/>
      <c r="Q42" s="56" t="e">
        <v>#N/A</v>
      </c>
      <c r="R42" s="55" t="e">
        <v>#N/A</v>
      </c>
      <c r="S42" s="55" t="e">
        <v>#N/A</v>
      </c>
      <c r="T42" s="55">
        <v>0</v>
      </c>
      <c r="U42" s="55" t="e">
        <v>#N/A</v>
      </c>
      <c r="V42" s="55">
        <v>0</v>
      </c>
      <c r="W42" s="46" t="e">
        <v>#N/A</v>
      </c>
      <c r="X42" s="46" t="e">
        <v>#N/A</v>
      </c>
      <c r="Y42" s="55" t="e">
        <v>#N/A</v>
      </c>
      <c r="Z42" s="54" t="e">
        <v>#N/A</v>
      </c>
      <c r="AA42" s="54">
        <v>0</v>
      </c>
      <c r="AB42" s="53">
        <v>0</v>
      </c>
      <c r="AC42" s="52"/>
      <c r="AD42" s="51">
        <v>0.09</v>
      </c>
      <c r="AE42" s="50">
        <v>168.89630001447983</v>
      </c>
      <c r="AF42" s="49">
        <v>1214.4562402042843</v>
      </c>
      <c r="AG42" s="49" t="e">
        <v>#N/A</v>
      </c>
      <c r="AH42" s="49" t="e">
        <v>#N/A</v>
      </c>
      <c r="AI42" s="48" t="e">
        <v>#N/A</v>
      </c>
      <c r="AJ42" s="46" t="e">
        <v>#N/A</v>
      </c>
      <c r="AK42" s="47">
        <v>0</v>
      </c>
      <c r="AL42" s="46" t="e">
        <v>#N/A</v>
      </c>
    </row>
    <row r="43" spans="2:38">
      <c r="B43" s="62" t="s">
        <v>154</v>
      </c>
      <c r="C43" s="62" t="s">
        <v>155</v>
      </c>
      <c r="D43" s="61" t="s">
        <v>156</v>
      </c>
      <c r="E43" s="61">
        <v>1110612</v>
      </c>
      <c r="F43" s="61">
        <v>1110612</v>
      </c>
      <c r="G43" s="63">
        <v>6</v>
      </c>
      <c r="I43" s="60">
        <v>158331.5</v>
      </c>
      <c r="J43" s="57">
        <v>1105.5877499999999</v>
      </c>
      <c r="K43" s="59">
        <v>143.21025174166411</v>
      </c>
      <c r="L43" s="58"/>
      <c r="M43" s="57">
        <v>164090.5</v>
      </c>
      <c r="O43" s="57">
        <v>164418.68100000001</v>
      </c>
      <c r="P43" s="52"/>
      <c r="Q43" s="56">
        <v>135.73774303477686</v>
      </c>
      <c r="R43" s="55">
        <v>162293</v>
      </c>
      <c r="S43" s="55">
        <v>1195.6365000000001</v>
      </c>
      <c r="T43" s="55">
        <v>27.727499999999999</v>
      </c>
      <c r="U43" s="55">
        <v>107.42075</v>
      </c>
      <c r="V43" s="55">
        <v>64.150000000000006</v>
      </c>
      <c r="W43" s="46">
        <v>-23.2256363984703</v>
      </c>
      <c r="X43" s="46">
        <v>161.31852320432131</v>
      </c>
      <c r="Y43" s="55">
        <v>131.97650000000021</v>
      </c>
      <c r="Z43" s="54">
        <v>0.11038179245949768</v>
      </c>
      <c r="AA43" s="54">
        <v>5.2231507823613096E-3</v>
      </c>
      <c r="AB43" s="53">
        <v>1.5</v>
      </c>
      <c r="AC43" s="52"/>
      <c r="AD43" s="51">
        <v>0.11</v>
      </c>
      <c r="AE43" s="50">
        <v>158.96337943324716</v>
      </c>
      <c r="AF43" s="49">
        <v>1034.3179767956788</v>
      </c>
      <c r="AG43" s="49">
        <v>37.57</v>
      </c>
      <c r="AH43" s="49">
        <v>1026.0899999999999</v>
      </c>
      <c r="AI43" s="48">
        <v>1063.6599999999999</v>
      </c>
      <c r="AJ43" s="46">
        <v>-29.342023204321094</v>
      </c>
      <c r="AK43" s="47">
        <v>20</v>
      </c>
      <c r="AL43" s="46">
        <v>-9.3420232043210945</v>
      </c>
    </row>
    <row r="44" spans="2:38">
      <c r="B44" s="62" t="s">
        <v>154</v>
      </c>
      <c r="C44" s="62" t="s">
        <v>157</v>
      </c>
      <c r="D44" s="61" t="s">
        <v>158</v>
      </c>
      <c r="E44" s="61">
        <v>1110694</v>
      </c>
      <c r="F44" s="61">
        <v>1110694</v>
      </c>
      <c r="G44" s="63">
        <v>4</v>
      </c>
      <c r="I44" s="60">
        <v>127355</v>
      </c>
      <c r="J44" s="57">
        <v>755.77474999999993</v>
      </c>
      <c r="K44" s="59">
        <v>168.50920198114585</v>
      </c>
      <c r="L44" s="58"/>
      <c r="M44" s="57">
        <v>137530.75</v>
      </c>
      <c r="O44" s="57">
        <v>137805.81150000001</v>
      </c>
      <c r="P44" s="52"/>
      <c r="Q44" s="56">
        <v>181.66146792821698</v>
      </c>
      <c r="R44" s="55">
        <v>138128.25</v>
      </c>
      <c r="S44" s="55">
        <v>760.36074999999994</v>
      </c>
      <c r="T44" s="55">
        <v>38.5</v>
      </c>
      <c r="U44" s="55">
        <v>56.6875</v>
      </c>
      <c r="V44" s="55">
        <v>38.771000000000001</v>
      </c>
      <c r="W44" s="46">
        <v>1.3566218083909121</v>
      </c>
      <c r="X44" s="46">
        <v>-3.9326922761867991</v>
      </c>
      <c r="Y44" s="55">
        <v>41.360749999999939</v>
      </c>
      <c r="Z44" s="54">
        <v>5.439621916307482E-2</v>
      </c>
      <c r="AA44" s="54">
        <v>0</v>
      </c>
      <c r="AB44" s="53">
        <v>0</v>
      </c>
      <c r="AC44" s="52"/>
      <c r="AD44" s="51">
        <v>7.0000000000000007E-2</v>
      </c>
      <c r="AE44" s="50">
        <v>180.30484611982607</v>
      </c>
      <c r="AF44" s="49">
        <v>764.29344227618674</v>
      </c>
      <c r="AG44" s="49">
        <v>35</v>
      </c>
      <c r="AH44" s="49">
        <v>684</v>
      </c>
      <c r="AI44" s="48">
        <v>719</v>
      </c>
      <c r="AJ44" s="46">
        <v>45.293442276186738</v>
      </c>
      <c r="AK44" s="47">
        <v>14</v>
      </c>
      <c r="AL44" s="46">
        <v>59.293442276186738</v>
      </c>
    </row>
    <row r="45" spans="2:38">
      <c r="B45" s="62" t="s">
        <v>88</v>
      </c>
      <c r="C45" s="62" t="s">
        <v>89</v>
      </c>
      <c r="D45" s="61" t="s">
        <v>159</v>
      </c>
      <c r="E45" s="61">
        <v>1112340</v>
      </c>
      <c r="F45" s="61">
        <v>1112340</v>
      </c>
      <c r="G45" s="63">
        <v>3</v>
      </c>
      <c r="I45" s="60">
        <v>536340.5</v>
      </c>
      <c r="J45" s="57">
        <v>3026.9192499999999</v>
      </c>
      <c r="K45" s="59">
        <v>177.19022402067714</v>
      </c>
      <c r="L45" s="58"/>
      <c r="M45" s="57">
        <v>530028.5</v>
      </c>
      <c r="O45" s="57">
        <v>531088.55700000003</v>
      </c>
      <c r="P45" s="52"/>
      <c r="Q45" s="56">
        <v>169.62079151564913</v>
      </c>
      <c r="R45" s="55">
        <v>537222.25</v>
      </c>
      <c r="S45" s="55">
        <v>3167.1957499999999</v>
      </c>
      <c r="T45" s="55">
        <v>51.8125</v>
      </c>
      <c r="U45" s="55">
        <v>225.91649999999998</v>
      </c>
      <c r="V45" s="55">
        <v>238.30399999999997</v>
      </c>
      <c r="W45" s="46">
        <v>-18.200845946268629</v>
      </c>
      <c r="X45" s="46">
        <v>339.57394786507712</v>
      </c>
      <c r="Y45" s="55">
        <v>148.99575000000004</v>
      </c>
      <c r="Z45" s="54">
        <v>4.7043429507001598E-2</v>
      </c>
      <c r="AA45" s="54">
        <v>3.1917051038984311E-3</v>
      </c>
      <c r="AB45" s="53">
        <v>3.25</v>
      </c>
      <c r="AC45" s="52"/>
      <c r="AD45" s="51">
        <v>0.06</v>
      </c>
      <c r="AE45" s="50">
        <v>187.82163746191776</v>
      </c>
      <c r="AF45" s="49">
        <v>2827.6218021349227</v>
      </c>
      <c r="AG45" s="49">
        <v>87.2</v>
      </c>
      <c r="AH45" s="49">
        <v>2931</v>
      </c>
      <c r="AI45" s="48">
        <v>3018.2</v>
      </c>
      <c r="AJ45" s="46">
        <v>-190.57819786507707</v>
      </c>
      <c r="AK45" s="47">
        <v>55</v>
      </c>
      <c r="AL45" s="46">
        <v>-135.57819786507707</v>
      </c>
    </row>
    <row r="46" spans="2:38">
      <c r="B46" s="62" t="s">
        <v>62</v>
      </c>
      <c r="C46" s="62" t="s">
        <v>108</v>
      </c>
      <c r="D46" s="61" t="s">
        <v>160</v>
      </c>
      <c r="E46" s="61">
        <v>1111144</v>
      </c>
      <c r="F46" s="61">
        <v>1111144</v>
      </c>
      <c r="G46" s="63">
        <v>5</v>
      </c>
      <c r="I46" s="60">
        <v>80124.75</v>
      </c>
      <c r="J46" s="57">
        <v>549.48725000000002</v>
      </c>
      <c r="K46" s="59">
        <v>145.81730513310362</v>
      </c>
      <c r="L46" s="58"/>
      <c r="M46" s="57">
        <v>83886</v>
      </c>
      <c r="O46" s="57">
        <v>84053.771999999997</v>
      </c>
      <c r="P46" s="52"/>
      <c r="Q46" s="56">
        <v>168.66458149180662</v>
      </c>
      <c r="R46" s="55">
        <v>86819.25</v>
      </c>
      <c r="S46" s="55">
        <v>514.745</v>
      </c>
      <c r="T46" s="55">
        <v>19.75</v>
      </c>
      <c r="U46" s="55">
        <v>42.325000000000003</v>
      </c>
      <c r="V46" s="55">
        <v>0</v>
      </c>
      <c r="W46" s="46">
        <v>6.8073727940615925</v>
      </c>
      <c r="X46" s="46">
        <v>-4.5631771041997808</v>
      </c>
      <c r="Y46" s="55">
        <v>-6.0950000000000273</v>
      </c>
      <c r="Z46" s="54">
        <v>-1.1840814383821167E-2</v>
      </c>
      <c r="AA46" s="54">
        <v>0</v>
      </c>
      <c r="AB46" s="53">
        <v>0</v>
      </c>
      <c r="AC46" s="52"/>
      <c r="AD46" s="51">
        <v>0.11</v>
      </c>
      <c r="AE46" s="50">
        <v>161.85720869774502</v>
      </c>
      <c r="AF46" s="49">
        <v>519.30817710419979</v>
      </c>
      <c r="AG46" s="49">
        <v>1.48</v>
      </c>
      <c r="AH46" s="49">
        <v>519.36</v>
      </c>
      <c r="AI46" s="48">
        <v>520.84</v>
      </c>
      <c r="AJ46" s="46">
        <v>-1.5318228958002464</v>
      </c>
      <c r="AK46" s="47">
        <v>12</v>
      </c>
      <c r="AL46" s="46">
        <v>10.468177104199754</v>
      </c>
    </row>
    <row r="47" spans="2:38">
      <c r="B47" s="62" t="s">
        <v>74</v>
      </c>
      <c r="C47" s="62" t="s">
        <v>75</v>
      </c>
      <c r="D47" s="61" t="s">
        <v>161</v>
      </c>
      <c r="E47" s="61">
        <v>1110081</v>
      </c>
      <c r="F47" s="61">
        <v>1110081</v>
      </c>
      <c r="G47" s="63">
        <v>3</v>
      </c>
      <c r="I47" s="60">
        <v>48776.75</v>
      </c>
      <c r="J47" s="57">
        <v>277.63749999999999</v>
      </c>
      <c r="K47" s="59">
        <v>175.68502093557248</v>
      </c>
      <c r="L47" s="58"/>
      <c r="M47" s="57">
        <v>51841.75</v>
      </c>
      <c r="O47" s="57">
        <v>51945.433499999999</v>
      </c>
      <c r="P47" s="52"/>
      <c r="Q47" s="56">
        <v>185.37129045253118</v>
      </c>
      <c r="R47" s="55">
        <v>51767.25</v>
      </c>
      <c r="S47" s="55">
        <v>279.26250000000005</v>
      </c>
      <c r="T47" s="55">
        <v>3</v>
      </c>
      <c r="U47" s="55">
        <v>36.47925</v>
      </c>
      <c r="V47" s="55">
        <v>7.5</v>
      </c>
      <c r="W47" s="46">
        <v>-0.85483173917563704</v>
      </c>
      <c r="X47" s="46">
        <v>0.32508301117508154</v>
      </c>
      <c r="Y47" s="55">
        <v>2.9025000000000318</v>
      </c>
      <c r="Z47" s="54">
        <v>1.0393447025648024E-2</v>
      </c>
      <c r="AA47" s="54">
        <v>1.1043331931005469E-3</v>
      </c>
      <c r="AB47" s="53">
        <v>1.75</v>
      </c>
      <c r="AC47" s="52"/>
      <c r="AD47" s="51">
        <v>0.06</v>
      </c>
      <c r="AE47" s="50">
        <v>186.22612219170682</v>
      </c>
      <c r="AF47" s="49">
        <v>278.93741698882496</v>
      </c>
      <c r="AG47" s="49">
        <v>15</v>
      </c>
      <c r="AH47" s="49">
        <v>261.36</v>
      </c>
      <c r="AI47" s="48">
        <v>276.36</v>
      </c>
      <c r="AJ47" s="46">
        <v>2.5774169888249503</v>
      </c>
      <c r="AK47" s="47">
        <v>5</v>
      </c>
      <c r="AL47" s="46">
        <v>7.5774169888249503</v>
      </c>
    </row>
    <row r="48" spans="2:38">
      <c r="B48" s="62" t="s">
        <v>85</v>
      </c>
      <c r="C48" s="62" t="s">
        <v>162</v>
      </c>
      <c r="D48" s="61" t="s">
        <v>163</v>
      </c>
      <c r="E48" s="61">
        <v>1111590</v>
      </c>
      <c r="F48" s="61">
        <v>1111590</v>
      </c>
      <c r="G48" s="63">
        <v>6</v>
      </c>
      <c r="I48" s="60">
        <v>176163.75</v>
      </c>
      <c r="J48" s="57">
        <v>1225.0500000000002</v>
      </c>
      <c r="K48" s="59">
        <v>143.80127341741152</v>
      </c>
      <c r="L48" s="58"/>
      <c r="M48" s="57">
        <v>216771.5</v>
      </c>
      <c r="O48" s="57">
        <v>217205.04300000001</v>
      </c>
      <c r="P48" s="52"/>
      <c r="Q48" s="56">
        <v>163.9210655673298</v>
      </c>
      <c r="R48" s="55">
        <v>224260</v>
      </c>
      <c r="S48" s="55">
        <v>1368.0975000000001</v>
      </c>
      <c r="T48" s="55">
        <v>177.19750000000002</v>
      </c>
      <c r="U48" s="55">
        <v>188.25</v>
      </c>
      <c r="V48" s="55">
        <v>82.5</v>
      </c>
      <c r="W48" s="46">
        <v>4.301652074003016</v>
      </c>
      <c r="X48" s="46">
        <v>7.3291683391353217</v>
      </c>
      <c r="Y48" s="55">
        <v>138.08750000000009</v>
      </c>
      <c r="Z48" s="54">
        <v>0.10093396121255983</v>
      </c>
      <c r="AA48" s="54">
        <v>0</v>
      </c>
      <c r="AB48" s="53">
        <v>0</v>
      </c>
      <c r="AC48" s="52"/>
      <c r="AD48" s="51">
        <v>0.11</v>
      </c>
      <c r="AE48" s="50">
        <v>159.61941349332679</v>
      </c>
      <c r="AF48" s="49">
        <v>1360.7683316608648</v>
      </c>
      <c r="AG48" s="49">
        <v>143.01</v>
      </c>
      <c r="AH48" s="49">
        <v>1087</v>
      </c>
      <c r="AI48" s="48">
        <v>1230.01</v>
      </c>
      <c r="AJ48" s="46">
        <v>130.75833166086477</v>
      </c>
      <c r="AK48" s="47">
        <v>25</v>
      </c>
      <c r="AL48" s="46">
        <v>155.75833166086477</v>
      </c>
    </row>
    <row r="49" spans="2:38">
      <c r="B49" s="62" t="s">
        <v>88</v>
      </c>
      <c r="C49" s="62" t="s">
        <v>133</v>
      </c>
      <c r="D49" s="61" t="s">
        <v>164</v>
      </c>
      <c r="E49" s="61">
        <v>1112023</v>
      </c>
      <c r="F49" s="61">
        <v>1112023</v>
      </c>
      <c r="G49" s="63">
        <v>3</v>
      </c>
      <c r="I49" s="60">
        <v>553671</v>
      </c>
      <c r="J49" s="57">
        <v>3148.2075000000004</v>
      </c>
      <c r="K49" s="59">
        <v>175.86864906458672</v>
      </c>
      <c r="L49" s="58"/>
      <c r="M49" s="57">
        <v>592168.5</v>
      </c>
      <c r="O49" s="57">
        <v>593352.83700000006</v>
      </c>
      <c r="P49" s="52"/>
      <c r="Q49" s="56">
        <v>169.98760355889127</v>
      </c>
      <c r="R49" s="55">
        <v>605000.5</v>
      </c>
      <c r="S49" s="55">
        <v>3559.0859999999998</v>
      </c>
      <c r="T49" s="55">
        <v>73.037499999999994</v>
      </c>
      <c r="U49" s="55">
        <v>465.0625</v>
      </c>
      <c r="V49" s="55">
        <v>230.89999999999998</v>
      </c>
      <c r="W49" s="46">
        <v>-16.433164449570654</v>
      </c>
      <c r="X49" s="46">
        <v>376.21724916926132</v>
      </c>
      <c r="Y49" s="55">
        <v>143.74600000000009</v>
      </c>
      <c r="Z49" s="54">
        <v>4.0388459284209512E-2</v>
      </c>
      <c r="AA49" s="54">
        <v>2.9271108179419525E-2</v>
      </c>
      <c r="AB49" s="53">
        <v>19.5</v>
      </c>
      <c r="AC49" s="52"/>
      <c r="AD49" s="51">
        <v>0.06</v>
      </c>
      <c r="AE49" s="50">
        <v>186.42076800846192</v>
      </c>
      <c r="AF49" s="49">
        <v>3182.8687508307385</v>
      </c>
      <c r="AG49" s="49">
        <v>52.1</v>
      </c>
      <c r="AH49" s="49">
        <v>3363.24</v>
      </c>
      <c r="AI49" s="48">
        <v>3415.3399999999997</v>
      </c>
      <c r="AJ49" s="46">
        <v>-232.47124916926123</v>
      </c>
      <c r="AK49" s="47">
        <v>56</v>
      </c>
      <c r="AL49" s="46">
        <v>-176.47124916926123</v>
      </c>
    </row>
    <row r="50" spans="2:38">
      <c r="B50" s="62" t="s">
        <v>88</v>
      </c>
      <c r="C50" s="62" t="s">
        <v>133</v>
      </c>
      <c r="D50" s="61" t="s">
        <v>165</v>
      </c>
      <c r="E50" s="61">
        <v>1112024</v>
      </c>
      <c r="F50" s="61">
        <v>1112024</v>
      </c>
      <c r="G50" s="63">
        <v>4</v>
      </c>
      <c r="I50" s="60">
        <v>179307.75</v>
      </c>
      <c r="J50" s="57">
        <v>1054.0999999999999</v>
      </c>
      <c r="K50" s="59">
        <v>170.10506593302344</v>
      </c>
      <c r="L50" s="58"/>
      <c r="M50" s="57">
        <v>198820.25</v>
      </c>
      <c r="O50" s="57">
        <v>199217.89050000001</v>
      </c>
      <c r="P50" s="52"/>
      <c r="Q50" s="56">
        <v>171.31730245555792</v>
      </c>
      <c r="R50" s="55">
        <v>192590.5</v>
      </c>
      <c r="S50" s="55">
        <v>1124.17425</v>
      </c>
      <c r="T50" s="55">
        <v>4</v>
      </c>
      <c r="U50" s="55">
        <v>88.766750000000002</v>
      </c>
      <c r="V50" s="55">
        <v>41.941749999999999</v>
      </c>
      <c r="W50" s="46">
        <v>-10.695118092777165</v>
      </c>
      <c r="X50" s="46">
        <v>29.645151931685177</v>
      </c>
      <c r="Y50" s="55">
        <v>50.174250000000029</v>
      </c>
      <c r="Z50" s="54">
        <v>4.4632093289808078E-2</v>
      </c>
      <c r="AA50" s="54">
        <v>5.3345526596555402E-5</v>
      </c>
      <c r="AB50" s="53">
        <v>0.5</v>
      </c>
      <c r="AC50" s="52"/>
      <c r="AD50" s="51">
        <v>7.0000000000000007E-2</v>
      </c>
      <c r="AE50" s="50">
        <v>182.01242054833509</v>
      </c>
      <c r="AF50" s="49">
        <v>1094.5290980683149</v>
      </c>
      <c r="AG50" s="49">
        <v>0</v>
      </c>
      <c r="AH50" s="49">
        <v>1074</v>
      </c>
      <c r="AI50" s="48">
        <v>1074</v>
      </c>
      <c r="AJ50" s="46">
        <v>20.529098068314852</v>
      </c>
      <c r="AK50" s="47">
        <v>23</v>
      </c>
      <c r="AL50" s="46">
        <v>43.529098068314852</v>
      </c>
    </row>
    <row r="51" spans="2:38">
      <c r="B51" s="62" t="s">
        <v>88</v>
      </c>
      <c r="C51" s="62" t="s">
        <v>133</v>
      </c>
      <c r="D51" s="61" t="s">
        <v>166</v>
      </c>
      <c r="E51" s="61">
        <v>1112044</v>
      </c>
      <c r="F51" s="61">
        <v>1112044</v>
      </c>
      <c r="G51" s="63">
        <v>5</v>
      </c>
      <c r="I51" s="60">
        <v>182449.75</v>
      </c>
      <c r="J51" s="57">
        <v>1201.9657500000001</v>
      </c>
      <c r="K51" s="59">
        <v>151.79280274833121</v>
      </c>
      <c r="L51" s="58"/>
      <c r="M51" s="57">
        <v>192468.5</v>
      </c>
      <c r="O51" s="57">
        <v>192853.43700000001</v>
      </c>
      <c r="P51" s="52"/>
      <c r="Q51" s="56">
        <v>161.79489105253296</v>
      </c>
      <c r="R51" s="55">
        <v>196037</v>
      </c>
      <c r="S51" s="55">
        <v>1211.6390000000001</v>
      </c>
      <c r="T51" s="55">
        <v>16.5</v>
      </c>
      <c r="U51" s="55">
        <v>48.891750000000002</v>
      </c>
      <c r="V51" s="55">
        <v>122.32900000000001</v>
      </c>
      <c r="W51" s="46">
        <v>-3.659263943148062</v>
      </c>
      <c r="X51" s="46">
        <v>46.038553126760689</v>
      </c>
      <c r="Y51" s="55">
        <v>108.97900000000004</v>
      </c>
      <c r="Z51" s="54">
        <v>8.9943456755683854E-2</v>
      </c>
      <c r="AA51" s="54">
        <v>2.8905560458958521E-2</v>
      </c>
      <c r="AB51" s="53">
        <v>10.25</v>
      </c>
      <c r="AC51" s="52"/>
      <c r="AD51" s="51">
        <v>0.09</v>
      </c>
      <c r="AE51" s="50">
        <v>165.45415499568102</v>
      </c>
      <c r="AF51" s="49">
        <v>1165.6004468732394</v>
      </c>
      <c r="AG51" s="49">
        <v>17.3</v>
      </c>
      <c r="AH51" s="49">
        <v>1085.3600000000001</v>
      </c>
      <c r="AI51" s="48">
        <v>1102.6600000000001</v>
      </c>
      <c r="AJ51" s="46">
        <v>62.940446873239352</v>
      </c>
      <c r="AK51" s="47">
        <v>18</v>
      </c>
      <c r="AL51" s="46">
        <v>80.940446873239352</v>
      </c>
    </row>
    <row r="52" spans="2:38">
      <c r="B52" s="62" t="s">
        <v>77</v>
      </c>
      <c r="C52" s="62" t="s">
        <v>78</v>
      </c>
      <c r="D52" s="61" t="s">
        <v>167</v>
      </c>
      <c r="E52" s="61">
        <v>1110297</v>
      </c>
      <c r="F52" s="61">
        <v>1110297</v>
      </c>
      <c r="G52" s="63">
        <v>5</v>
      </c>
      <c r="I52" s="60">
        <v>677041.25</v>
      </c>
      <c r="J52" s="57">
        <v>4244.9707500000004</v>
      </c>
      <c r="K52" s="59">
        <v>159.49255951881409</v>
      </c>
      <c r="L52" s="58"/>
      <c r="M52" s="57">
        <v>707761.5</v>
      </c>
      <c r="O52" s="57">
        <v>709177.02300000004</v>
      </c>
      <c r="P52" s="52"/>
      <c r="Q52" s="56">
        <v>150.06629964481266</v>
      </c>
      <c r="R52" s="55">
        <v>715280.25</v>
      </c>
      <c r="S52" s="55">
        <v>4766.4282499999999</v>
      </c>
      <c r="T52" s="55">
        <v>100.89999999999999</v>
      </c>
      <c r="U52" s="55">
        <v>428.57499999999999</v>
      </c>
      <c r="V52" s="55">
        <v>194.7415</v>
      </c>
      <c r="W52" s="46">
        <v>-22.185664635506555</v>
      </c>
      <c r="X52" s="46">
        <v>649.33718539013353</v>
      </c>
      <c r="Y52" s="55">
        <v>520.49825000000055</v>
      </c>
      <c r="Z52" s="54">
        <v>0.10920089901699466</v>
      </c>
      <c r="AA52" s="54">
        <v>0.12654519854906454</v>
      </c>
      <c r="AB52" s="53">
        <v>114.5</v>
      </c>
      <c r="AC52" s="52"/>
      <c r="AD52" s="51">
        <v>0.08</v>
      </c>
      <c r="AE52" s="50">
        <v>172.25196428031921</v>
      </c>
      <c r="AF52" s="49">
        <v>4117.0910646098664</v>
      </c>
      <c r="AG52" s="49">
        <v>132.44999999999999</v>
      </c>
      <c r="AH52" s="49">
        <v>4113.4799999999996</v>
      </c>
      <c r="AI52" s="48">
        <v>4245.9299999999994</v>
      </c>
      <c r="AJ52" s="46">
        <v>-128.83893539013297</v>
      </c>
      <c r="AK52" s="47">
        <v>90</v>
      </c>
      <c r="AL52" s="46">
        <v>-38.838935390132974</v>
      </c>
    </row>
    <row r="53" spans="2:38">
      <c r="B53" s="62" t="s">
        <v>80</v>
      </c>
      <c r="C53" s="62" t="s">
        <v>168</v>
      </c>
      <c r="D53" s="61" t="s">
        <v>169</v>
      </c>
      <c r="E53" s="61">
        <v>1111983</v>
      </c>
      <c r="F53" s="61">
        <v>1111983</v>
      </c>
      <c r="G53" s="63">
        <v>3</v>
      </c>
      <c r="I53" s="60">
        <v>152854.75</v>
      </c>
      <c r="J53" s="57">
        <v>837.42750000000001</v>
      </c>
      <c r="K53" s="59">
        <v>182.52893534067127</v>
      </c>
      <c r="L53" s="58"/>
      <c r="M53" s="57">
        <v>161208.5</v>
      </c>
      <c r="O53" s="57">
        <v>161530.91699999999</v>
      </c>
      <c r="P53" s="52"/>
      <c r="Q53" s="56">
        <v>175.29198544569113</v>
      </c>
      <c r="R53" s="55">
        <v>158378.5</v>
      </c>
      <c r="S53" s="55">
        <v>903.51250000000005</v>
      </c>
      <c r="T53" s="55">
        <v>0</v>
      </c>
      <c r="U53" s="55">
        <v>69.25</v>
      </c>
      <c r="V53" s="55">
        <v>70.045999999999992</v>
      </c>
      <c r="W53" s="46">
        <v>-16.363396662013713</v>
      </c>
      <c r="X53" s="46">
        <v>60.692876446594028</v>
      </c>
      <c r="Y53" s="55">
        <v>39.272500000000036</v>
      </c>
      <c r="Z53" s="54">
        <v>4.3466471133492932E-2</v>
      </c>
      <c r="AA53" s="54">
        <v>4.7007415254237274E-2</v>
      </c>
      <c r="AB53" s="53">
        <v>13.5</v>
      </c>
      <c r="AC53" s="52"/>
      <c r="AD53" s="51">
        <v>0.05</v>
      </c>
      <c r="AE53" s="50">
        <v>191.65538210770484</v>
      </c>
      <c r="AF53" s="49">
        <v>842.81962355340602</v>
      </c>
      <c r="AG53" s="49">
        <v>0</v>
      </c>
      <c r="AH53" s="49">
        <v>864.24</v>
      </c>
      <c r="AI53" s="48">
        <v>864.24</v>
      </c>
      <c r="AJ53" s="46">
        <v>-21.420376446593991</v>
      </c>
      <c r="AK53" s="47">
        <v>16</v>
      </c>
      <c r="AL53" s="46">
        <v>-5.4203764465939912</v>
      </c>
    </row>
    <row r="54" spans="2:38">
      <c r="B54" s="62" t="s">
        <v>74</v>
      </c>
      <c r="C54" s="62" t="s">
        <v>170</v>
      </c>
      <c r="D54" s="61" t="s">
        <v>171</v>
      </c>
      <c r="E54" s="61">
        <v>1110090</v>
      </c>
      <c r="F54" s="61">
        <v>1110090</v>
      </c>
      <c r="G54" s="63">
        <v>4</v>
      </c>
      <c r="I54" s="60">
        <v>440568</v>
      </c>
      <c r="J54" s="57">
        <v>2529.2782499999998</v>
      </c>
      <c r="K54" s="59">
        <v>174.18724096488791</v>
      </c>
      <c r="L54" s="58"/>
      <c r="M54" s="57">
        <v>479235</v>
      </c>
      <c r="O54" s="57">
        <v>480193.47</v>
      </c>
      <c r="P54" s="52"/>
      <c r="Q54" s="56">
        <v>180.50211949688659</v>
      </c>
      <c r="R54" s="55">
        <v>454023.75</v>
      </c>
      <c r="S54" s="55">
        <v>2515.3375000000001</v>
      </c>
      <c r="T54" s="55">
        <v>137.875</v>
      </c>
      <c r="U54" s="55">
        <v>285.23750000000001</v>
      </c>
      <c r="V54" s="55">
        <v>46</v>
      </c>
      <c r="W54" s="46">
        <v>-4.136355925894577</v>
      </c>
      <c r="X54" s="46">
        <v>-85.385176573576246</v>
      </c>
      <c r="Y54" s="55">
        <v>-31.962500000000091</v>
      </c>
      <c r="Z54" s="54">
        <v>-1.270704229551704E-2</v>
      </c>
      <c r="AA54" s="54">
        <v>1.9491667634795853E-3</v>
      </c>
      <c r="AB54" s="53">
        <v>2</v>
      </c>
      <c r="AC54" s="52"/>
      <c r="AD54" s="51">
        <v>0.06</v>
      </c>
      <c r="AE54" s="50">
        <v>184.63847542278117</v>
      </c>
      <c r="AF54" s="49">
        <v>2600.7226765735763</v>
      </c>
      <c r="AG54" s="49">
        <v>153.30000000000001</v>
      </c>
      <c r="AH54" s="49">
        <v>2394</v>
      </c>
      <c r="AI54" s="48">
        <v>2547.3000000000002</v>
      </c>
      <c r="AJ54" s="46">
        <v>53.422676573576155</v>
      </c>
      <c r="AK54" s="47">
        <v>53</v>
      </c>
      <c r="AL54" s="46">
        <v>106.42267657357615</v>
      </c>
    </row>
    <row r="55" spans="2:38">
      <c r="B55" s="62" t="s">
        <v>65</v>
      </c>
      <c r="C55" s="62" t="s">
        <v>172</v>
      </c>
      <c r="D55" s="61" t="s">
        <v>173</v>
      </c>
      <c r="E55" s="61">
        <v>1111739</v>
      </c>
      <c r="F55" s="61">
        <v>1111739</v>
      </c>
      <c r="G55" s="63">
        <v>5</v>
      </c>
      <c r="I55" s="60">
        <v>147489.5</v>
      </c>
      <c r="J55" s="57">
        <v>933.22324999999989</v>
      </c>
      <c r="K55" s="59">
        <v>158.04310490549824</v>
      </c>
      <c r="L55" s="58"/>
      <c r="M55" s="57">
        <v>155194</v>
      </c>
      <c r="O55" s="57">
        <v>155504.38800000001</v>
      </c>
      <c r="P55" s="52"/>
      <c r="Q55" s="56">
        <v>177.10813984427841</v>
      </c>
      <c r="R55" s="55">
        <v>159915.5</v>
      </c>
      <c r="S55" s="55">
        <v>902.92575000000011</v>
      </c>
      <c r="T55" s="55">
        <v>15</v>
      </c>
      <c r="U55" s="55">
        <v>106.78325000000001</v>
      </c>
      <c r="V55" s="55">
        <v>1.833</v>
      </c>
      <c r="W55" s="46">
        <v>6.4215865463403077</v>
      </c>
      <c r="X55" s="46">
        <v>-8.126614673172412</v>
      </c>
      <c r="Y55" s="55">
        <v>17.295750000000112</v>
      </c>
      <c r="Z55" s="54">
        <v>1.9155229541299616E-2</v>
      </c>
      <c r="AA55" s="54">
        <v>1.4610525435073627E-2</v>
      </c>
      <c r="AB55" s="53">
        <v>3.75</v>
      </c>
      <c r="AC55" s="52"/>
      <c r="AD55" s="51">
        <v>0.08</v>
      </c>
      <c r="AE55" s="50">
        <v>170.6865532979381</v>
      </c>
      <c r="AF55" s="49">
        <v>911.05236467317252</v>
      </c>
      <c r="AG55" s="49">
        <v>6.51</v>
      </c>
      <c r="AH55" s="49">
        <v>879.12</v>
      </c>
      <c r="AI55" s="48">
        <v>885.63</v>
      </c>
      <c r="AJ55" s="46">
        <v>25.422364673172524</v>
      </c>
      <c r="AK55" s="47">
        <v>26</v>
      </c>
      <c r="AL55" s="46">
        <v>51.422364673172524</v>
      </c>
    </row>
    <row r="56" spans="2:38">
      <c r="B56" s="62" t="s">
        <v>110</v>
      </c>
      <c r="C56" s="62" t="s">
        <v>174</v>
      </c>
      <c r="D56" s="61" t="s">
        <v>175</v>
      </c>
      <c r="E56" s="61">
        <v>1112112</v>
      </c>
      <c r="F56" s="61">
        <v>1112112</v>
      </c>
      <c r="G56" s="63">
        <v>4</v>
      </c>
      <c r="I56" s="60">
        <v>114381.75</v>
      </c>
      <c r="J56" s="57">
        <v>694.8075</v>
      </c>
      <c r="K56" s="59">
        <v>164.62365475329497</v>
      </c>
      <c r="L56" s="58"/>
      <c r="M56" s="57">
        <v>122959.75</v>
      </c>
      <c r="O56" s="57">
        <v>123205.6695</v>
      </c>
      <c r="P56" s="52"/>
      <c r="Q56" s="56">
        <v>193.97214781396369</v>
      </c>
      <c r="R56" s="55">
        <v>123826</v>
      </c>
      <c r="S56" s="55">
        <v>638.37</v>
      </c>
      <c r="T56" s="55">
        <v>0</v>
      </c>
      <c r="U56" s="55">
        <v>118.71250000000001</v>
      </c>
      <c r="V56" s="55">
        <v>21.641999999999999</v>
      </c>
      <c r="W56" s="46">
        <v>16.178600680405111</v>
      </c>
      <c r="X56" s="46">
        <v>-54.600422641086425</v>
      </c>
      <c r="Y56" s="55">
        <v>-24.139999999999986</v>
      </c>
      <c r="Z56" s="54">
        <v>-3.7815060231527149E-2</v>
      </c>
      <c r="AA56" s="54">
        <v>0</v>
      </c>
      <c r="AB56" s="53">
        <v>0</v>
      </c>
      <c r="AC56" s="52"/>
      <c r="AD56" s="51">
        <v>0.08</v>
      </c>
      <c r="AE56" s="50">
        <v>177.79354713355858</v>
      </c>
      <c r="AF56" s="49">
        <v>692.97042264108643</v>
      </c>
      <c r="AG56" s="49">
        <v>0</v>
      </c>
      <c r="AH56" s="49">
        <v>662.51</v>
      </c>
      <c r="AI56" s="48">
        <v>662.51</v>
      </c>
      <c r="AJ56" s="46">
        <v>30.460422641086438</v>
      </c>
      <c r="AK56" s="47">
        <v>15</v>
      </c>
      <c r="AL56" s="46">
        <v>45.460422641086438</v>
      </c>
    </row>
    <row r="57" spans="2:38">
      <c r="B57" s="62" t="s">
        <v>85</v>
      </c>
      <c r="C57" s="62" t="s">
        <v>162</v>
      </c>
      <c r="D57" s="61" t="s">
        <v>176</v>
      </c>
      <c r="E57" s="61">
        <v>1111591</v>
      </c>
      <c r="F57" s="61">
        <v>1111591</v>
      </c>
      <c r="G57" s="63">
        <v>6</v>
      </c>
      <c r="I57" s="60">
        <v>97819.5</v>
      </c>
      <c r="J57" s="57">
        <v>725.37749999999994</v>
      </c>
      <c r="K57" s="59">
        <v>134.85323159320492</v>
      </c>
      <c r="L57" s="58"/>
      <c r="M57" s="57">
        <v>104838.25</v>
      </c>
      <c r="O57" s="57">
        <v>105047.9265</v>
      </c>
      <c r="P57" s="52"/>
      <c r="Q57" s="56">
        <v>127.85334532222147</v>
      </c>
      <c r="R57" s="55">
        <v>105932.25</v>
      </c>
      <c r="S57" s="55">
        <v>828.54500000000007</v>
      </c>
      <c r="T57" s="55">
        <v>15</v>
      </c>
      <c r="U57" s="55">
        <v>154.14175</v>
      </c>
      <c r="V57" s="55">
        <v>39.25</v>
      </c>
      <c r="W57" s="46">
        <v>-23.182274062168048</v>
      </c>
      <c r="X57" s="46">
        <v>133.02743316266788</v>
      </c>
      <c r="Y57" s="55">
        <v>70.545000000000073</v>
      </c>
      <c r="Z57" s="54">
        <v>8.5143233016915273E-2</v>
      </c>
      <c r="AA57" s="54">
        <v>1.5779651065257506E-3</v>
      </c>
      <c r="AB57" s="53">
        <v>0.25</v>
      </c>
      <c r="AC57" s="52"/>
      <c r="AD57" s="51">
        <v>0.12</v>
      </c>
      <c r="AE57" s="50">
        <v>151.03561938438952</v>
      </c>
      <c r="AF57" s="49">
        <v>695.5175668373322</v>
      </c>
      <c r="AG57" s="49">
        <v>6</v>
      </c>
      <c r="AH57" s="49">
        <v>752</v>
      </c>
      <c r="AI57" s="48">
        <v>758</v>
      </c>
      <c r="AJ57" s="46">
        <v>-62.482433162667803</v>
      </c>
      <c r="AK57" s="47">
        <v>16</v>
      </c>
      <c r="AL57" s="46">
        <v>-46.482433162667803</v>
      </c>
    </row>
    <row r="58" spans="2:38">
      <c r="B58" s="62" t="s">
        <v>145</v>
      </c>
      <c r="C58" s="62" t="s">
        <v>177</v>
      </c>
      <c r="D58" s="61" t="s">
        <v>178</v>
      </c>
      <c r="E58" s="61">
        <v>1112858</v>
      </c>
      <c r="F58" s="61">
        <v>1112858</v>
      </c>
      <c r="G58" s="63">
        <v>4</v>
      </c>
      <c r="I58" s="60">
        <v>109478.5</v>
      </c>
      <c r="J58" s="57">
        <v>630.95825000000002</v>
      </c>
      <c r="K58" s="59">
        <v>173.51148035547519</v>
      </c>
      <c r="L58" s="58"/>
      <c r="M58" s="57">
        <v>109732.75</v>
      </c>
      <c r="O58" s="57">
        <v>109952.21550000001</v>
      </c>
      <c r="P58" s="52"/>
      <c r="Q58" s="56">
        <v>172.89128397375819</v>
      </c>
      <c r="R58" s="55">
        <v>110685</v>
      </c>
      <c r="S58" s="55">
        <v>640.20000000000005</v>
      </c>
      <c r="T58" s="55">
        <v>0</v>
      </c>
      <c r="U58" s="55">
        <v>55.650000000000006</v>
      </c>
      <c r="V58" s="55">
        <v>9.25</v>
      </c>
      <c r="W58" s="46">
        <v>-11.0308852030455</v>
      </c>
      <c r="X58" s="46">
        <v>42.380737688541785</v>
      </c>
      <c r="Y58" s="55">
        <v>19.720000000000027</v>
      </c>
      <c r="Z58" s="54">
        <v>3.0802874101843215E-2</v>
      </c>
      <c r="AA58" s="54">
        <v>3.3156498673740051E-4</v>
      </c>
      <c r="AB58" s="53">
        <v>1.75</v>
      </c>
      <c r="AC58" s="52"/>
      <c r="AD58" s="51">
        <v>0.06</v>
      </c>
      <c r="AE58" s="50">
        <v>183.92216917680369</v>
      </c>
      <c r="AF58" s="49">
        <v>597.81926231145826</v>
      </c>
      <c r="AG58" s="49">
        <v>0</v>
      </c>
      <c r="AH58" s="49">
        <v>620.48</v>
      </c>
      <c r="AI58" s="48">
        <v>620.48</v>
      </c>
      <c r="AJ58" s="46">
        <v>-22.660737688541758</v>
      </c>
      <c r="AK58" s="47">
        <v>9</v>
      </c>
      <c r="AL58" s="46">
        <v>-13.660737688541758</v>
      </c>
    </row>
    <row r="59" spans="2:38">
      <c r="B59" s="62" t="s">
        <v>104</v>
      </c>
      <c r="C59" s="62" t="s">
        <v>179</v>
      </c>
      <c r="D59" s="61" t="s">
        <v>180</v>
      </c>
      <c r="E59" s="61">
        <v>1112934</v>
      </c>
      <c r="F59" s="61">
        <v>1112934</v>
      </c>
      <c r="G59" s="63">
        <v>4</v>
      </c>
      <c r="I59" s="60">
        <v>1027155</v>
      </c>
      <c r="J59" s="57">
        <v>6224.6384999999991</v>
      </c>
      <c r="K59" s="59">
        <v>165.01440204117881</v>
      </c>
      <c r="L59" s="58"/>
      <c r="M59" s="57">
        <v>1072271.25</v>
      </c>
      <c r="O59" s="57">
        <v>1074415.7925</v>
      </c>
      <c r="P59" s="52"/>
      <c r="Q59" s="56">
        <v>159.08272865613517</v>
      </c>
      <c r="R59" s="55">
        <v>1097193.5</v>
      </c>
      <c r="S59" s="55">
        <v>6896.9994999999999</v>
      </c>
      <c r="T59" s="55">
        <v>9</v>
      </c>
      <c r="U59" s="55">
        <v>423.85425000000004</v>
      </c>
      <c r="V59" s="55">
        <v>614.95450000000005</v>
      </c>
      <c r="W59" s="46">
        <v>-19.132825548337934</v>
      </c>
      <c r="X59" s="46">
        <v>868.25640125069458</v>
      </c>
      <c r="Y59" s="55">
        <v>952.9994999999999</v>
      </c>
      <c r="Z59" s="54">
        <v>0.13817595608061156</v>
      </c>
      <c r="AA59" s="54">
        <v>2.5167226882708959E-2</v>
      </c>
      <c r="AB59" s="53">
        <v>25.25</v>
      </c>
      <c r="AC59" s="52"/>
      <c r="AD59" s="51">
        <v>0.08</v>
      </c>
      <c r="AE59" s="50">
        <v>178.21555420447311</v>
      </c>
      <c r="AF59" s="49">
        <v>6028.7430987493053</v>
      </c>
      <c r="AG59" s="49">
        <v>14</v>
      </c>
      <c r="AH59" s="49">
        <v>5930</v>
      </c>
      <c r="AI59" s="48">
        <v>5944</v>
      </c>
      <c r="AJ59" s="46">
        <v>84.743098749305318</v>
      </c>
      <c r="AK59" s="47">
        <v>103</v>
      </c>
      <c r="AL59" s="46">
        <v>187.74309874930532</v>
      </c>
    </row>
    <row r="60" spans="2:38">
      <c r="B60" s="62" t="s">
        <v>88</v>
      </c>
      <c r="C60" s="62" t="s">
        <v>181</v>
      </c>
      <c r="D60" s="61" t="s">
        <v>182</v>
      </c>
      <c r="E60" s="61">
        <v>1112283</v>
      </c>
      <c r="F60" s="61">
        <v>1112283</v>
      </c>
      <c r="G60" s="63">
        <v>4</v>
      </c>
      <c r="I60" s="60">
        <v>140479</v>
      </c>
      <c r="J60" s="57">
        <v>825.44174999999996</v>
      </c>
      <c r="K60" s="59">
        <v>170.18644865007133</v>
      </c>
      <c r="L60" s="58"/>
      <c r="M60" s="57">
        <v>139622.75</v>
      </c>
      <c r="O60" s="57">
        <v>139901.99549999999</v>
      </c>
      <c r="P60" s="52"/>
      <c r="Q60" s="56">
        <v>158.67146271405585</v>
      </c>
      <c r="R60" s="55">
        <v>146373.75</v>
      </c>
      <c r="S60" s="55">
        <v>922.49575000000004</v>
      </c>
      <c r="T60" s="55">
        <v>34.75</v>
      </c>
      <c r="U60" s="55">
        <v>117.90425</v>
      </c>
      <c r="V60" s="55">
        <v>20</v>
      </c>
      <c r="W60" s="46">
        <v>-23.428037341520479</v>
      </c>
      <c r="X60" s="46">
        <v>154.22348424802249</v>
      </c>
      <c r="Y60" s="55">
        <v>85.495750000000044</v>
      </c>
      <c r="Z60" s="54">
        <v>9.2678746758453945E-2</v>
      </c>
      <c r="AA60" s="54">
        <v>2.031580149620239E-2</v>
      </c>
      <c r="AB60" s="53">
        <v>6</v>
      </c>
      <c r="AC60" s="52"/>
      <c r="AD60" s="51">
        <v>7.0000000000000007E-2</v>
      </c>
      <c r="AE60" s="50">
        <v>182.09950005557633</v>
      </c>
      <c r="AF60" s="49">
        <v>768.27226575197756</v>
      </c>
      <c r="AG60" s="49">
        <v>46</v>
      </c>
      <c r="AH60" s="49">
        <v>791</v>
      </c>
      <c r="AI60" s="48">
        <v>837</v>
      </c>
      <c r="AJ60" s="46">
        <v>-68.727734248022443</v>
      </c>
      <c r="AK60" s="47">
        <v>11</v>
      </c>
      <c r="AL60" s="46">
        <v>-57.727734248022443</v>
      </c>
    </row>
    <row r="61" spans="2:38">
      <c r="B61" s="62" t="s">
        <v>145</v>
      </c>
      <c r="C61" s="62" t="s">
        <v>183</v>
      </c>
      <c r="D61" s="61" t="s">
        <v>184</v>
      </c>
      <c r="E61" s="61">
        <v>1112875</v>
      </c>
      <c r="F61" s="61">
        <v>1112875</v>
      </c>
      <c r="G61" s="63">
        <v>4</v>
      </c>
      <c r="I61" s="60">
        <v>465600.75</v>
      </c>
      <c r="J61" s="57">
        <v>2843.5124999999998</v>
      </c>
      <c r="K61" s="59">
        <v>163.74141137061997</v>
      </c>
      <c r="L61" s="58"/>
      <c r="M61" s="57">
        <v>480974</v>
      </c>
      <c r="O61" s="57">
        <v>481935.94799999997</v>
      </c>
      <c r="P61" s="52"/>
      <c r="Q61" s="56">
        <v>172.74598513185367</v>
      </c>
      <c r="R61" s="55">
        <v>481954</v>
      </c>
      <c r="S61" s="55">
        <v>2789.9577500000005</v>
      </c>
      <c r="T61" s="55">
        <v>63.433333333333337</v>
      </c>
      <c r="U61" s="55">
        <v>219.51675</v>
      </c>
      <c r="V61" s="55">
        <v>46.25</v>
      </c>
      <c r="W61" s="46">
        <v>-4.094739148415897</v>
      </c>
      <c r="X61" s="46">
        <v>64.703428850568343</v>
      </c>
      <c r="Y61" s="55">
        <v>-23.292249999999513</v>
      </c>
      <c r="Z61" s="54">
        <v>-8.34860312848806E-3</v>
      </c>
      <c r="AA61" s="54">
        <v>2.2351894542327607E-2</v>
      </c>
      <c r="AB61" s="53">
        <v>16.5</v>
      </c>
      <c r="AC61" s="52"/>
      <c r="AD61" s="51">
        <v>0.08</v>
      </c>
      <c r="AE61" s="50">
        <v>176.84072428026957</v>
      </c>
      <c r="AF61" s="49">
        <v>2725.2543211494321</v>
      </c>
      <c r="AG61" s="49">
        <v>10</v>
      </c>
      <c r="AH61" s="49">
        <v>2803.25</v>
      </c>
      <c r="AI61" s="48">
        <v>2813.25</v>
      </c>
      <c r="AJ61" s="46">
        <v>-87.995678850567856</v>
      </c>
      <c r="AK61" s="47">
        <v>45</v>
      </c>
      <c r="AL61" s="46">
        <v>-42.995678850567856</v>
      </c>
    </row>
    <row r="62" spans="2:38">
      <c r="B62" s="62" t="s">
        <v>154</v>
      </c>
      <c r="C62" s="62" t="s">
        <v>185</v>
      </c>
      <c r="D62" s="61" t="s">
        <v>186</v>
      </c>
      <c r="E62" s="61">
        <v>1110545</v>
      </c>
      <c r="F62" s="61">
        <v>1110545</v>
      </c>
      <c r="G62" s="63">
        <v>5</v>
      </c>
      <c r="I62" s="60">
        <v>938317.75</v>
      </c>
      <c r="J62" s="57">
        <v>6173.8502499999995</v>
      </c>
      <c r="K62" s="59">
        <v>151.98258979475571</v>
      </c>
      <c r="L62" s="58"/>
      <c r="M62" s="57">
        <v>943884</v>
      </c>
      <c r="O62" s="57">
        <v>945771.76800000004</v>
      </c>
      <c r="P62" s="52"/>
      <c r="Q62" s="56">
        <v>139.88557900528539</v>
      </c>
      <c r="R62" s="55">
        <v>944818.5</v>
      </c>
      <c r="S62" s="55">
        <v>6754.2237500000001</v>
      </c>
      <c r="T62" s="55">
        <v>17.45</v>
      </c>
      <c r="U62" s="55">
        <v>312.85849999999999</v>
      </c>
      <c r="V62" s="55">
        <v>450.36675000000002</v>
      </c>
      <c r="W62" s="46">
        <v>-25.775443870998316</v>
      </c>
      <c r="X62" s="46">
        <v>1045.1453465284358</v>
      </c>
      <c r="Y62" s="55">
        <v>908.07375000000047</v>
      </c>
      <c r="Z62" s="54">
        <v>0.13444531653248834</v>
      </c>
      <c r="AA62" s="54">
        <v>3.2697536180488714E-3</v>
      </c>
      <c r="AB62" s="53">
        <v>9.5</v>
      </c>
      <c r="AC62" s="52"/>
      <c r="AD62" s="51">
        <v>0.09</v>
      </c>
      <c r="AE62" s="50">
        <v>165.66102287628371</v>
      </c>
      <c r="AF62" s="49">
        <v>5709.0784034715643</v>
      </c>
      <c r="AG62" s="49">
        <v>20.6</v>
      </c>
      <c r="AH62" s="49">
        <v>5825.5499999999993</v>
      </c>
      <c r="AI62" s="48">
        <v>5846.15</v>
      </c>
      <c r="AJ62" s="46">
        <v>-137.07159652843529</v>
      </c>
      <c r="AK62" s="47">
        <v>125</v>
      </c>
      <c r="AL62" s="46">
        <v>-12.071596528435293</v>
      </c>
    </row>
    <row r="63" spans="2:38">
      <c r="B63" s="62" t="s">
        <v>141</v>
      </c>
      <c r="C63" s="62" t="s">
        <v>142</v>
      </c>
      <c r="D63" s="61" t="s">
        <v>187</v>
      </c>
      <c r="E63" s="61">
        <v>1111930</v>
      </c>
      <c r="F63" s="61">
        <v>1111930</v>
      </c>
      <c r="G63" s="63">
        <v>6</v>
      </c>
      <c r="I63" s="60">
        <v>233358.5</v>
      </c>
      <c r="J63" s="57">
        <v>1692.2275000000002</v>
      </c>
      <c r="K63" s="59">
        <v>137.90019367963231</v>
      </c>
      <c r="L63" s="58"/>
      <c r="M63" s="57">
        <v>244182.75</v>
      </c>
      <c r="O63" s="57">
        <v>244671.11550000001</v>
      </c>
      <c r="P63" s="52"/>
      <c r="Q63" s="56">
        <v>150.22301311760864</v>
      </c>
      <c r="R63" s="55">
        <v>245445.25</v>
      </c>
      <c r="S63" s="55">
        <v>1633.8724999999999</v>
      </c>
      <c r="T63" s="55">
        <v>165.3725</v>
      </c>
      <c r="U63" s="55">
        <v>77.849999999999994</v>
      </c>
      <c r="V63" s="55">
        <v>17.904250000000001</v>
      </c>
      <c r="W63" s="46">
        <v>-4.2252038035795465</v>
      </c>
      <c r="X63" s="46">
        <v>49.70972766543332</v>
      </c>
      <c r="Y63" s="55">
        <v>62.412499999999909</v>
      </c>
      <c r="Z63" s="54">
        <v>3.8199125084729627E-2</v>
      </c>
      <c r="AA63" s="54">
        <v>2.2194183393278416E-2</v>
      </c>
      <c r="AB63" s="53">
        <v>5.75</v>
      </c>
      <c r="AC63" s="52"/>
      <c r="AD63" s="51">
        <v>0.12</v>
      </c>
      <c r="AE63" s="50">
        <v>154.44821692118819</v>
      </c>
      <c r="AF63" s="49">
        <v>1584.1627723345666</v>
      </c>
      <c r="AG63" s="49">
        <v>130.28</v>
      </c>
      <c r="AH63" s="49">
        <v>1441.18</v>
      </c>
      <c r="AI63" s="48">
        <v>1571.46</v>
      </c>
      <c r="AJ63" s="46">
        <v>12.702772334566589</v>
      </c>
      <c r="AK63" s="47">
        <v>34</v>
      </c>
      <c r="AL63" s="46">
        <v>46.702772334566589</v>
      </c>
    </row>
    <row r="64" spans="2:38">
      <c r="B64" s="62" t="s">
        <v>188</v>
      </c>
      <c r="C64" s="62" t="s">
        <v>189</v>
      </c>
      <c r="D64" s="61" t="s">
        <v>190</v>
      </c>
      <c r="E64" s="61">
        <v>1110340</v>
      </c>
      <c r="F64" s="61">
        <v>1110340</v>
      </c>
      <c r="G64" s="63">
        <v>3</v>
      </c>
      <c r="I64" s="60">
        <v>166512</v>
      </c>
      <c r="J64" s="57">
        <v>923.18999999999994</v>
      </c>
      <c r="K64" s="59">
        <v>180.36590517661588</v>
      </c>
      <c r="L64" s="58"/>
      <c r="M64" s="57">
        <v>162635.75</v>
      </c>
      <c r="O64" s="57">
        <v>162961.0215</v>
      </c>
      <c r="P64" s="52"/>
      <c r="Q64" s="56">
        <v>190.23042906588336</v>
      </c>
      <c r="R64" s="55">
        <v>165295.5</v>
      </c>
      <c r="S64" s="55">
        <v>868.9224999999999</v>
      </c>
      <c r="T64" s="55">
        <v>10.875</v>
      </c>
      <c r="U64" s="55">
        <v>86.912499999999994</v>
      </c>
      <c r="V64" s="55">
        <v>23.33325</v>
      </c>
      <c r="W64" s="46">
        <v>0.84622863043668417</v>
      </c>
      <c r="X64" s="46">
        <v>8.444059215037214</v>
      </c>
      <c r="Y64" s="55">
        <v>-38.457500000000095</v>
      </c>
      <c r="Z64" s="54">
        <v>-4.425883781349902E-2</v>
      </c>
      <c r="AA64" s="54">
        <v>7.8231292517006792E-2</v>
      </c>
      <c r="AB64" s="53">
        <v>13.75</v>
      </c>
      <c r="AC64" s="52"/>
      <c r="AD64" s="51">
        <v>0.05</v>
      </c>
      <c r="AE64" s="50">
        <v>189.38420043544667</v>
      </c>
      <c r="AF64" s="49">
        <v>860.47844078496269</v>
      </c>
      <c r="AG64" s="49">
        <v>20.38</v>
      </c>
      <c r="AH64" s="49">
        <v>887</v>
      </c>
      <c r="AI64" s="48">
        <v>907.38</v>
      </c>
      <c r="AJ64" s="46">
        <v>-46.90155921503731</v>
      </c>
      <c r="AK64" s="47">
        <v>22</v>
      </c>
      <c r="AL64" s="46">
        <v>-24.90155921503731</v>
      </c>
    </row>
    <row r="65" spans="2:38">
      <c r="B65" s="62" t="s">
        <v>88</v>
      </c>
      <c r="C65" s="62" t="s">
        <v>101</v>
      </c>
      <c r="D65" s="61" t="s">
        <v>191</v>
      </c>
      <c r="E65" s="61">
        <v>1112267</v>
      </c>
      <c r="F65" s="61">
        <v>1112267</v>
      </c>
      <c r="G65" s="63">
        <v>4</v>
      </c>
      <c r="I65" s="60">
        <v>177115.5</v>
      </c>
      <c r="J65" s="57">
        <v>1055.34175</v>
      </c>
      <c r="K65" s="59">
        <v>167.82762550614527</v>
      </c>
      <c r="L65" s="58"/>
      <c r="M65" s="57">
        <v>182586.5</v>
      </c>
      <c r="O65" s="57">
        <v>182951.67300000001</v>
      </c>
      <c r="P65" s="52"/>
      <c r="Q65" s="56">
        <v>162.52836234985429</v>
      </c>
      <c r="R65" s="55">
        <v>188925</v>
      </c>
      <c r="S65" s="55">
        <v>1162.4124999999999</v>
      </c>
      <c r="T65" s="55">
        <v>29.625</v>
      </c>
      <c r="U65" s="55">
        <v>93.545749999999998</v>
      </c>
      <c r="V65" s="55">
        <v>75.966500000000011</v>
      </c>
      <c r="W65" s="46">
        <v>-17.047196941721154</v>
      </c>
      <c r="X65" s="46">
        <v>143.61198103325796</v>
      </c>
      <c r="Y65" s="55">
        <v>87.412499999999909</v>
      </c>
      <c r="Z65" s="54">
        <v>7.5199208542578402E-2</v>
      </c>
      <c r="AA65" s="54">
        <v>1.4968858790252393E-2</v>
      </c>
      <c r="AB65" s="53">
        <v>6</v>
      </c>
      <c r="AC65" s="52"/>
      <c r="AD65" s="51">
        <v>7.0000000000000007E-2</v>
      </c>
      <c r="AE65" s="50">
        <v>179.57555929157544</v>
      </c>
      <c r="AF65" s="49">
        <v>1018.8005189667419</v>
      </c>
      <c r="AG65" s="49">
        <v>33</v>
      </c>
      <c r="AH65" s="49">
        <v>1042</v>
      </c>
      <c r="AI65" s="48">
        <v>1075</v>
      </c>
      <c r="AJ65" s="46">
        <v>-56.199481033258053</v>
      </c>
      <c r="AK65" s="47">
        <v>16</v>
      </c>
      <c r="AL65" s="46">
        <v>-40.199481033258053</v>
      </c>
    </row>
    <row r="66" spans="2:38">
      <c r="B66" s="62" t="s">
        <v>151</v>
      </c>
      <c r="C66" s="62" t="s">
        <v>152</v>
      </c>
      <c r="D66" s="61" t="s">
        <v>192</v>
      </c>
      <c r="E66" s="61">
        <v>1111296</v>
      </c>
      <c r="F66" s="61">
        <v>1111296</v>
      </c>
      <c r="G66" s="63">
        <v>4</v>
      </c>
      <c r="I66" s="60">
        <v>184393.75</v>
      </c>
      <c r="J66" s="57">
        <v>1129.6600000000001</v>
      </c>
      <c r="K66" s="59">
        <v>163.22942301223375</v>
      </c>
      <c r="L66" s="58"/>
      <c r="M66" s="57">
        <v>196827.5</v>
      </c>
      <c r="O66" s="57">
        <v>197221.155</v>
      </c>
      <c r="P66" s="52"/>
      <c r="Q66" s="56">
        <v>146.08074660275051</v>
      </c>
      <c r="R66" s="55">
        <v>176806.75</v>
      </c>
      <c r="S66" s="55">
        <v>1210.33575</v>
      </c>
      <c r="T66" s="55">
        <v>34.47</v>
      </c>
      <c r="U66" s="55">
        <v>84.612499999999997</v>
      </c>
      <c r="V66" s="55">
        <v>84.65</v>
      </c>
      <c r="W66" s="46">
        <v>-30.207030250461941</v>
      </c>
      <c r="X66" s="46">
        <v>91.590261682804112</v>
      </c>
      <c r="Y66" s="55">
        <v>82.695750000000089</v>
      </c>
      <c r="Z66" s="54">
        <v>6.8324636366396754E-2</v>
      </c>
      <c r="AA66" s="54">
        <v>1.2549937304989357E-2</v>
      </c>
      <c r="AB66" s="53">
        <v>5.75</v>
      </c>
      <c r="AC66" s="52"/>
      <c r="AD66" s="51">
        <v>0.08</v>
      </c>
      <c r="AE66" s="50">
        <v>176.28777685321245</v>
      </c>
      <c r="AF66" s="49">
        <v>1118.7454883171958</v>
      </c>
      <c r="AG66" s="49">
        <v>31.5</v>
      </c>
      <c r="AH66" s="49">
        <v>1096.1399999999999</v>
      </c>
      <c r="AI66" s="48">
        <v>1127.6399999999999</v>
      </c>
      <c r="AJ66" s="46">
        <v>-8.8945116828040227</v>
      </c>
      <c r="AK66" s="47">
        <v>25</v>
      </c>
      <c r="AL66" s="46">
        <v>16.105488317195977</v>
      </c>
    </row>
    <row r="67" spans="2:38">
      <c r="B67" s="62" t="s">
        <v>65</v>
      </c>
      <c r="C67" s="62" t="s">
        <v>172</v>
      </c>
      <c r="D67" s="61" t="s">
        <v>193</v>
      </c>
      <c r="E67" s="61">
        <v>1111724</v>
      </c>
      <c r="F67" s="61">
        <v>1111724</v>
      </c>
      <c r="G67" s="63">
        <v>4</v>
      </c>
      <c r="I67" s="60">
        <v>334414.25</v>
      </c>
      <c r="J67" s="57">
        <v>2051.3447499999997</v>
      </c>
      <c r="K67" s="59">
        <v>163.02196400678142</v>
      </c>
      <c r="L67" s="58"/>
      <c r="M67" s="57">
        <v>367314.25</v>
      </c>
      <c r="O67" s="57">
        <v>368048.87849999999</v>
      </c>
      <c r="P67" s="52"/>
      <c r="Q67" s="56">
        <v>198.60455933728011</v>
      </c>
      <c r="R67" s="55">
        <v>379755.75</v>
      </c>
      <c r="S67" s="55">
        <v>1912.12</v>
      </c>
      <c r="T67" s="55">
        <v>197.245</v>
      </c>
      <c r="U67" s="55">
        <v>246.02500000000001</v>
      </c>
      <c r="V67" s="55">
        <v>0</v>
      </c>
      <c r="W67" s="46">
        <v>22.540838209956178</v>
      </c>
      <c r="X67" s="46">
        <v>-178.30996560227322</v>
      </c>
      <c r="Y67" s="55">
        <v>-37.690000000000282</v>
      </c>
      <c r="Z67" s="54">
        <v>-1.9711105997531685E-2</v>
      </c>
      <c r="AA67" s="54">
        <v>0.17287302129112089</v>
      </c>
      <c r="AB67" s="53">
        <v>68.25</v>
      </c>
      <c r="AC67" s="52"/>
      <c r="AD67" s="51">
        <v>0.08</v>
      </c>
      <c r="AE67" s="50">
        <v>176.06372112732393</v>
      </c>
      <c r="AF67" s="49">
        <v>2090.4299656022731</v>
      </c>
      <c r="AG67" s="49">
        <v>210.45</v>
      </c>
      <c r="AH67" s="49">
        <v>1739.3600000000001</v>
      </c>
      <c r="AI67" s="48">
        <v>1949.8100000000002</v>
      </c>
      <c r="AJ67" s="46">
        <v>140.61996560227294</v>
      </c>
      <c r="AK67" s="47">
        <v>40</v>
      </c>
      <c r="AL67" s="46">
        <v>180.61996560227294</v>
      </c>
    </row>
    <row r="68" spans="2:38">
      <c r="B68" s="62" t="s">
        <v>138</v>
      </c>
      <c r="C68" s="62" t="s">
        <v>194</v>
      </c>
      <c r="D68" s="61" t="s">
        <v>195</v>
      </c>
      <c r="E68" s="61">
        <v>1111223</v>
      </c>
      <c r="F68" s="61">
        <v>1111223</v>
      </c>
      <c r="G68" s="63">
        <v>5</v>
      </c>
      <c r="I68" s="60">
        <v>304365.5</v>
      </c>
      <c r="J68" s="57">
        <v>2026.1907500000002</v>
      </c>
      <c r="K68" s="59">
        <v>150.21562012362358</v>
      </c>
      <c r="L68" s="58"/>
      <c r="M68" s="57">
        <v>336132.75</v>
      </c>
      <c r="O68" s="57">
        <v>336805.01549999998</v>
      </c>
      <c r="P68" s="52"/>
      <c r="Q68" s="56">
        <v>144.83442310988465</v>
      </c>
      <c r="R68" s="55">
        <v>321525.25</v>
      </c>
      <c r="S68" s="55">
        <v>2219.9504999999999</v>
      </c>
      <c r="T68" s="55">
        <v>4.9297499999999994</v>
      </c>
      <c r="U68" s="55">
        <v>179.87075000000002</v>
      </c>
      <c r="V68" s="55">
        <v>146.429</v>
      </c>
      <c r="W68" s="46">
        <v>-20.402759026101279</v>
      </c>
      <c r="X68" s="46">
        <v>181.63798978775139</v>
      </c>
      <c r="Y68" s="55">
        <v>2219.9504999999999</v>
      </c>
      <c r="Z68" s="54">
        <v>1</v>
      </c>
      <c r="AA68" s="54">
        <v>8.2624716553287986E-3</v>
      </c>
      <c r="AB68" s="53">
        <v>1.25</v>
      </c>
      <c r="AC68" s="52"/>
      <c r="AD68" s="51">
        <v>0.1</v>
      </c>
      <c r="AE68" s="50">
        <v>165.23718213598593</v>
      </c>
      <c r="AF68" s="49">
        <v>2038.3125102122485</v>
      </c>
      <c r="AG68" s="49">
        <v>0</v>
      </c>
      <c r="AH68" s="49">
        <v>0</v>
      </c>
      <c r="AI68" s="48">
        <v>0</v>
      </c>
      <c r="AJ68" s="46">
        <v>2038.3125102122485</v>
      </c>
      <c r="AK68" s="47">
        <v>28</v>
      </c>
      <c r="AL68" s="46">
        <v>2066.3125102122485</v>
      </c>
    </row>
    <row r="69" spans="2:38">
      <c r="B69" s="62" t="s">
        <v>138</v>
      </c>
      <c r="C69" s="62" t="s">
        <v>148</v>
      </c>
      <c r="D69" s="61" t="s">
        <v>196</v>
      </c>
      <c r="E69" s="61">
        <v>1110128</v>
      </c>
      <c r="F69" s="61">
        <v>1110128</v>
      </c>
      <c r="G69" s="63">
        <v>3</v>
      </c>
      <c r="I69" s="60">
        <v>209650.75</v>
      </c>
      <c r="J69" s="57">
        <v>1156.6032499999999</v>
      </c>
      <c r="K69" s="59">
        <v>181.26418890834003</v>
      </c>
      <c r="L69" s="58"/>
      <c r="M69" s="57">
        <v>203846.75</v>
      </c>
      <c r="O69" s="57">
        <v>204254.44349999999</v>
      </c>
      <c r="P69" s="52"/>
      <c r="Q69" s="56">
        <v>166.10031894661665</v>
      </c>
      <c r="R69" s="55">
        <v>212581.5</v>
      </c>
      <c r="S69" s="55">
        <v>1279.8380000000002</v>
      </c>
      <c r="T69" s="55">
        <v>54.679500000000004</v>
      </c>
      <c r="U69" s="55">
        <v>180.78324999999998</v>
      </c>
      <c r="V69" s="55">
        <v>41.353999999999999</v>
      </c>
      <c r="W69" s="46">
        <v>-24.227079407140366</v>
      </c>
      <c r="X69" s="46">
        <v>206.66385236437122</v>
      </c>
      <c r="Y69" s="55">
        <v>121.33800000000019</v>
      </c>
      <c r="Z69" s="54">
        <v>9.4807311550368228E-2</v>
      </c>
      <c r="AA69" s="54">
        <v>6.9600690893388785E-3</v>
      </c>
      <c r="AB69" s="53">
        <v>3</v>
      </c>
      <c r="AC69" s="52"/>
      <c r="AD69" s="51">
        <v>0.05</v>
      </c>
      <c r="AE69" s="50">
        <v>190.32739835375702</v>
      </c>
      <c r="AF69" s="49">
        <v>1073.174147635629</v>
      </c>
      <c r="AG69" s="49">
        <v>49.44</v>
      </c>
      <c r="AH69" s="49">
        <v>1109.06</v>
      </c>
      <c r="AI69" s="48">
        <v>1158.5</v>
      </c>
      <c r="AJ69" s="46">
        <v>-85.32585236437103</v>
      </c>
      <c r="AK69" s="47">
        <v>18</v>
      </c>
      <c r="AL69" s="46">
        <v>-67.32585236437103</v>
      </c>
    </row>
    <row r="70" spans="2:38">
      <c r="B70" s="62" t="s">
        <v>88</v>
      </c>
      <c r="C70" s="62" t="s">
        <v>197</v>
      </c>
      <c r="D70" s="61" t="s">
        <v>198</v>
      </c>
      <c r="E70" s="61">
        <v>1112015</v>
      </c>
      <c r="F70" s="61">
        <v>1112015</v>
      </c>
      <c r="G70" s="63">
        <v>4</v>
      </c>
      <c r="I70" s="60">
        <v>406383.5</v>
      </c>
      <c r="J70" s="57">
        <v>2460.0582499999996</v>
      </c>
      <c r="K70" s="59">
        <v>165.19263314191852</v>
      </c>
      <c r="L70" s="58"/>
      <c r="M70" s="57">
        <v>461682.25</v>
      </c>
      <c r="O70" s="57">
        <v>462605.61450000003</v>
      </c>
      <c r="P70" s="52"/>
      <c r="Q70" s="56">
        <v>173.73301216485746</v>
      </c>
      <c r="R70" s="55">
        <v>462179.5</v>
      </c>
      <c r="S70" s="55">
        <v>2660.2860000000001</v>
      </c>
      <c r="T70" s="55">
        <v>58.122500000000002</v>
      </c>
      <c r="U70" s="55">
        <v>362.45000000000005</v>
      </c>
      <c r="V70" s="55">
        <v>25.65</v>
      </c>
      <c r="W70" s="46">
        <v>-4.6750316284145583</v>
      </c>
      <c r="X70" s="46">
        <v>67.322114156163025</v>
      </c>
      <c r="Y70" s="55">
        <v>165.13599999999997</v>
      </c>
      <c r="Z70" s="54">
        <v>6.2074528828855231E-2</v>
      </c>
      <c r="AA70" s="54">
        <v>1.0304659498207885E-2</v>
      </c>
      <c r="AB70" s="53">
        <v>9.25</v>
      </c>
      <c r="AC70" s="52"/>
      <c r="AD70" s="51">
        <v>0.08</v>
      </c>
      <c r="AE70" s="50">
        <v>178.40804379327201</v>
      </c>
      <c r="AF70" s="49">
        <v>2592.963885843837</v>
      </c>
      <c r="AG70" s="49">
        <v>60.15</v>
      </c>
      <c r="AH70" s="49">
        <v>2435</v>
      </c>
      <c r="AI70" s="48">
        <v>2495.15</v>
      </c>
      <c r="AJ70" s="46">
        <v>97.813885843836943</v>
      </c>
      <c r="AK70" s="47">
        <v>38</v>
      </c>
      <c r="AL70" s="46">
        <v>135.81388584383694</v>
      </c>
    </row>
    <row r="71" spans="2:38">
      <c r="B71" s="62" t="s">
        <v>88</v>
      </c>
      <c r="C71" s="62" t="s">
        <v>133</v>
      </c>
      <c r="D71" s="61" t="s">
        <v>199</v>
      </c>
      <c r="E71" s="61">
        <v>1112012</v>
      </c>
      <c r="F71" s="61">
        <v>1112012</v>
      </c>
      <c r="G71" s="63">
        <v>4</v>
      </c>
      <c r="I71" s="60">
        <v>489631.25</v>
      </c>
      <c r="J71" s="57">
        <v>2839.5575000000003</v>
      </c>
      <c r="K71" s="59">
        <v>172.43223636077099</v>
      </c>
      <c r="L71" s="58"/>
      <c r="M71" s="57">
        <v>465198.5</v>
      </c>
      <c r="O71" s="57">
        <v>466128.897</v>
      </c>
      <c r="P71" s="52"/>
      <c r="Q71" s="56">
        <v>372.2545703326054</v>
      </c>
      <c r="R71" s="55">
        <v>439373</v>
      </c>
      <c r="S71" s="55">
        <v>1180.3025</v>
      </c>
      <c r="T71" s="55">
        <v>18.352499999999999</v>
      </c>
      <c r="U71" s="55">
        <v>126.11666666666667</v>
      </c>
      <c r="V71" s="55">
        <v>149.49600000000001</v>
      </c>
      <c r="W71" s="46">
        <v>189.47639979018814</v>
      </c>
      <c r="X71" s="46">
        <v>-1369.9413043706411</v>
      </c>
      <c r="Y71" s="55">
        <v>-378.08750000000009</v>
      </c>
      <c r="Z71" s="54">
        <v>-0.32033101683678555</v>
      </c>
      <c r="AA71" s="54">
        <v>0</v>
      </c>
      <c r="AB71" s="53">
        <v>0</v>
      </c>
      <c r="AC71" s="52"/>
      <c r="AD71" s="51">
        <v>0.06</v>
      </c>
      <c r="AE71" s="50">
        <v>182.77817054241726</v>
      </c>
      <c r="AF71" s="49">
        <v>2550.2438043706411</v>
      </c>
      <c r="AG71" s="49">
        <v>18.149999999999999</v>
      </c>
      <c r="AH71" s="49">
        <v>1540.24</v>
      </c>
      <c r="AI71" s="48">
        <v>1558.39</v>
      </c>
      <c r="AJ71" s="46">
        <v>991.853804370641</v>
      </c>
      <c r="AK71" s="47">
        <v>22</v>
      </c>
      <c r="AL71" s="46">
        <v>1013.853804370641</v>
      </c>
    </row>
    <row r="72" spans="2:38">
      <c r="B72" s="62" t="s">
        <v>88</v>
      </c>
      <c r="C72" s="62" t="s">
        <v>197</v>
      </c>
      <c r="D72" s="61" t="s">
        <v>200</v>
      </c>
      <c r="E72" s="61">
        <v>1112008</v>
      </c>
      <c r="F72" s="61">
        <v>1112008</v>
      </c>
      <c r="G72" s="63">
        <v>4</v>
      </c>
      <c r="I72" s="60">
        <v>535460.75</v>
      </c>
      <c r="J72" s="57">
        <v>3205.2565</v>
      </c>
      <c r="K72" s="59">
        <v>167.05706703972052</v>
      </c>
      <c r="L72" s="58"/>
      <c r="M72" s="57">
        <v>578340.25</v>
      </c>
      <c r="O72" s="57">
        <v>579496.93050000002</v>
      </c>
      <c r="P72" s="52"/>
      <c r="Q72" s="56">
        <v>183.10781002159996</v>
      </c>
      <c r="R72" s="55">
        <v>591138.25</v>
      </c>
      <c r="S72" s="55">
        <v>3228.36175</v>
      </c>
      <c r="T72" s="55">
        <v>21.566666666666666</v>
      </c>
      <c r="U72" s="55">
        <v>506.60424999999998</v>
      </c>
      <c r="V72" s="55">
        <v>237.25424999999998</v>
      </c>
      <c r="W72" s="46">
        <v>4.3567482890989879</v>
      </c>
      <c r="X72" s="46">
        <v>-13.559863686473818</v>
      </c>
      <c r="Y72" s="55">
        <v>345.76174999999967</v>
      </c>
      <c r="Z72" s="54">
        <v>0.10710130300608339</v>
      </c>
      <c r="AA72" s="54">
        <v>6.1507896990579382E-2</v>
      </c>
      <c r="AB72" s="53">
        <v>39.25</v>
      </c>
      <c r="AC72" s="52"/>
      <c r="AD72" s="51">
        <v>7.0000000000000007E-2</v>
      </c>
      <c r="AE72" s="50">
        <v>178.75106173250097</v>
      </c>
      <c r="AF72" s="49">
        <v>3241.9216136864738</v>
      </c>
      <c r="AG72" s="49">
        <v>21.3</v>
      </c>
      <c r="AH72" s="49">
        <v>2861.3</v>
      </c>
      <c r="AI72" s="48">
        <v>2882.6000000000004</v>
      </c>
      <c r="AJ72" s="46">
        <v>359.32161368647348</v>
      </c>
      <c r="AK72" s="47">
        <v>46</v>
      </c>
      <c r="AL72" s="46">
        <v>405.32161368647348</v>
      </c>
    </row>
    <row r="73" spans="2:38">
      <c r="B73" s="62" t="s">
        <v>88</v>
      </c>
      <c r="C73" s="62" t="s">
        <v>133</v>
      </c>
      <c r="D73" s="61" t="s">
        <v>201</v>
      </c>
      <c r="E73" s="61">
        <v>1112029</v>
      </c>
      <c r="F73" s="61">
        <v>1112029</v>
      </c>
      <c r="G73" s="63">
        <v>1</v>
      </c>
      <c r="I73" s="60">
        <v>397596.5</v>
      </c>
      <c r="J73" s="57">
        <v>1214.721</v>
      </c>
      <c r="K73" s="59">
        <v>327.31507893582148</v>
      </c>
      <c r="L73" s="58"/>
      <c r="M73" s="57">
        <v>381009.25</v>
      </c>
      <c r="O73" s="57">
        <v>381771.26850000001</v>
      </c>
      <c r="Q73" s="56">
        <v>305.24413074392334</v>
      </c>
      <c r="R73" s="55">
        <v>383206</v>
      </c>
      <c r="S73" s="55">
        <v>1255.40825</v>
      </c>
      <c r="T73" s="55">
        <v>-1.5</v>
      </c>
      <c r="U73" s="55">
        <v>171.1</v>
      </c>
      <c r="V73" s="55">
        <v>89.34174999999999</v>
      </c>
      <c r="W73" s="46">
        <v>-22.07094819189814</v>
      </c>
      <c r="X73" s="46">
        <v>89.035867336700676</v>
      </c>
      <c r="Y73" s="55">
        <v>71.868249999999989</v>
      </c>
      <c r="Z73" s="54">
        <v>5.7246915495417522E-2</v>
      </c>
      <c r="AA73" s="54">
        <v>0</v>
      </c>
      <c r="AB73" s="53">
        <v>0</v>
      </c>
      <c r="AD73" s="51">
        <v>0</v>
      </c>
      <c r="AE73" s="50">
        <v>327.31507893582148</v>
      </c>
      <c r="AF73" s="49">
        <v>1166.3723826632993</v>
      </c>
      <c r="AG73" s="49">
        <v>0</v>
      </c>
      <c r="AH73" s="49">
        <v>1183.54</v>
      </c>
      <c r="AI73" s="48">
        <v>1183.54</v>
      </c>
      <c r="AJ73" s="46">
        <v>-17.167617336700687</v>
      </c>
      <c r="AK73" s="47">
        <v>19</v>
      </c>
      <c r="AL73" s="46">
        <v>1.8323826632993132</v>
      </c>
    </row>
    <row r="74" spans="2:38">
      <c r="B74" s="62" t="s">
        <v>88</v>
      </c>
      <c r="C74" s="62" t="s">
        <v>197</v>
      </c>
      <c r="D74" s="61" t="s">
        <v>202</v>
      </c>
      <c r="E74" s="61">
        <v>1112003</v>
      </c>
      <c r="F74" s="61">
        <v>1112003</v>
      </c>
      <c r="G74" s="63">
        <v>5</v>
      </c>
      <c r="I74" s="60">
        <v>626426</v>
      </c>
      <c r="J74" s="57">
        <v>4159.8060000000005</v>
      </c>
      <c r="K74" s="59">
        <v>150.59019579278456</v>
      </c>
      <c r="L74" s="58"/>
      <c r="M74" s="57">
        <v>631487.75</v>
      </c>
      <c r="O74" s="57">
        <v>632750.72549999994</v>
      </c>
      <c r="P74" s="52"/>
      <c r="Q74" s="56">
        <v>160.28287137426466</v>
      </c>
      <c r="R74" s="55">
        <v>631881</v>
      </c>
      <c r="S74" s="55">
        <v>3942.2864999999997</v>
      </c>
      <c r="T74" s="55">
        <v>179.48</v>
      </c>
      <c r="U74" s="55">
        <v>321.00400000000002</v>
      </c>
      <c r="V74" s="55">
        <v>199.71674999999999</v>
      </c>
      <c r="W74" s="46">
        <v>-5.3663439977983387</v>
      </c>
      <c r="X74" s="46">
        <v>122.46324228770072</v>
      </c>
      <c r="Y74" s="55">
        <v>-170.24350000000004</v>
      </c>
      <c r="Z74" s="54">
        <v>-4.318394921322944E-2</v>
      </c>
      <c r="AA74" s="54">
        <v>1.6789703757490414E-2</v>
      </c>
      <c r="AB74" s="53">
        <v>25</v>
      </c>
      <c r="AC74" s="52"/>
      <c r="AD74" s="51">
        <v>0.1</v>
      </c>
      <c r="AE74" s="50">
        <v>165.649215372063</v>
      </c>
      <c r="AF74" s="49">
        <v>3819.823257712299</v>
      </c>
      <c r="AG74" s="49">
        <v>262.41000000000003</v>
      </c>
      <c r="AH74" s="49">
        <v>3850.12</v>
      </c>
      <c r="AI74" s="48">
        <v>4112.53</v>
      </c>
      <c r="AJ74" s="46">
        <v>-292.70674228770076</v>
      </c>
      <c r="AK74" s="47">
        <v>79</v>
      </c>
      <c r="AL74" s="46">
        <v>-213.70674228770076</v>
      </c>
    </row>
    <row r="75" spans="2:38">
      <c r="B75" s="62" t="s">
        <v>88</v>
      </c>
      <c r="C75" s="62" t="s">
        <v>89</v>
      </c>
      <c r="D75" s="61" t="s">
        <v>203</v>
      </c>
      <c r="E75" s="61">
        <v>1112371</v>
      </c>
      <c r="F75" s="61">
        <v>1112371</v>
      </c>
      <c r="G75" s="63">
        <v>2</v>
      </c>
      <c r="I75" s="60">
        <v>166673</v>
      </c>
      <c r="J75" s="57">
        <v>871.11199999999997</v>
      </c>
      <c r="K75" s="59">
        <v>191.33360578203494</v>
      </c>
      <c r="L75" s="58"/>
      <c r="M75" s="57">
        <v>136879.75</v>
      </c>
      <c r="O75" s="57">
        <v>137153.50949999999</v>
      </c>
      <c r="P75" s="52"/>
      <c r="Q75" s="56">
        <v>158.52566619915848</v>
      </c>
      <c r="R75" s="55">
        <v>141286</v>
      </c>
      <c r="S75" s="55">
        <v>891.25</v>
      </c>
      <c r="T75" s="55">
        <v>7</v>
      </c>
      <c r="U75" s="55">
        <v>33.537499999999994</v>
      </c>
      <c r="V75" s="55">
        <v>10.875</v>
      </c>
      <c r="W75" s="46">
        <v>-36.634611698517148</v>
      </c>
      <c r="X75" s="46">
        <v>188.47630559118761</v>
      </c>
      <c r="Y75" s="55">
        <v>29.950000000000045</v>
      </c>
      <c r="Z75" s="54">
        <v>3.3604488078541425E-2</v>
      </c>
      <c r="AA75" s="54">
        <v>5.2971464733632484E-2</v>
      </c>
      <c r="AB75" s="53">
        <v>25</v>
      </c>
      <c r="AC75" s="52"/>
      <c r="AD75" s="51">
        <v>0.02</v>
      </c>
      <c r="AE75" s="50">
        <v>195.16027789767563</v>
      </c>
      <c r="AF75" s="49">
        <v>702.77369440881239</v>
      </c>
      <c r="AG75" s="49">
        <v>0</v>
      </c>
      <c r="AH75" s="49">
        <v>861.3</v>
      </c>
      <c r="AI75" s="48">
        <v>861.3</v>
      </c>
      <c r="AJ75" s="46">
        <v>-158.52630559118757</v>
      </c>
      <c r="AK75" s="47">
        <v>15</v>
      </c>
      <c r="AL75" s="46">
        <v>-143.52630559118757</v>
      </c>
    </row>
    <row r="76" spans="2:38">
      <c r="B76" s="62" t="s">
        <v>110</v>
      </c>
      <c r="C76" s="62" t="s">
        <v>111</v>
      </c>
      <c r="D76" s="61" t="s">
        <v>204</v>
      </c>
      <c r="E76" s="61">
        <v>1112421</v>
      </c>
      <c r="F76" s="61">
        <v>1112421</v>
      </c>
      <c r="G76" s="63">
        <v>2</v>
      </c>
      <c r="I76" s="60">
        <v>185726</v>
      </c>
      <c r="J76" s="57">
        <v>978.73249999999996</v>
      </c>
      <c r="K76" s="59">
        <v>189.76175819235593</v>
      </c>
      <c r="L76" s="58"/>
      <c r="M76" s="57">
        <v>198919</v>
      </c>
      <c r="O76" s="57">
        <v>199316.83799999999</v>
      </c>
      <c r="P76" s="52"/>
      <c r="Q76" s="56">
        <v>226.73898715179598</v>
      </c>
      <c r="R76" s="55">
        <v>198667</v>
      </c>
      <c r="S76" s="55">
        <v>876.1925</v>
      </c>
      <c r="T76" s="55">
        <v>-5.0625</v>
      </c>
      <c r="U76" s="55">
        <v>115.94149999999999</v>
      </c>
      <c r="V76" s="55">
        <v>22</v>
      </c>
      <c r="W76" s="46">
        <v>31.28437621366939</v>
      </c>
      <c r="X76" s="46">
        <v>-143.56772485903912</v>
      </c>
      <c r="Y76" s="55">
        <v>-69.167500000000018</v>
      </c>
      <c r="Z76" s="54">
        <v>-7.8940986141743982E-2</v>
      </c>
      <c r="AA76" s="54">
        <v>4.1591831304463513E-2</v>
      </c>
      <c r="AB76" s="53">
        <v>17</v>
      </c>
      <c r="AC76" s="52"/>
      <c r="AD76" s="51">
        <v>0.03</v>
      </c>
      <c r="AE76" s="50">
        <v>195.45461093812659</v>
      </c>
      <c r="AF76" s="49">
        <v>1019.7602248590391</v>
      </c>
      <c r="AG76" s="49">
        <v>0</v>
      </c>
      <c r="AH76" s="49">
        <v>945.36</v>
      </c>
      <c r="AI76" s="48">
        <v>945.36</v>
      </c>
      <c r="AJ76" s="46">
        <v>74.400224859039099</v>
      </c>
      <c r="AK76" s="47">
        <v>19</v>
      </c>
      <c r="AL76" s="46">
        <v>93.400224859039099</v>
      </c>
    </row>
    <row r="77" spans="2:38">
      <c r="B77" s="62" t="s">
        <v>205</v>
      </c>
      <c r="C77" s="62" t="s">
        <v>206</v>
      </c>
      <c r="D77" s="61" t="s">
        <v>207</v>
      </c>
      <c r="E77" s="61" t="s">
        <v>208</v>
      </c>
      <c r="F77" s="61">
        <v>1111470</v>
      </c>
      <c r="G77" s="63">
        <v>6</v>
      </c>
      <c r="I77" s="60">
        <v>611696.5</v>
      </c>
      <c r="J77" s="57">
        <v>4329.9075000000003</v>
      </c>
      <c r="K77" s="59">
        <v>141.2724174823596</v>
      </c>
      <c r="L77" s="58"/>
      <c r="M77" s="57">
        <v>688283</v>
      </c>
      <c r="O77" s="57">
        <v>689659.56599999999</v>
      </c>
      <c r="P77" s="52"/>
      <c r="Q77" s="56">
        <v>132.2856062730942</v>
      </c>
      <c r="R77" s="55">
        <v>677972</v>
      </c>
      <c r="S77" s="55">
        <v>5125.0625000000009</v>
      </c>
      <c r="T77" s="55">
        <v>580.5</v>
      </c>
      <c r="U77" s="55">
        <v>647.25</v>
      </c>
      <c r="V77" s="55">
        <v>406.33333333333331</v>
      </c>
      <c r="W77" s="46">
        <v>-24.526777132324952</v>
      </c>
      <c r="X77" s="46">
        <v>727.07076603744827</v>
      </c>
      <c r="Y77" s="55">
        <v>751.35250000000087</v>
      </c>
      <c r="Z77" s="54">
        <v>0.14660357800514642</v>
      </c>
      <c r="AA77" s="54">
        <v>3.0875537638675069E-2</v>
      </c>
      <c r="AB77" s="53">
        <v>42.75</v>
      </c>
      <c r="AC77" s="52"/>
      <c r="AD77" s="51">
        <v>0.11</v>
      </c>
      <c r="AE77" s="50">
        <v>156.81238340541915</v>
      </c>
      <c r="AF77" s="49">
        <v>4397.9917339625526</v>
      </c>
      <c r="AG77" s="49">
        <v>489.26</v>
      </c>
      <c r="AH77" s="49">
        <v>3884.45</v>
      </c>
      <c r="AI77" s="48">
        <v>4373.71</v>
      </c>
      <c r="AJ77" s="46">
        <v>24.281733962552607</v>
      </c>
      <c r="AK77" s="47">
        <v>82</v>
      </c>
      <c r="AL77" s="46">
        <v>106.28173396255261</v>
      </c>
    </row>
    <row r="78" spans="2:38">
      <c r="B78" s="62" t="s">
        <v>104</v>
      </c>
      <c r="C78" s="62" t="s">
        <v>105</v>
      </c>
      <c r="D78" s="61" t="s">
        <v>209</v>
      </c>
      <c r="E78" s="61">
        <v>1112591</v>
      </c>
      <c r="F78" s="61">
        <v>1112591</v>
      </c>
      <c r="G78" s="63">
        <v>4</v>
      </c>
      <c r="I78" s="60">
        <v>369948</v>
      </c>
      <c r="J78" s="57">
        <v>2154.8140000000003</v>
      </c>
      <c r="K78" s="59">
        <v>171.68442380641667</v>
      </c>
      <c r="L78" s="58"/>
      <c r="M78" s="57">
        <v>391455.25</v>
      </c>
      <c r="O78" s="57">
        <v>392238.1605</v>
      </c>
      <c r="P78" s="52"/>
      <c r="Q78" s="56">
        <v>173.9648096891263</v>
      </c>
      <c r="R78" s="55">
        <v>403160.75</v>
      </c>
      <c r="S78" s="55">
        <v>2317.4845</v>
      </c>
      <c r="T78" s="55">
        <v>0</v>
      </c>
      <c r="U78" s="55">
        <v>104.3125</v>
      </c>
      <c r="V78" s="55">
        <v>240.81275000000002</v>
      </c>
      <c r="W78" s="46">
        <v>-8.0206795456753639</v>
      </c>
      <c r="X78" s="46">
        <v>162.1579289131937</v>
      </c>
      <c r="Y78" s="55">
        <v>295.17450000000008</v>
      </c>
      <c r="Z78" s="54">
        <v>0.12736848941168757</v>
      </c>
      <c r="AA78" s="54">
        <v>0</v>
      </c>
      <c r="AB78" s="53">
        <v>0</v>
      </c>
      <c r="AC78" s="52"/>
      <c r="AD78" s="51">
        <v>0.06</v>
      </c>
      <c r="AE78" s="50">
        <v>181.98548923480166</v>
      </c>
      <c r="AF78" s="49">
        <v>2155.3265710868063</v>
      </c>
      <c r="AG78" s="49">
        <v>0</v>
      </c>
      <c r="AH78" s="49">
        <v>2022.31</v>
      </c>
      <c r="AI78" s="48">
        <v>2022.31</v>
      </c>
      <c r="AJ78" s="46">
        <v>133.01657108680638</v>
      </c>
      <c r="AK78" s="47">
        <v>39</v>
      </c>
      <c r="AL78" s="46">
        <v>172.01657108680638</v>
      </c>
    </row>
    <row r="79" spans="2:38">
      <c r="B79" s="62" t="s">
        <v>88</v>
      </c>
      <c r="C79" s="62" t="s">
        <v>89</v>
      </c>
      <c r="D79" s="61" t="s">
        <v>210</v>
      </c>
      <c r="E79" s="61">
        <v>1112375</v>
      </c>
      <c r="F79" s="61">
        <v>1112375</v>
      </c>
      <c r="G79" s="63">
        <v>4</v>
      </c>
      <c r="I79" s="60">
        <v>112289.5</v>
      </c>
      <c r="J79" s="57">
        <v>654.81675000000007</v>
      </c>
      <c r="K79" s="59">
        <v>171.4823269258155</v>
      </c>
      <c r="L79" s="58"/>
      <c r="M79" s="57">
        <v>113293</v>
      </c>
      <c r="O79" s="57">
        <v>113519.586</v>
      </c>
      <c r="P79" s="52"/>
      <c r="Q79" s="56">
        <v>169.9414168041215</v>
      </c>
      <c r="R79" s="55">
        <v>116911.75</v>
      </c>
      <c r="S79" s="55">
        <v>687.95325000000003</v>
      </c>
      <c r="T79" s="55">
        <v>17.25</v>
      </c>
      <c r="U79" s="55">
        <v>23.0625</v>
      </c>
      <c r="V79" s="55">
        <v>17.725000000000001</v>
      </c>
      <c r="W79" s="46">
        <v>-11.829849737242938</v>
      </c>
      <c r="X79" s="46">
        <v>63.434379883819588</v>
      </c>
      <c r="Y79" s="55">
        <v>24.75324999999998</v>
      </c>
      <c r="Z79" s="54">
        <v>3.5981005976786912E-2</v>
      </c>
      <c r="AA79" s="54">
        <v>0</v>
      </c>
      <c r="AB79" s="53">
        <v>0</v>
      </c>
      <c r="AC79" s="52"/>
      <c r="AD79" s="51">
        <v>0.06</v>
      </c>
      <c r="AE79" s="50">
        <v>181.77126654136444</v>
      </c>
      <c r="AF79" s="49">
        <v>624.51887011618044</v>
      </c>
      <c r="AG79" s="49">
        <v>15</v>
      </c>
      <c r="AH79" s="49">
        <v>648.20000000000005</v>
      </c>
      <c r="AI79" s="48">
        <v>663.2</v>
      </c>
      <c r="AJ79" s="46">
        <v>-38.681129883819608</v>
      </c>
      <c r="AK79" s="47">
        <v>12</v>
      </c>
      <c r="AL79" s="46">
        <v>-26.681129883819608</v>
      </c>
    </row>
    <row r="80" spans="2:38">
      <c r="B80" s="62" t="s">
        <v>141</v>
      </c>
      <c r="C80" s="62" t="s">
        <v>142</v>
      </c>
      <c r="D80" s="61" t="s">
        <v>211</v>
      </c>
      <c r="E80" s="61">
        <v>1111916</v>
      </c>
      <c r="F80" s="61">
        <v>1111916</v>
      </c>
      <c r="G80" s="63">
        <v>4</v>
      </c>
      <c r="I80" s="60">
        <v>161881.5</v>
      </c>
      <c r="J80" s="57">
        <v>986.55899999999997</v>
      </c>
      <c r="K80" s="59">
        <v>164.0869932766312</v>
      </c>
      <c r="L80" s="58"/>
      <c r="M80" s="57">
        <v>174247</v>
      </c>
      <c r="O80" s="57">
        <v>174595.49400000001</v>
      </c>
      <c r="P80" s="52"/>
      <c r="Q80" s="56">
        <v>172.84608835019534</v>
      </c>
      <c r="R80" s="55">
        <v>172552.25</v>
      </c>
      <c r="S80" s="55">
        <v>998.3</v>
      </c>
      <c r="T80" s="55">
        <v>4.3125</v>
      </c>
      <c r="U80" s="55">
        <v>89.924999999999997</v>
      </c>
      <c r="V80" s="55">
        <v>59.625</v>
      </c>
      <c r="W80" s="46">
        <v>-4.3678643885663462</v>
      </c>
      <c r="X80" s="46">
        <v>13.075691746019857</v>
      </c>
      <c r="Y80" s="55">
        <v>-40.240000000000009</v>
      </c>
      <c r="Z80" s="54">
        <v>-4.0308524491635793E-2</v>
      </c>
      <c r="AA80" s="54">
        <v>2.3352160459307311E-2</v>
      </c>
      <c r="AB80" s="53">
        <v>8.25</v>
      </c>
      <c r="AC80" s="52"/>
      <c r="AD80" s="51">
        <v>0.08</v>
      </c>
      <c r="AE80" s="50">
        <v>177.21395273876169</v>
      </c>
      <c r="AF80" s="49">
        <v>985.2243082539801</v>
      </c>
      <c r="AG80" s="49">
        <v>4.3</v>
      </c>
      <c r="AH80" s="49">
        <v>1034.24</v>
      </c>
      <c r="AI80" s="48">
        <v>1038.54</v>
      </c>
      <c r="AJ80" s="46">
        <v>-53.315691746019866</v>
      </c>
      <c r="AK80" s="47">
        <v>20</v>
      </c>
      <c r="AL80" s="46">
        <v>-33.315691746019866</v>
      </c>
    </row>
    <row r="81" spans="2:38">
      <c r="B81" s="62" t="s">
        <v>188</v>
      </c>
      <c r="C81" s="62" t="s">
        <v>212</v>
      </c>
      <c r="D81" s="61" t="s">
        <v>213</v>
      </c>
      <c r="E81" s="61">
        <v>1111071</v>
      </c>
      <c r="F81" s="61">
        <v>1111071</v>
      </c>
      <c r="G81" s="63">
        <v>4</v>
      </c>
      <c r="I81" s="60">
        <v>214251.75</v>
      </c>
      <c r="J81" s="57">
        <v>1300.0790000000002</v>
      </c>
      <c r="K81" s="59">
        <v>164.79902375163354</v>
      </c>
      <c r="L81" s="58"/>
      <c r="M81" s="57">
        <v>217614</v>
      </c>
      <c r="O81" s="57">
        <v>218049.228</v>
      </c>
      <c r="P81" s="52"/>
      <c r="Q81" s="56">
        <v>176.47486113061788</v>
      </c>
      <c r="R81" s="55">
        <v>228370.25</v>
      </c>
      <c r="S81" s="55">
        <v>1294.06675</v>
      </c>
      <c r="T81" s="55">
        <v>88.527500000000003</v>
      </c>
      <c r="U81" s="55">
        <v>43.774999999999999</v>
      </c>
      <c r="V81" s="55">
        <v>9.9085000000000001</v>
      </c>
      <c r="W81" s="46">
        <v>-1.5080845211463441</v>
      </c>
      <c r="X81" s="46">
        <v>68.953707840173138</v>
      </c>
      <c r="Y81" s="55">
        <v>19.566749999999956</v>
      </c>
      <c r="Z81" s="54">
        <v>1.5120356040366508E-2</v>
      </c>
      <c r="AA81" s="54">
        <v>0</v>
      </c>
      <c r="AB81" s="53">
        <v>0</v>
      </c>
      <c r="AC81" s="52"/>
      <c r="AD81" s="51">
        <v>0.08</v>
      </c>
      <c r="AE81" s="50">
        <v>177.98294565176423</v>
      </c>
      <c r="AF81" s="49">
        <v>1225.1130421598268</v>
      </c>
      <c r="AG81" s="49">
        <v>88.26</v>
      </c>
      <c r="AH81" s="49">
        <v>1186.24</v>
      </c>
      <c r="AI81" s="48">
        <v>1274.5</v>
      </c>
      <c r="AJ81" s="46">
        <v>-49.386957840173181</v>
      </c>
      <c r="AK81" s="47">
        <v>17</v>
      </c>
      <c r="AL81" s="46">
        <v>-32.386957840173181</v>
      </c>
    </row>
    <row r="82" spans="2:38">
      <c r="B82" s="62" t="s">
        <v>65</v>
      </c>
      <c r="C82" s="62" t="s">
        <v>214</v>
      </c>
      <c r="D82" s="61" t="s">
        <v>215</v>
      </c>
      <c r="E82" s="61">
        <v>1111781</v>
      </c>
      <c r="F82" s="61">
        <v>1111781</v>
      </c>
      <c r="G82" s="63">
        <v>4</v>
      </c>
      <c r="I82" s="60">
        <v>159082.5</v>
      </c>
      <c r="J82" s="57">
        <v>932.26824999999997</v>
      </c>
      <c r="K82" s="59">
        <v>170.6402636794721</v>
      </c>
      <c r="L82" s="58"/>
      <c r="M82" s="57">
        <v>166115</v>
      </c>
      <c r="O82" s="57">
        <v>166447.23000000001</v>
      </c>
      <c r="P82" s="52"/>
      <c r="Q82" s="56">
        <v>193.28648959002609</v>
      </c>
      <c r="R82" s="55">
        <v>176738.75</v>
      </c>
      <c r="S82" s="55">
        <v>914.38750000000005</v>
      </c>
      <c r="T82" s="55">
        <v>42.230000000000004</v>
      </c>
      <c r="U82" s="55">
        <v>78.425000000000011</v>
      </c>
      <c r="V82" s="55">
        <v>22.75</v>
      </c>
      <c r="W82" s="46">
        <v>10.701407452990935</v>
      </c>
      <c r="X82" s="46">
        <v>2.7728814788836189</v>
      </c>
      <c r="Y82" s="55">
        <v>3.9675000000000864</v>
      </c>
      <c r="Z82" s="54">
        <v>4.3389700755971468E-3</v>
      </c>
      <c r="AA82" s="54">
        <v>2.2046427181947867E-2</v>
      </c>
      <c r="AB82" s="53">
        <v>5.5</v>
      </c>
      <c r="AC82" s="52"/>
      <c r="AD82" s="51">
        <v>7.0000000000000007E-2</v>
      </c>
      <c r="AE82" s="50">
        <v>182.58508213703516</v>
      </c>
      <c r="AF82" s="49">
        <v>911.61461852111643</v>
      </c>
      <c r="AG82" s="49">
        <v>62.3</v>
      </c>
      <c r="AH82" s="49">
        <v>848.12</v>
      </c>
      <c r="AI82" s="48">
        <v>910.42</v>
      </c>
      <c r="AJ82" s="46">
        <v>1.1946185211164675</v>
      </c>
      <c r="AK82" s="47">
        <v>15</v>
      </c>
      <c r="AL82" s="46">
        <v>16.194618521116467</v>
      </c>
    </row>
    <row r="83" spans="2:38">
      <c r="B83" s="62" t="s">
        <v>94</v>
      </c>
      <c r="C83" s="62" t="s">
        <v>216</v>
      </c>
      <c r="D83" s="61" t="s">
        <v>217</v>
      </c>
      <c r="E83" s="61">
        <v>1110277</v>
      </c>
      <c r="F83" s="61">
        <v>1110277</v>
      </c>
      <c r="G83" s="63">
        <v>5</v>
      </c>
      <c r="I83" s="60">
        <v>258604.25</v>
      </c>
      <c r="J83" s="57">
        <v>1682.3824999999999</v>
      </c>
      <c r="K83" s="59">
        <v>153.7131122084306</v>
      </c>
      <c r="L83" s="64"/>
      <c r="M83" s="57">
        <v>271666.75</v>
      </c>
      <c r="O83" s="57">
        <v>272210.08350000001</v>
      </c>
      <c r="P83" s="52"/>
      <c r="Q83" s="56">
        <v>-2430.3682458317226</v>
      </c>
      <c r="R83" s="55">
        <v>268828.5</v>
      </c>
      <c r="S83" s="55">
        <v>-110.61225000000002</v>
      </c>
      <c r="T83" s="55">
        <v>0</v>
      </c>
      <c r="U83" s="55">
        <v>391.92099999999999</v>
      </c>
      <c r="V83" s="55">
        <v>0</v>
      </c>
      <c r="W83" s="46">
        <v>-2597.9155381389119</v>
      </c>
      <c r="X83" s="46">
        <v>-1735.2883623475323</v>
      </c>
      <c r="Y83" s="55">
        <v>-1525.3222500000002</v>
      </c>
      <c r="Z83" s="54">
        <v>13.789813063200503</v>
      </c>
      <c r="AA83" s="54">
        <v>4.8226342692268241E-2</v>
      </c>
      <c r="AB83" s="53">
        <v>15.5</v>
      </c>
      <c r="AC83" s="52"/>
      <c r="AD83" s="51">
        <v>0.09</v>
      </c>
      <c r="AE83" s="50">
        <v>167.54729230718937</v>
      </c>
      <c r="AF83" s="49">
        <v>1624.6761123475321</v>
      </c>
      <c r="AG83" s="49">
        <v>13.35</v>
      </c>
      <c r="AH83" s="49">
        <v>1401.3600000000001</v>
      </c>
      <c r="AI83" s="48">
        <v>1414.71</v>
      </c>
      <c r="AJ83" s="46">
        <v>209.96611234753209</v>
      </c>
      <c r="AK83" s="47">
        <v>20</v>
      </c>
      <c r="AL83" s="46">
        <v>229.96611234753209</v>
      </c>
    </row>
    <row r="84" spans="2:38">
      <c r="B84" s="62" t="s">
        <v>62</v>
      </c>
      <c r="C84" s="62" t="s">
        <v>63</v>
      </c>
      <c r="D84" s="61" t="s">
        <v>218</v>
      </c>
      <c r="E84" s="61">
        <v>1111359</v>
      </c>
      <c r="F84" s="61">
        <v>1111359</v>
      </c>
      <c r="G84" s="63">
        <v>4</v>
      </c>
      <c r="I84" s="60">
        <v>180491.5</v>
      </c>
      <c r="J84" s="57">
        <v>1080.2750000000001</v>
      </c>
      <c r="K84" s="59">
        <v>167.07921594038552</v>
      </c>
      <c r="L84" s="58"/>
      <c r="M84" s="57">
        <v>201016.25</v>
      </c>
      <c r="O84" s="57">
        <v>201418.2825</v>
      </c>
      <c r="P84" s="52"/>
      <c r="Q84" s="56">
        <v>158.46811604966464</v>
      </c>
      <c r="R84" s="55">
        <v>250178.25</v>
      </c>
      <c r="S84" s="55">
        <v>1578.7292499999999</v>
      </c>
      <c r="T84" s="55">
        <v>0</v>
      </c>
      <c r="U84" s="55">
        <v>157.52924999999999</v>
      </c>
      <c r="V84" s="55">
        <v>219.35025000000002</v>
      </c>
      <c r="W84" s="46">
        <v>-20.306645006547882</v>
      </c>
      <c r="X84" s="46">
        <v>452.0697522610119</v>
      </c>
      <c r="Y84" s="55">
        <v>229.33924999999999</v>
      </c>
      <c r="Z84" s="54">
        <v>0.14526825926611547</v>
      </c>
      <c r="AA84" s="54">
        <v>4.4247406335091166E-2</v>
      </c>
      <c r="AB84" s="53">
        <v>5.75</v>
      </c>
      <c r="AC84" s="52"/>
      <c r="AD84" s="51">
        <v>7.0000000000000007E-2</v>
      </c>
      <c r="AE84" s="50">
        <v>178.77476105621253</v>
      </c>
      <c r="AF84" s="49">
        <v>1126.659497738988</v>
      </c>
      <c r="AG84" s="49">
        <v>0</v>
      </c>
      <c r="AH84" s="49">
        <v>1349.3899999999999</v>
      </c>
      <c r="AI84" s="48">
        <v>1349.3899999999999</v>
      </c>
      <c r="AJ84" s="46">
        <v>-222.73050226101191</v>
      </c>
      <c r="AK84" s="47">
        <v>18</v>
      </c>
      <c r="AL84" s="46">
        <v>-204.73050226101191</v>
      </c>
    </row>
    <row r="85" spans="2:38">
      <c r="B85" s="62" t="s">
        <v>74</v>
      </c>
      <c r="C85" s="62" t="s">
        <v>219</v>
      </c>
      <c r="D85" s="61" t="s">
        <v>220</v>
      </c>
      <c r="E85" s="61">
        <v>1112552</v>
      </c>
      <c r="F85" s="61">
        <v>1112552</v>
      </c>
      <c r="G85" s="63">
        <v>5</v>
      </c>
      <c r="I85" s="60">
        <v>187069.25</v>
      </c>
      <c r="J85" s="57">
        <v>1209.7075000000002</v>
      </c>
      <c r="K85" s="59">
        <v>154.64006795031028</v>
      </c>
      <c r="L85" s="58"/>
      <c r="M85" s="57">
        <v>191382.5</v>
      </c>
      <c r="O85" s="57">
        <v>191765.26500000001</v>
      </c>
      <c r="P85" s="52"/>
      <c r="Q85" s="56">
        <v>167.87014621348661</v>
      </c>
      <c r="R85" s="55">
        <v>196758.5</v>
      </c>
      <c r="S85" s="55">
        <v>1172.0875000000001</v>
      </c>
      <c r="T85" s="55">
        <v>0</v>
      </c>
      <c r="U85" s="55">
        <v>205.5625</v>
      </c>
      <c r="V85" s="55">
        <v>20.396000000000001</v>
      </c>
      <c r="W85" s="46">
        <v>-0.68752785235159308</v>
      </c>
      <c r="X85" s="46">
        <v>34.404116180305209</v>
      </c>
      <c r="Y85" s="55">
        <v>9.0275000000001455</v>
      </c>
      <c r="Z85" s="54">
        <v>7.7020700246356565E-3</v>
      </c>
      <c r="AA85" s="54">
        <v>1.3771698059603966E-2</v>
      </c>
      <c r="AB85" s="53">
        <v>3</v>
      </c>
      <c r="AC85" s="52"/>
      <c r="AD85" s="51">
        <v>0.09</v>
      </c>
      <c r="AE85" s="50">
        <v>168.5576740658382</v>
      </c>
      <c r="AF85" s="49">
        <v>1137.6833838196949</v>
      </c>
      <c r="AG85" s="49">
        <v>0</v>
      </c>
      <c r="AH85" s="49">
        <v>1163.06</v>
      </c>
      <c r="AI85" s="48">
        <v>1163.06</v>
      </c>
      <c r="AJ85" s="46">
        <v>-25.376616180305064</v>
      </c>
      <c r="AK85" s="47">
        <v>28</v>
      </c>
      <c r="AL85" s="46">
        <v>2.6233838196949364</v>
      </c>
    </row>
    <row r="86" spans="2:38">
      <c r="B86" s="62" t="s">
        <v>94</v>
      </c>
      <c r="C86" s="62" t="s">
        <v>221</v>
      </c>
      <c r="D86" s="61" t="s">
        <v>222</v>
      </c>
      <c r="E86" s="61">
        <v>1110014</v>
      </c>
      <c r="F86" s="61">
        <v>1110014</v>
      </c>
      <c r="G86" s="63">
        <v>1</v>
      </c>
      <c r="I86" s="60">
        <v>335784.5</v>
      </c>
      <c r="J86" s="57">
        <v>1704.175</v>
      </c>
      <c r="K86" s="59">
        <v>197.03639591004446</v>
      </c>
      <c r="L86" s="58"/>
      <c r="M86" s="57">
        <v>340084.75</v>
      </c>
      <c r="O86" s="57">
        <v>340764.91950000002</v>
      </c>
      <c r="P86" s="52"/>
      <c r="Q86" s="56">
        <v>176.31543595876158</v>
      </c>
      <c r="R86" s="55">
        <v>334687.25</v>
      </c>
      <c r="S86" s="55">
        <v>1898.23</v>
      </c>
      <c r="T86" s="55">
        <v>256.84350000000001</v>
      </c>
      <c r="U86" s="55">
        <v>227.7585</v>
      </c>
      <c r="V86" s="55">
        <v>171.54575</v>
      </c>
      <c r="W86" s="46">
        <v>-20.720959951282879</v>
      </c>
      <c r="X86" s="46">
        <v>168.77835262225472</v>
      </c>
      <c r="Y86" s="55">
        <v>125.21000000000004</v>
      </c>
      <c r="Z86" s="54">
        <v>6.5961448296571037E-2</v>
      </c>
      <c r="AA86" s="54">
        <v>7.4751591614495613E-2</v>
      </c>
      <c r="AB86" s="53">
        <v>24.5</v>
      </c>
      <c r="AC86" s="52"/>
      <c r="AD86" s="51">
        <v>0</v>
      </c>
      <c r="AE86" s="50">
        <v>197.03639591004446</v>
      </c>
      <c r="AF86" s="49">
        <v>1729.4516473777453</v>
      </c>
      <c r="AG86" s="49">
        <v>252.48</v>
      </c>
      <c r="AH86" s="49">
        <v>1520.54</v>
      </c>
      <c r="AI86" s="48">
        <v>1773.02</v>
      </c>
      <c r="AJ86" s="46">
        <v>-43.568352622254679</v>
      </c>
      <c r="AK86" s="47">
        <v>29</v>
      </c>
      <c r="AL86" s="46">
        <v>-14.568352622254679</v>
      </c>
    </row>
    <row r="87" spans="2:38">
      <c r="B87" s="62" t="s">
        <v>94</v>
      </c>
      <c r="C87" s="62" t="s">
        <v>221</v>
      </c>
      <c r="D87" s="61" t="s">
        <v>223</v>
      </c>
      <c r="E87" s="61">
        <v>1110055</v>
      </c>
      <c r="F87" s="61">
        <v>1110055</v>
      </c>
      <c r="G87" s="63">
        <v>5</v>
      </c>
      <c r="I87" s="60">
        <v>246085</v>
      </c>
      <c r="J87" s="57">
        <v>1660.3612499999999</v>
      </c>
      <c r="K87" s="59">
        <v>148.21172199724609</v>
      </c>
      <c r="L87" s="58"/>
      <c r="M87" s="57">
        <v>253802.75</v>
      </c>
      <c r="O87" s="57">
        <v>254310.35550000001</v>
      </c>
      <c r="P87" s="52"/>
      <c r="Q87" s="56">
        <v>151.62757751830804</v>
      </c>
      <c r="R87" s="55">
        <v>246064</v>
      </c>
      <c r="S87" s="55">
        <v>1622.81825</v>
      </c>
      <c r="T87" s="55">
        <v>180.29750000000001</v>
      </c>
      <c r="U87" s="55">
        <v>131.78325000000001</v>
      </c>
      <c r="V87" s="55">
        <v>73.983249999999998</v>
      </c>
      <c r="W87" s="46">
        <v>-11.405316678662643</v>
      </c>
      <c r="X87" s="46">
        <v>62.946809622139426</v>
      </c>
      <c r="Y87" s="55">
        <v>-81.201749999999947</v>
      </c>
      <c r="Z87" s="54">
        <v>-5.0037488794570768E-2</v>
      </c>
      <c r="AA87" s="54">
        <v>1.8294353386872055E-2</v>
      </c>
      <c r="AB87" s="53">
        <v>6.75</v>
      </c>
      <c r="AC87" s="52"/>
      <c r="AD87" s="51">
        <v>0.1</v>
      </c>
      <c r="AE87" s="50">
        <v>163.03289419697069</v>
      </c>
      <c r="AF87" s="49">
        <v>1559.8714403778606</v>
      </c>
      <c r="AG87" s="49">
        <v>287.51</v>
      </c>
      <c r="AH87" s="49">
        <v>1416.51</v>
      </c>
      <c r="AI87" s="48">
        <v>1704.02</v>
      </c>
      <c r="AJ87" s="46">
        <v>-144.14855962213937</v>
      </c>
      <c r="AK87" s="47">
        <v>34</v>
      </c>
      <c r="AL87" s="46">
        <v>-110.14855962213937</v>
      </c>
    </row>
    <row r="88" spans="2:38">
      <c r="B88" s="62" t="s">
        <v>68</v>
      </c>
      <c r="C88" s="62" t="s">
        <v>71</v>
      </c>
      <c r="D88" s="61" t="s">
        <v>224</v>
      </c>
      <c r="E88" s="61">
        <v>1110646</v>
      </c>
      <c r="F88" s="61">
        <v>1110646</v>
      </c>
      <c r="G88" s="63">
        <v>3</v>
      </c>
      <c r="I88" s="60">
        <v>235687.25</v>
      </c>
      <c r="J88" s="57">
        <v>1326.55575</v>
      </c>
      <c r="K88" s="59">
        <v>177.66856010386294</v>
      </c>
      <c r="L88" s="58"/>
      <c r="M88" s="57">
        <v>256942</v>
      </c>
      <c r="O88" s="57">
        <v>257455.88399999999</v>
      </c>
      <c r="P88" s="52"/>
      <c r="Q88" s="56">
        <v>197.62741873797546</v>
      </c>
      <c r="R88" s="55">
        <v>254491.25</v>
      </c>
      <c r="S88" s="55">
        <v>1287.7325000000001</v>
      </c>
      <c r="T88" s="55">
        <v>9.5</v>
      </c>
      <c r="U88" s="55">
        <v>125.79150000000001</v>
      </c>
      <c r="V88" s="55">
        <v>45.355666666666671</v>
      </c>
      <c r="W88" s="46">
        <v>9.2987450278807273</v>
      </c>
      <c r="X88" s="46">
        <v>-79.323715753511806</v>
      </c>
      <c r="Y88" s="55">
        <v>-61.467499999999973</v>
      </c>
      <c r="Z88" s="54">
        <v>-4.7733127804105255E-2</v>
      </c>
      <c r="AA88" s="54">
        <v>9.9460802317988886E-2</v>
      </c>
      <c r="AB88" s="53">
        <v>27.75</v>
      </c>
      <c r="AC88" s="52"/>
      <c r="AD88" s="51">
        <v>0.06</v>
      </c>
      <c r="AE88" s="50">
        <v>188.32867371009473</v>
      </c>
      <c r="AF88" s="49">
        <v>1367.0562157535119</v>
      </c>
      <c r="AG88" s="49">
        <v>10</v>
      </c>
      <c r="AH88" s="49">
        <v>1339.2</v>
      </c>
      <c r="AI88" s="48">
        <v>1349.2</v>
      </c>
      <c r="AJ88" s="46">
        <v>17.856215753511833</v>
      </c>
      <c r="AK88" s="47">
        <v>26</v>
      </c>
      <c r="AL88" s="46">
        <v>43.856215753511833</v>
      </c>
    </row>
    <row r="89" spans="2:38">
      <c r="B89" s="62" t="s">
        <v>74</v>
      </c>
      <c r="C89" s="62" t="s">
        <v>170</v>
      </c>
      <c r="D89" s="61" t="s">
        <v>225</v>
      </c>
      <c r="E89" s="61">
        <v>1110098</v>
      </c>
      <c r="F89" s="61">
        <v>1110098</v>
      </c>
      <c r="G89" s="63">
        <v>4</v>
      </c>
      <c r="I89" s="60">
        <v>60448</v>
      </c>
      <c r="J89" s="57">
        <v>360.6400000000001</v>
      </c>
      <c r="K89" s="59">
        <v>167.61313220940545</v>
      </c>
      <c r="L89" s="58"/>
      <c r="M89" s="57">
        <v>64850.5</v>
      </c>
      <c r="O89" s="57">
        <v>64980.201000000001</v>
      </c>
      <c r="P89" s="52"/>
      <c r="Q89" s="56">
        <v>175.1586146189525</v>
      </c>
      <c r="R89" s="55">
        <v>64670.75</v>
      </c>
      <c r="S89" s="55">
        <v>369.21249999999998</v>
      </c>
      <c r="T89" s="55">
        <v>0</v>
      </c>
      <c r="U89" s="55">
        <v>11.6</v>
      </c>
      <c r="V89" s="55">
        <v>17.966750000000001</v>
      </c>
      <c r="W89" s="46">
        <v>-4.1874368451113355</v>
      </c>
      <c r="X89" s="46">
        <v>6.8950669171740628</v>
      </c>
      <c r="Y89" s="55">
        <v>22.852499999999964</v>
      </c>
      <c r="Z89" s="54">
        <v>6.1895250025391785E-2</v>
      </c>
      <c r="AA89" s="54">
        <v>0</v>
      </c>
      <c r="AB89" s="53">
        <v>0</v>
      </c>
      <c r="AC89" s="52"/>
      <c r="AD89" s="51">
        <v>7.0000000000000007E-2</v>
      </c>
      <c r="AE89" s="50">
        <v>179.34605146406383</v>
      </c>
      <c r="AF89" s="49">
        <v>362.31743308282591</v>
      </c>
      <c r="AG89" s="49">
        <v>0</v>
      </c>
      <c r="AH89" s="49">
        <v>346.36</v>
      </c>
      <c r="AI89" s="48">
        <v>346.36</v>
      </c>
      <c r="AJ89" s="46">
        <v>15.957433082825901</v>
      </c>
      <c r="AK89" s="47">
        <v>8</v>
      </c>
      <c r="AL89" s="46">
        <v>23.957433082825901</v>
      </c>
    </row>
    <row r="90" spans="2:38">
      <c r="B90" s="62" t="s">
        <v>80</v>
      </c>
      <c r="C90" s="62" t="s">
        <v>226</v>
      </c>
      <c r="D90" s="61" t="s">
        <v>227</v>
      </c>
      <c r="E90" s="61">
        <v>1112177</v>
      </c>
      <c r="F90" s="61">
        <v>1112177</v>
      </c>
      <c r="G90" s="63">
        <v>3</v>
      </c>
      <c r="I90" s="60">
        <v>208247.5</v>
      </c>
      <c r="J90" s="57">
        <v>1159.31825</v>
      </c>
      <c r="K90" s="59">
        <v>179.62927781047179</v>
      </c>
      <c r="L90" s="58"/>
      <c r="M90" s="57">
        <v>217365.75</v>
      </c>
      <c r="O90" s="57">
        <v>217800.48149999999</v>
      </c>
      <c r="P90" s="52"/>
      <c r="Q90" s="56">
        <v>177.69786107620229</v>
      </c>
      <c r="R90" s="55">
        <v>216375</v>
      </c>
      <c r="S90" s="55">
        <v>1217.6567500000001</v>
      </c>
      <c r="T90" s="55">
        <v>0</v>
      </c>
      <c r="U90" s="55">
        <v>99.808250000000001</v>
      </c>
      <c r="V90" s="55">
        <v>45.545999999999999</v>
      </c>
      <c r="W90" s="46">
        <v>-12.709173402897818</v>
      </c>
      <c r="X90" s="46">
        <v>73.788919193010088</v>
      </c>
      <c r="Y90" s="55">
        <v>85.416750000000093</v>
      </c>
      <c r="Z90" s="54">
        <v>7.0148463431915511E-2</v>
      </c>
      <c r="AA90" s="54">
        <v>8.1616889804325451E-2</v>
      </c>
      <c r="AB90" s="53">
        <v>20.75</v>
      </c>
      <c r="AC90" s="52"/>
      <c r="AD90" s="51">
        <v>0.06</v>
      </c>
      <c r="AE90" s="50">
        <v>190.4070344791001</v>
      </c>
      <c r="AF90" s="49">
        <v>1143.86783080699</v>
      </c>
      <c r="AG90" s="49">
        <v>0</v>
      </c>
      <c r="AH90" s="49">
        <v>1132.24</v>
      </c>
      <c r="AI90" s="48">
        <v>1132.24</v>
      </c>
      <c r="AJ90" s="46">
        <v>11.627830806990005</v>
      </c>
      <c r="AK90" s="47">
        <v>27</v>
      </c>
      <c r="AL90" s="46">
        <v>38.627830806990005</v>
      </c>
    </row>
    <row r="91" spans="2:38">
      <c r="B91" s="62" t="s">
        <v>113</v>
      </c>
      <c r="C91" s="62" t="s">
        <v>117</v>
      </c>
      <c r="D91" s="61" t="s">
        <v>228</v>
      </c>
      <c r="E91" s="61">
        <v>1110533</v>
      </c>
      <c r="F91" s="61">
        <v>1110533</v>
      </c>
      <c r="G91" s="63">
        <v>4</v>
      </c>
      <c r="I91" s="60">
        <v>248301.75</v>
      </c>
      <c r="J91" s="57">
        <v>1488.5564999999999</v>
      </c>
      <c r="K91" s="59">
        <v>166.80707114577109</v>
      </c>
      <c r="L91" s="58"/>
      <c r="M91" s="57">
        <v>263345.75</v>
      </c>
      <c r="O91" s="57">
        <v>263872.44150000002</v>
      </c>
      <c r="P91" s="52"/>
      <c r="Q91" s="56">
        <v>190.62910358163714</v>
      </c>
      <c r="R91" s="55">
        <v>264245.25</v>
      </c>
      <c r="S91" s="55">
        <v>1386.1747500000001</v>
      </c>
      <c r="T91" s="55">
        <v>49.125</v>
      </c>
      <c r="U91" s="55">
        <v>319.08325000000002</v>
      </c>
      <c r="V91" s="55">
        <v>68.570499999999996</v>
      </c>
      <c r="W91" s="46">
        <v>12.145537455662065</v>
      </c>
      <c r="X91" s="46">
        <v>-92.238345543803689</v>
      </c>
      <c r="Y91" s="55">
        <v>-20.065249999999878</v>
      </c>
      <c r="Z91" s="54">
        <v>-1.4475267277808859E-2</v>
      </c>
      <c r="AA91" s="54">
        <v>8.9501365657660096E-3</v>
      </c>
      <c r="AB91" s="53">
        <v>2.5</v>
      </c>
      <c r="AC91" s="52"/>
      <c r="AD91" s="51">
        <v>7.0000000000000007E-2</v>
      </c>
      <c r="AE91" s="50">
        <v>178.48356612597507</v>
      </c>
      <c r="AF91" s="49">
        <v>1478.4130955438038</v>
      </c>
      <c r="AG91" s="49">
        <v>40</v>
      </c>
      <c r="AH91" s="49">
        <v>1366.24</v>
      </c>
      <c r="AI91" s="48">
        <v>1406.24</v>
      </c>
      <c r="AJ91" s="46">
        <v>72.173095543803811</v>
      </c>
      <c r="AK91" s="47">
        <v>24</v>
      </c>
      <c r="AL91" s="46">
        <v>96.173095543803811</v>
      </c>
    </row>
    <row r="92" spans="2:38">
      <c r="B92" s="62" t="s">
        <v>110</v>
      </c>
      <c r="C92" s="62" t="s">
        <v>229</v>
      </c>
      <c r="D92" s="61" t="s">
        <v>230</v>
      </c>
      <c r="E92" s="61">
        <v>1112431</v>
      </c>
      <c r="F92" s="61">
        <v>1112431</v>
      </c>
      <c r="G92" s="63">
        <v>4</v>
      </c>
      <c r="I92" s="60">
        <v>420781.25</v>
      </c>
      <c r="J92" s="57">
        <v>2563.7915000000003</v>
      </c>
      <c r="K92" s="59">
        <v>164.12459827563978</v>
      </c>
      <c r="L92" s="58"/>
      <c r="M92" s="57">
        <v>457408</v>
      </c>
      <c r="O92" s="57">
        <v>458322.81599999999</v>
      </c>
      <c r="P92" s="52"/>
      <c r="Q92" s="56">
        <v>190.09703321969945</v>
      </c>
      <c r="R92" s="55">
        <v>465328.5</v>
      </c>
      <c r="S92" s="55">
        <v>2447.8472500000003</v>
      </c>
      <c r="T92" s="55">
        <v>0</v>
      </c>
      <c r="U92" s="55">
        <v>254.89599999999999</v>
      </c>
      <c r="V92" s="55">
        <v>59.041499999999999</v>
      </c>
      <c r="W92" s="46">
        <v>12.842467082008483</v>
      </c>
      <c r="X92" s="46">
        <v>-137.82840274440241</v>
      </c>
      <c r="Y92" s="55">
        <v>-63.442749999999705</v>
      </c>
      <c r="Z92" s="54">
        <v>-2.5917773259748825E-2</v>
      </c>
      <c r="AA92" s="54">
        <v>3.3099282972836271E-3</v>
      </c>
      <c r="AB92" s="53">
        <v>3</v>
      </c>
      <c r="AC92" s="52"/>
      <c r="AD92" s="51">
        <v>0.08</v>
      </c>
      <c r="AE92" s="50">
        <v>177.25456613769097</v>
      </c>
      <c r="AF92" s="49">
        <v>2585.6756527444027</v>
      </c>
      <c r="AG92" s="49">
        <v>0</v>
      </c>
      <c r="AH92" s="49">
        <v>2511.29</v>
      </c>
      <c r="AI92" s="48">
        <v>2511.29</v>
      </c>
      <c r="AJ92" s="46">
        <v>74.385652744402705</v>
      </c>
      <c r="AK92" s="47">
        <v>36</v>
      </c>
      <c r="AL92" s="46">
        <v>110.38565274440271</v>
      </c>
    </row>
    <row r="93" spans="2:38">
      <c r="B93" s="62" t="s">
        <v>110</v>
      </c>
      <c r="C93" s="62" t="s">
        <v>111</v>
      </c>
      <c r="D93" s="61" t="s">
        <v>231</v>
      </c>
      <c r="E93" s="61">
        <v>1112426</v>
      </c>
      <c r="F93" s="61">
        <v>1112426</v>
      </c>
      <c r="G93" s="63">
        <v>3</v>
      </c>
      <c r="I93" s="60">
        <v>232652.25</v>
      </c>
      <c r="J93" s="57">
        <v>1255.9005</v>
      </c>
      <c r="K93" s="59">
        <v>185.24735836955236</v>
      </c>
      <c r="L93" s="58"/>
      <c r="M93" s="57">
        <v>244877.75</v>
      </c>
      <c r="O93" s="57">
        <v>245367.5055</v>
      </c>
      <c r="P93" s="52"/>
      <c r="Q93" s="56">
        <v>196.81322262278951</v>
      </c>
      <c r="R93" s="55">
        <v>248834.5</v>
      </c>
      <c r="S93" s="55">
        <v>1264.318</v>
      </c>
      <c r="T93" s="55">
        <v>0</v>
      </c>
      <c r="U93" s="55">
        <v>78.708249999999992</v>
      </c>
      <c r="V93" s="55">
        <v>126.5</v>
      </c>
      <c r="W93" s="46">
        <v>4.1559699184550709</v>
      </c>
      <c r="X93" s="46">
        <v>-9.2779952494415738</v>
      </c>
      <c r="Y93" s="55">
        <v>64.018000000000029</v>
      </c>
      <c r="Z93" s="54">
        <v>5.0634413177697409E-2</v>
      </c>
      <c r="AA93" s="54">
        <v>1.87132236502142E-2</v>
      </c>
      <c r="AB93" s="53">
        <v>6</v>
      </c>
      <c r="AC93" s="52"/>
      <c r="AD93" s="51">
        <v>0.04</v>
      </c>
      <c r="AE93" s="50">
        <v>192.65725270433444</v>
      </c>
      <c r="AF93" s="49">
        <v>1273.5959952494416</v>
      </c>
      <c r="AG93" s="49">
        <v>0</v>
      </c>
      <c r="AH93" s="49">
        <v>1200.3</v>
      </c>
      <c r="AI93" s="48">
        <v>1200.3</v>
      </c>
      <c r="AJ93" s="46">
        <v>73.295995249441603</v>
      </c>
      <c r="AK93" s="47">
        <v>23</v>
      </c>
      <c r="AL93" s="46">
        <v>96.295995249441603</v>
      </c>
    </row>
    <row r="94" spans="2:38">
      <c r="B94" s="62" t="s">
        <v>154</v>
      </c>
      <c r="C94" s="62" t="s">
        <v>232</v>
      </c>
      <c r="D94" s="61" t="s">
        <v>233</v>
      </c>
      <c r="E94" s="61">
        <v>1110884</v>
      </c>
      <c r="F94" s="61">
        <v>1110884</v>
      </c>
      <c r="G94" s="63">
        <v>3</v>
      </c>
      <c r="I94" s="60">
        <v>365299.25</v>
      </c>
      <c r="J94" s="57">
        <v>2077.5210000000002</v>
      </c>
      <c r="K94" s="59">
        <v>175.83420336063989</v>
      </c>
      <c r="L94" s="58"/>
      <c r="M94" s="57">
        <v>365770.25</v>
      </c>
      <c r="O94" s="57">
        <v>366501.7905</v>
      </c>
      <c r="P94" s="52"/>
      <c r="Q94" s="56">
        <v>178.60387839152898</v>
      </c>
      <c r="R94" s="55">
        <v>372159</v>
      </c>
      <c r="S94" s="55">
        <v>2083.7117499999999</v>
      </c>
      <c r="T94" s="55">
        <v>44.737500000000004</v>
      </c>
      <c r="U94" s="55">
        <v>333.38350000000003</v>
      </c>
      <c r="V94" s="55">
        <v>61.933250000000001</v>
      </c>
      <c r="W94" s="46">
        <v>-7.7803771707492899</v>
      </c>
      <c r="X94" s="46">
        <v>117.33433580077644</v>
      </c>
      <c r="Y94" s="55">
        <v>-3.5982500000000073</v>
      </c>
      <c r="Z94" s="54">
        <v>-1.7268463356315993E-3</v>
      </c>
      <c r="AA94" s="54">
        <v>1.750373849245292E-2</v>
      </c>
      <c r="AB94" s="53">
        <v>3.75</v>
      </c>
      <c r="AC94" s="52"/>
      <c r="AD94" s="51">
        <v>0.06</v>
      </c>
      <c r="AE94" s="50">
        <v>186.38425556227827</v>
      </c>
      <c r="AF94" s="49">
        <v>1966.3774141992235</v>
      </c>
      <c r="AG94" s="49">
        <v>50.25</v>
      </c>
      <c r="AH94" s="49">
        <v>2037.06</v>
      </c>
      <c r="AI94" s="48">
        <v>2087.31</v>
      </c>
      <c r="AJ94" s="46">
        <v>-120.93258580077645</v>
      </c>
      <c r="AK94" s="47">
        <v>34</v>
      </c>
      <c r="AL94" s="46">
        <v>-86.932585800776451</v>
      </c>
    </row>
    <row r="95" spans="2:38">
      <c r="B95" s="62" t="s">
        <v>104</v>
      </c>
      <c r="C95" s="62" t="s">
        <v>234</v>
      </c>
      <c r="D95" s="61" t="s">
        <v>235</v>
      </c>
      <c r="E95" s="61">
        <v>1112928</v>
      </c>
      <c r="F95" s="61">
        <v>1112928</v>
      </c>
      <c r="G95" s="63">
        <v>3</v>
      </c>
      <c r="I95" s="60">
        <v>155640.5</v>
      </c>
      <c r="J95" s="57">
        <v>883.19849999999997</v>
      </c>
      <c r="K95" s="59">
        <v>176.22369150309925</v>
      </c>
      <c r="L95" s="58"/>
      <c r="M95" s="57">
        <v>163968.25</v>
      </c>
      <c r="O95" s="57">
        <v>164296.18650000001</v>
      </c>
      <c r="P95" s="52"/>
      <c r="Q95" s="56">
        <v>179.93828396324406</v>
      </c>
      <c r="R95" s="55">
        <v>169643.25</v>
      </c>
      <c r="S95" s="55">
        <v>942.78574999999989</v>
      </c>
      <c r="T95" s="55">
        <v>20.375</v>
      </c>
      <c r="U95" s="55">
        <v>84.912499999999994</v>
      </c>
      <c r="V95" s="55">
        <v>96.353999999999999</v>
      </c>
      <c r="W95" s="46">
        <v>-6.8588290300411359</v>
      </c>
      <c r="X95" s="46">
        <v>63.242250278427832</v>
      </c>
      <c r="Y95" s="55">
        <v>139.54574999999988</v>
      </c>
      <c r="Z95" s="54">
        <v>0.14801427577792717</v>
      </c>
      <c r="AA95" s="54">
        <v>1.3034224660038853E-3</v>
      </c>
      <c r="AB95" s="53">
        <v>0.25</v>
      </c>
      <c r="AC95" s="52"/>
      <c r="AD95" s="51">
        <v>0.06</v>
      </c>
      <c r="AE95" s="50">
        <v>186.7971129932852</v>
      </c>
      <c r="AF95" s="49">
        <v>879.54349972157206</v>
      </c>
      <c r="AG95" s="49">
        <v>0</v>
      </c>
      <c r="AH95" s="49">
        <v>803.24</v>
      </c>
      <c r="AI95" s="48">
        <v>803.24</v>
      </c>
      <c r="AJ95" s="46">
        <v>76.303499721572052</v>
      </c>
      <c r="AK95" s="47">
        <v>14</v>
      </c>
      <c r="AL95" s="46">
        <v>90.303499721572052</v>
      </c>
    </row>
    <row r="96" spans="2:38">
      <c r="B96" s="62" t="s">
        <v>145</v>
      </c>
      <c r="C96" s="62" t="s">
        <v>146</v>
      </c>
      <c r="D96" s="61" t="s">
        <v>236</v>
      </c>
      <c r="E96" s="61">
        <v>1112466</v>
      </c>
      <c r="F96" s="61">
        <v>1112466</v>
      </c>
      <c r="G96" s="63">
        <v>3</v>
      </c>
      <c r="I96" s="60">
        <v>591211.75</v>
      </c>
      <c r="J96" s="57">
        <v>3355.9172499999995</v>
      </c>
      <c r="K96" s="59">
        <v>176.16994280773761</v>
      </c>
      <c r="L96" s="58"/>
      <c r="M96" s="57">
        <v>612280</v>
      </c>
      <c r="O96" s="57">
        <v>613504.56000000006</v>
      </c>
      <c r="P96" s="52"/>
      <c r="Q96" s="56">
        <v>165.90175243928442</v>
      </c>
      <c r="R96" s="55">
        <v>617791.25</v>
      </c>
      <c r="S96" s="55">
        <v>3723.8379999999997</v>
      </c>
      <c r="T96" s="55">
        <v>6.666666666666667</v>
      </c>
      <c r="U96" s="55">
        <v>517.07099999999991</v>
      </c>
      <c r="V96" s="55">
        <v>155.75</v>
      </c>
      <c r="W96" s="46">
        <v>-20.838386936917459</v>
      </c>
      <c r="X96" s="46">
        <v>438.49955027307988</v>
      </c>
      <c r="Y96" s="55">
        <v>278.73799999999983</v>
      </c>
      <c r="Z96" s="54">
        <v>7.4852343200751445E-2</v>
      </c>
      <c r="AA96" s="54">
        <v>4.1735010023692367E-4</v>
      </c>
      <c r="AB96" s="53">
        <v>1</v>
      </c>
      <c r="AC96" s="52"/>
      <c r="AD96" s="51">
        <v>0.06</v>
      </c>
      <c r="AE96" s="50">
        <v>186.74013937620188</v>
      </c>
      <c r="AF96" s="49">
        <v>3285.3384497269199</v>
      </c>
      <c r="AG96" s="49">
        <v>5</v>
      </c>
      <c r="AH96" s="49">
        <v>3440.1</v>
      </c>
      <c r="AI96" s="48">
        <v>3445.1</v>
      </c>
      <c r="AJ96" s="46">
        <v>-159.76155027308005</v>
      </c>
      <c r="AK96" s="47">
        <v>64</v>
      </c>
      <c r="AL96" s="46">
        <v>-95.761550273080047</v>
      </c>
    </row>
    <row r="97" spans="2:38">
      <c r="B97" s="62" t="s">
        <v>80</v>
      </c>
      <c r="C97" s="62" t="s">
        <v>237</v>
      </c>
      <c r="D97" s="61" t="s">
        <v>238</v>
      </c>
      <c r="E97" s="61">
        <v>1112245</v>
      </c>
      <c r="F97" s="61">
        <v>1112245</v>
      </c>
      <c r="G97" s="63">
        <v>5</v>
      </c>
      <c r="I97" s="60">
        <v>93654.5</v>
      </c>
      <c r="J97" s="57">
        <v>597.58899999999994</v>
      </c>
      <c r="K97" s="59">
        <v>156.72058889972877</v>
      </c>
      <c r="L97" s="58"/>
      <c r="M97" s="57">
        <v>97376</v>
      </c>
      <c r="O97" s="57">
        <v>97570.751999999993</v>
      </c>
      <c r="P97" s="52"/>
      <c r="Q97" s="56">
        <v>155.19222377465601</v>
      </c>
      <c r="R97" s="55">
        <v>96912.5</v>
      </c>
      <c r="S97" s="55">
        <v>624.46749999999997</v>
      </c>
      <c r="T97" s="55">
        <v>0</v>
      </c>
      <c r="U97" s="55">
        <v>32.758499999999998</v>
      </c>
      <c r="V97" s="55">
        <v>35.620750000000001</v>
      </c>
      <c r="W97" s="46">
        <v>-14.066012237051069</v>
      </c>
      <c r="X97" s="46">
        <v>48.006618100868536</v>
      </c>
      <c r="Y97" s="55">
        <v>36.347499999999968</v>
      </c>
      <c r="Z97" s="54">
        <v>5.8205591163671397E-2</v>
      </c>
      <c r="AA97" s="54">
        <v>0.10313632832729158</v>
      </c>
      <c r="AB97" s="53">
        <v>8</v>
      </c>
      <c r="AC97" s="52"/>
      <c r="AD97" s="51">
        <v>0.08</v>
      </c>
      <c r="AE97" s="50">
        <v>169.25823601170708</v>
      </c>
      <c r="AF97" s="49">
        <v>576.46088189913144</v>
      </c>
      <c r="AG97" s="49">
        <v>0</v>
      </c>
      <c r="AH97" s="49">
        <v>588.12</v>
      </c>
      <c r="AI97" s="48">
        <v>588.12</v>
      </c>
      <c r="AJ97" s="46">
        <v>-11.659118100868568</v>
      </c>
      <c r="AK97" s="47">
        <v>8</v>
      </c>
      <c r="AL97" s="46">
        <v>-3.659118100868568</v>
      </c>
    </row>
    <row r="98" spans="2:38">
      <c r="B98" s="62" t="s">
        <v>80</v>
      </c>
      <c r="C98" s="62" t="s">
        <v>237</v>
      </c>
      <c r="D98" s="61" t="s">
        <v>239</v>
      </c>
      <c r="E98" s="61">
        <v>1112217</v>
      </c>
      <c r="F98" s="61">
        <v>1112217</v>
      </c>
      <c r="G98" s="63">
        <v>2</v>
      </c>
      <c r="I98" s="60">
        <v>181617.25</v>
      </c>
      <c r="J98" s="57">
        <v>972.26250000000005</v>
      </c>
      <c r="K98" s="59">
        <v>186.79857548758693</v>
      </c>
      <c r="L98" s="58"/>
      <c r="M98" s="57">
        <v>197499</v>
      </c>
      <c r="O98" s="57">
        <v>197893.99799999999</v>
      </c>
      <c r="P98" s="52"/>
      <c r="Q98" s="56">
        <v>183.58245769818953</v>
      </c>
      <c r="R98" s="55">
        <v>195373.5</v>
      </c>
      <c r="S98" s="55">
        <v>1064.2275</v>
      </c>
      <c r="T98" s="55">
        <v>0</v>
      </c>
      <c r="U98" s="55">
        <v>47.5</v>
      </c>
      <c r="V98" s="55">
        <v>104</v>
      </c>
      <c r="W98" s="46">
        <v>-10.688060808900872</v>
      </c>
      <c r="X98" s="46">
        <v>45.575779086528769</v>
      </c>
      <c r="Y98" s="55">
        <v>82.86749999999995</v>
      </c>
      <c r="Z98" s="54">
        <v>7.7866339668914736E-2</v>
      </c>
      <c r="AA98" s="54">
        <v>0.16595662743399045</v>
      </c>
      <c r="AB98" s="53">
        <v>30.75</v>
      </c>
      <c r="AC98" s="52"/>
      <c r="AD98" s="51">
        <v>0.04</v>
      </c>
      <c r="AE98" s="50">
        <v>194.2705185070904</v>
      </c>
      <c r="AF98" s="49">
        <v>1018.6517209134712</v>
      </c>
      <c r="AG98" s="49">
        <v>0</v>
      </c>
      <c r="AH98" s="49">
        <v>981.36</v>
      </c>
      <c r="AI98" s="48">
        <v>981.36</v>
      </c>
      <c r="AJ98" s="46">
        <v>37.291720913471181</v>
      </c>
      <c r="AK98" s="47">
        <v>18</v>
      </c>
      <c r="AL98" s="46">
        <v>55.291720913471181</v>
      </c>
    </row>
    <row r="99" spans="2:38">
      <c r="B99" s="62" t="s">
        <v>74</v>
      </c>
      <c r="C99" s="62" t="s">
        <v>240</v>
      </c>
      <c r="D99" s="61" t="s">
        <v>241</v>
      </c>
      <c r="E99" s="61">
        <v>1112764</v>
      </c>
      <c r="F99" s="61">
        <v>1112764</v>
      </c>
      <c r="G99" s="63">
        <v>5</v>
      </c>
      <c r="I99" s="60">
        <v>416628.75</v>
      </c>
      <c r="J99" s="57">
        <v>2781.9364999999998</v>
      </c>
      <c r="K99" s="59">
        <v>149.76213511703091</v>
      </c>
      <c r="L99" s="58"/>
      <c r="M99" s="57">
        <v>432730.5</v>
      </c>
      <c r="O99" s="57">
        <v>433595.96100000001</v>
      </c>
      <c r="P99" s="52"/>
      <c r="Q99" s="56">
        <v>170.16903178256641</v>
      </c>
      <c r="R99" s="55">
        <v>450692</v>
      </c>
      <c r="S99" s="55">
        <v>2648.4960000000001</v>
      </c>
      <c r="T99" s="55">
        <v>210.5</v>
      </c>
      <c r="U99" s="55">
        <v>177.875</v>
      </c>
      <c r="V99" s="55">
        <v>86.5625</v>
      </c>
      <c r="W99" s="46">
        <v>5.4306831538324047</v>
      </c>
      <c r="X99" s="46">
        <v>16.467910552639296</v>
      </c>
      <c r="Y99" s="55">
        <v>-434.654</v>
      </c>
      <c r="Z99" s="54">
        <v>-0.16411351952202305</v>
      </c>
      <c r="AA99" s="54">
        <v>2.1316790482755102E-2</v>
      </c>
      <c r="AB99" s="53">
        <v>12.25</v>
      </c>
      <c r="AC99" s="52"/>
      <c r="AD99" s="51">
        <v>0.1</v>
      </c>
      <c r="AE99" s="50">
        <v>164.738348628734</v>
      </c>
      <c r="AF99" s="49">
        <v>2632.0280894473608</v>
      </c>
      <c r="AG99" s="49">
        <v>191.15</v>
      </c>
      <c r="AH99" s="49">
        <v>2892</v>
      </c>
      <c r="AI99" s="48">
        <v>3083.15</v>
      </c>
      <c r="AJ99" s="46">
        <v>-451.12191055263929</v>
      </c>
      <c r="AK99" s="47">
        <v>49</v>
      </c>
      <c r="AL99" s="46">
        <v>-402.12191055263929</v>
      </c>
    </row>
    <row r="100" spans="2:38">
      <c r="B100" s="62" t="s">
        <v>85</v>
      </c>
      <c r="C100" s="62" t="s">
        <v>97</v>
      </c>
      <c r="D100" s="61" t="s">
        <v>242</v>
      </c>
      <c r="E100" s="61">
        <v>1110808</v>
      </c>
      <c r="F100" s="61">
        <v>1110808</v>
      </c>
      <c r="G100" s="63">
        <v>5</v>
      </c>
      <c r="I100" s="60">
        <v>174753.5</v>
      </c>
      <c r="J100" s="57">
        <v>1094.5500000000002</v>
      </c>
      <c r="K100" s="59">
        <v>159.65785025809691</v>
      </c>
      <c r="L100" s="58"/>
      <c r="M100" s="57">
        <v>180934.75</v>
      </c>
      <c r="O100" s="57">
        <v>181296.6195</v>
      </c>
      <c r="P100" s="52"/>
      <c r="Q100" s="56">
        <v>161.61116153260585</v>
      </c>
      <c r="R100" s="55">
        <v>187727</v>
      </c>
      <c r="S100" s="55">
        <v>1161.5967500000002</v>
      </c>
      <c r="T100" s="55">
        <v>39.754999999999995</v>
      </c>
      <c r="U100" s="55">
        <v>78.683250000000001</v>
      </c>
      <c r="V100" s="55">
        <v>92.612250000000003</v>
      </c>
      <c r="W100" s="46">
        <v>-10.81931674613881</v>
      </c>
      <c r="X100" s="46">
        <v>110.17810690534566</v>
      </c>
      <c r="Y100" s="55">
        <v>113.11675000000014</v>
      </c>
      <c r="Z100" s="54">
        <v>9.7380394702378539E-2</v>
      </c>
      <c r="AA100" s="54">
        <v>1.0673100833022505E-2</v>
      </c>
      <c r="AB100" s="53">
        <v>3</v>
      </c>
      <c r="AC100" s="52"/>
      <c r="AD100" s="51">
        <v>0.08</v>
      </c>
      <c r="AE100" s="50">
        <v>172.43047827874466</v>
      </c>
      <c r="AF100" s="49">
        <v>1051.4186430946545</v>
      </c>
      <c r="AG100" s="49">
        <v>30</v>
      </c>
      <c r="AH100" s="49">
        <v>1018.48</v>
      </c>
      <c r="AI100" s="48">
        <v>1048.48</v>
      </c>
      <c r="AJ100" s="46">
        <v>2.9386430946544806</v>
      </c>
      <c r="AK100" s="47">
        <v>22</v>
      </c>
      <c r="AL100" s="46">
        <v>24.938643094654481</v>
      </c>
    </row>
    <row r="101" spans="2:38">
      <c r="B101" s="62" t="s">
        <v>91</v>
      </c>
      <c r="C101" s="62" t="s">
        <v>243</v>
      </c>
      <c r="D101" s="61" t="s">
        <v>244</v>
      </c>
      <c r="E101" s="61">
        <v>1113046</v>
      </c>
      <c r="F101" s="61">
        <v>1113046</v>
      </c>
      <c r="G101" s="63">
        <v>4</v>
      </c>
      <c r="I101" s="60">
        <v>53047.5</v>
      </c>
      <c r="J101" s="57">
        <v>330.01325000000003</v>
      </c>
      <c r="K101" s="59">
        <v>160.74354590308116</v>
      </c>
      <c r="L101" s="58"/>
      <c r="M101" s="57">
        <v>54719</v>
      </c>
      <c r="O101" s="57">
        <v>54828.438000000002</v>
      </c>
      <c r="P101" s="52"/>
      <c r="Q101" s="56">
        <v>168.69235602342505</v>
      </c>
      <c r="R101" s="55">
        <v>56919.5</v>
      </c>
      <c r="S101" s="55">
        <v>337.41600000000005</v>
      </c>
      <c r="T101" s="55">
        <v>0</v>
      </c>
      <c r="U101" s="55">
        <v>20.191499999999998</v>
      </c>
      <c r="V101" s="55">
        <v>62.254249999999992</v>
      </c>
      <c r="W101" s="46">
        <v>-4.9106735519025904</v>
      </c>
      <c r="X101" s="46">
        <v>21.589495507982917</v>
      </c>
      <c r="Y101" s="55">
        <v>45.05600000000004</v>
      </c>
      <c r="Z101" s="54">
        <v>0.1335324940133249</v>
      </c>
      <c r="AA101" s="54">
        <v>0</v>
      </c>
      <c r="AB101" s="53">
        <v>0</v>
      </c>
      <c r="AC101" s="52"/>
      <c r="AD101" s="51">
        <v>0.08</v>
      </c>
      <c r="AE101" s="50">
        <v>173.60302957532764</v>
      </c>
      <c r="AF101" s="49">
        <v>315.82650449201714</v>
      </c>
      <c r="AG101" s="49">
        <v>0</v>
      </c>
      <c r="AH101" s="49">
        <v>292.36</v>
      </c>
      <c r="AI101" s="48">
        <v>292.36</v>
      </c>
      <c r="AJ101" s="46">
        <v>23.466504492017123</v>
      </c>
      <c r="AK101" s="47">
        <v>3</v>
      </c>
      <c r="AL101" s="46">
        <v>26.466504492017123</v>
      </c>
    </row>
    <row r="102" spans="2:38">
      <c r="B102" s="62" t="s">
        <v>62</v>
      </c>
      <c r="C102" s="62" t="s">
        <v>245</v>
      </c>
      <c r="D102" s="61" t="s">
        <v>246</v>
      </c>
      <c r="E102" s="61">
        <v>1111384</v>
      </c>
      <c r="F102" s="61">
        <v>1111384</v>
      </c>
      <c r="G102" s="63">
        <v>5</v>
      </c>
      <c r="I102" s="60">
        <v>609863.75</v>
      </c>
      <c r="J102" s="57">
        <v>3861.7682500000001</v>
      </c>
      <c r="K102" s="59">
        <v>157.9234460793964</v>
      </c>
      <c r="L102" s="58"/>
      <c r="M102" s="57">
        <v>630449</v>
      </c>
      <c r="O102" s="57">
        <v>631709.89800000004</v>
      </c>
      <c r="P102" s="52"/>
      <c r="Q102" s="56">
        <v>169.05550983689412</v>
      </c>
      <c r="R102" s="55">
        <v>639965</v>
      </c>
      <c r="S102" s="55">
        <v>3785.5317500000001</v>
      </c>
      <c r="T102" s="55">
        <v>193.285</v>
      </c>
      <c r="U102" s="55">
        <v>425.09175000000005</v>
      </c>
      <c r="V102" s="55">
        <v>147.11275000000001</v>
      </c>
      <c r="W102" s="46">
        <v>-1.5018119288539822</v>
      </c>
      <c r="X102" s="46">
        <v>81.733569657898897</v>
      </c>
      <c r="Y102" s="55">
        <v>102.21175000000039</v>
      </c>
      <c r="Z102" s="54">
        <v>2.7000632077646792E-2</v>
      </c>
      <c r="AA102" s="54">
        <v>3.4053780082724666E-4</v>
      </c>
      <c r="AB102" s="53">
        <v>1.75</v>
      </c>
      <c r="AC102" s="52"/>
      <c r="AD102" s="51">
        <v>0.08</v>
      </c>
      <c r="AE102" s="50">
        <v>170.5573217657481</v>
      </c>
      <c r="AF102" s="49">
        <v>3703.7981803421012</v>
      </c>
      <c r="AG102" s="49">
        <v>187.2</v>
      </c>
      <c r="AH102" s="49">
        <v>3496.12</v>
      </c>
      <c r="AI102" s="48">
        <v>3683.3199999999997</v>
      </c>
      <c r="AJ102" s="46">
        <v>20.478180342101496</v>
      </c>
      <c r="AK102" s="47">
        <v>59</v>
      </c>
      <c r="AL102" s="46">
        <v>79.478180342101496</v>
      </c>
    </row>
    <row r="103" spans="2:38">
      <c r="B103" s="62" t="s">
        <v>62</v>
      </c>
      <c r="C103" s="62" t="s">
        <v>245</v>
      </c>
      <c r="D103" s="61" t="s">
        <v>247</v>
      </c>
      <c r="E103" s="61">
        <v>1111385</v>
      </c>
      <c r="F103" s="61">
        <v>1111385</v>
      </c>
      <c r="G103" s="63">
        <v>3</v>
      </c>
      <c r="I103" s="60">
        <v>184327.75</v>
      </c>
      <c r="J103" s="57">
        <v>1040.4357500000001</v>
      </c>
      <c r="K103" s="59">
        <v>177.16399114505629</v>
      </c>
      <c r="L103" s="58"/>
      <c r="M103" s="57">
        <v>194666</v>
      </c>
      <c r="O103" s="57">
        <v>195055.33199999999</v>
      </c>
      <c r="P103" s="52"/>
      <c r="Q103" s="56">
        <v>188.11284627308672</v>
      </c>
      <c r="R103" s="55">
        <v>199656.25</v>
      </c>
      <c r="S103" s="55">
        <v>1061.3642500000001</v>
      </c>
      <c r="T103" s="55">
        <v>38.477499999999999</v>
      </c>
      <c r="U103" s="55">
        <v>40.320999999999998</v>
      </c>
      <c r="V103" s="55">
        <v>61.554000000000002</v>
      </c>
      <c r="W103" s="46">
        <v>0.31901565932705012</v>
      </c>
      <c r="X103" s="46">
        <v>22.69683817657733</v>
      </c>
      <c r="Y103" s="55">
        <v>59.244250000000079</v>
      </c>
      <c r="Z103" s="54">
        <v>5.5818961303812593E-2</v>
      </c>
      <c r="AA103" s="54">
        <v>3.1635670818404142E-4</v>
      </c>
      <c r="AB103" s="53">
        <v>0.5</v>
      </c>
      <c r="AC103" s="52"/>
      <c r="AD103" s="51">
        <v>0.06</v>
      </c>
      <c r="AE103" s="50">
        <v>187.79383061375967</v>
      </c>
      <c r="AF103" s="49">
        <v>1038.6674118234228</v>
      </c>
      <c r="AG103" s="49">
        <v>59</v>
      </c>
      <c r="AH103" s="49">
        <v>943.12</v>
      </c>
      <c r="AI103" s="48">
        <v>1002.12</v>
      </c>
      <c r="AJ103" s="46">
        <v>36.547411823422749</v>
      </c>
      <c r="AK103" s="47">
        <v>17</v>
      </c>
      <c r="AL103" s="46">
        <v>53.547411823422749</v>
      </c>
    </row>
    <row r="104" spans="2:38">
      <c r="B104" s="62" t="s">
        <v>77</v>
      </c>
      <c r="C104" s="62" t="s">
        <v>83</v>
      </c>
      <c r="D104" s="61" t="s">
        <v>248</v>
      </c>
      <c r="E104" s="61">
        <v>1110829</v>
      </c>
      <c r="F104" s="61">
        <v>1110829</v>
      </c>
      <c r="G104" s="63">
        <v>5</v>
      </c>
      <c r="I104" s="60">
        <v>62622.75</v>
      </c>
      <c r="J104" s="57">
        <v>402.47750000000002</v>
      </c>
      <c r="K104" s="59">
        <v>155.59316980452323</v>
      </c>
      <c r="L104" s="58"/>
      <c r="M104" s="57">
        <v>65035.25</v>
      </c>
      <c r="O104" s="57">
        <v>65165.320500000002</v>
      </c>
      <c r="P104" s="52"/>
      <c r="Q104" s="56">
        <v>178.5313789668422</v>
      </c>
      <c r="R104" s="55">
        <v>62727</v>
      </c>
      <c r="S104" s="55">
        <v>351.34999999999997</v>
      </c>
      <c r="T104" s="55">
        <v>0</v>
      </c>
      <c r="U104" s="55">
        <v>116.77500000000001</v>
      </c>
      <c r="V104" s="55">
        <v>2.1</v>
      </c>
      <c r="W104" s="46">
        <v>8.9348238799118747</v>
      </c>
      <c r="X104" s="46">
        <v>-32.887288703170498</v>
      </c>
      <c r="Y104" s="55">
        <v>-58.890000000000043</v>
      </c>
      <c r="Z104" s="54">
        <v>-0.16761064465632575</v>
      </c>
      <c r="AA104" s="54">
        <v>0</v>
      </c>
      <c r="AB104" s="53">
        <v>0</v>
      </c>
      <c r="AC104" s="52"/>
      <c r="AD104" s="51">
        <v>0.09</v>
      </c>
      <c r="AE104" s="50">
        <v>169.59655508693032</v>
      </c>
      <c r="AF104" s="49">
        <v>384.23728870317046</v>
      </c>
      <c r="AG104" s="49">
        <v>0</v>
      </c>
      <c r="AH104" s="49">
        <v>410.24</v>
      </c>
      <c r="AI104" s="48">
        <v>410.24</v>
      </c>
      <c r="AJ104" s="46">
        <v>-26.002711296829546</v>
      </c>
      <c r="AK104" s="47">
        <v>8</v>
      </c>
      <c r="AL104" s="46">
        <v>-18.002711296829546</v>
      </c>
    </row>
    <row r="105" spans="2:38">
      <c r="B105" s="62" t="s">
        <v>151</v>
      </c>
      <c r="C105" s="62" t="s">
        <v>152</v>
      </c>
      <c r="D105" s="61" t="s">
        <v>249</v>
      </c>
      <c r="E105" s="61">
        <v>1111288</v>
      </c>
      <c r="F105" s="61">
        <v>1111288</v>
      </c>
      <c r="G105" s="63">
        <v>2</v>
      </c>
      <c r="I105" s="60">
        <v>211931.25</v>
      </c>
      <c r="J105" s="57">
        <v>1118.34025</v>
      </c>
      <c r="K105" s="59">
        <v>189.5051617788057</v>
      </c>
      <c r="L105" s="58"/>
      <c r="M105" s="57">
        <v>239089.5</v>
      </c>
      <c r="O105" s="57">
        <v>239567.679</v>
      </c>
      <c r="P105" s="52"/>
      <c r="Q105" s="56">
        <v>215.23032607524652</v>
      </c>
      <c r="R105" s="55">
        <v>243735</v>
      </c>
      <c r="S105" s="55">
        <v>1132.4379999999999</v>
      </c>
      <c r="T105" s="55">
        <v>4.25</v>
      </c>
      <c r="U105" s="55">
        <v>120.0625</v>
      </c>
      <c r="V105" s="55">
        <v>33.916499999999999</v>
      </c>
      <c r="W105" s="46">
        <v>20.040009443076656</v>
      </c>
      <c r="X105" s="46">
        <v>-94.916323377926119</v>
      </c>
      <c r="Y105" s="55">
        <v>-22.162000000000035</v>
      </c>
      <c r="Z105" s="54">
        <v>-1.9570166313740828E-2</v>
      </c>
      <c r="AA105" s="54">
        <v>0.14289723786849393</v>
      </c>
      <c r="AB105" s="53">
        <v>37.25</v>
      </c>
      <c r="AC105" s="52"/>
      <c r="AD105" s="51">
        <v>0.03</v>
      </c>
      <c r="AE105" s="50">
        <v>195.19031663216987</v>
      </c>
      <c r="AF105" s="49">
        <v>1227.354323377926</v>
      </c>
      <c r="AG105" s="49">
        <v>6.1</v>
      </c>
      <c r="AH105" s="49">
        <v>1148.5</v>
      </c>
      <c r="AI105" s="48">
        <v>1154.5999999999999</v>
      </c>
      <c r="AJ105" s="46">
        <v>72.754323377926085</v>
      </c>
      <c r="AK105" s="47">
        <v>22</v>
      </c>
      <c r="AL105" s="46">
        <v>94.754323377926085</v>
      </c>
    </row>
    <row r="106" spans="2:38">
      <c r="B106" s="62" t="s">
        <v>138</v>
      </c>
      <c r="C106" s="62" t="s">
        <v>250</v>
      </c>
      <c r="D106" s="61" t="s">
        <v>251</v>
      </c>
      <c r="E106" s="61">
        <v>1111261</v>
      </c>
      <c r="F106" s="61">
        <v>1111261</v>
      </c>
      <c r="G106" s="63">
        <v>1</v>
      </c>
      <c r="I106" s="60">
        <v>218161.25</v>
      </c>
      <c r="J106" s="57">
        <v>1100.63975</v>
      </c>
      <c r="K106" s="59">
        <v>198.21313013635933</v>
      </c>
      <c r="L106" s="58"/>
      <c r="M106" s="57">
        <v>220817.75</v>
      </c>
      <c r="O106" s="57">
        <v>221259.3855</v>
      </c>
      <c r="P106" s="52"/>
      <c r="Q106" s="56">
        <v>221.30561873821108</v>
      </c>
      <c r="R106" s="55">
        <v>233071</v>
      </c>
      <c r="S106" s="55">
        <v>1053.1635000000001</v>
      </c>
      <c r="T106" s="55">
        <v>62.25</v>
      </c>
      <c r="U106" s="55">
        <v>138.94175000000001</v>
      </c>
      <c r="V106" s="55">
        <v>64.28725</v>
      </c>
      <c r="W106" s="46">
        <v>23.092488601851755</v>
      </c>
      <c r="X106" s="46">
        <v>-63.106574277047912</v>
      </c>
      <c r="Y106" s="55">
        <v>33.623500000000149</v>
      </c>
      <c r="Z106" s="54">
        <v>3.1926191897079743E-2</v>
      </c>
      <c r="AA106" s="54">
        <v>4.1622430267348708E-3</v>
      </c>
      <c r="AB106" s="53">
        <v>1.5</v>
      </c>
      <c r="AC106" s="52"/>
      <c r="AD106" s="51">
        <v>0</v>
      </c>
      <c r="AE106" s="50">
        <v>198.21313013635933</v>
      </c>
      <c r="AF106" s="49">
        <v>1116.270074277048</v>
      </c>
      <c r="AG106" s="49">
        <v>74.180000000000007</v>
      </c>
      <c r="AH106" s="49">
        <v>945.3599999999999</v>
      </c>
      <c r="AI106" s="48">
        <v>1019.54</v>
      </c>
      <c r="AJ106" s="46">
        <v>96.730074277048061</v>
      </c>
      <c r="AK106" s="47">
        <v>18</v>
      </c>
      <c r="AL106" s="46">
        <v>114.73007427704806</v>
      </c>
    </row>
    <row r="107" spans="2:38">
      <c r="B107" s="62" t="s">
        <v>77</v>
      </c>
      <c r="C107" s="62" t="s">
        <v>252</v>
      </c>
      <c r="D107" s="61" t="s">
        <v>253</v>
      </c>
      <c r="E107" s="61">
        <v>1110388</v>
      </c>
      <c r="F107" s="61">
        <v>1110388</v>
      </c>
      <c r="G107" s="63">
        <v>5</v>
      </c>
      <c r="I107" s="60">
        <v>655438.5</v>
      </c>
      <c r="J107" s="57">
        <v>4091.0440000000003</v>
      </c>
      <c r="K107" s="59">
        <v>160.21301653074372</v>
      </c>
      <c r="L107" s="58"/>
      <c r="M107" s="57">
        <v>680298.25</v>
      </c>
      <c r="O107" s="57">
        <v>681658.84649999999</v>
      </c>
      <c r="P107" s="52"/>
      <c r="Q107" s="56">
        <v>159.1616492022246</v>
      </c>
      <c r="R107" s="55">
        <v>691066.75</v>
      </c>
      <c r="S107" s="55">
        <v>4341.9174999999996</v>
      </c>
      <c r="T107" s="55">
        <v>182.36</v>
      </c>
      <c r="U107" s="55">
        <v>589.10424999999998</v>
      </c>
      <c r="V107" s="55">
        <v>228.72499999999999</v>
      </c>
      <c r="W107" s="46">
        <v>-13.868408650978608</v>
      </c>
      <c r="X107" s="46">
        <v>402.37742842288753</v>
      </c>
      <c r="Y107" s="55">
        <v>240.61749999999938</v>
      </c>
      <c r="Z107" s="54">
        <v>5.5417335773883178E-2</v>
      </c>
      <c r="AA107" s="54">
        <v>0.10771409590971143</v>
      </c>
      <c r="AB107" s="53">
        <v>76.75</v>
      </c>
      <c r="AC107" s="52"/>
      <c r="AD107" s="51">
        <v>0.08</v>
      </c>
      <c r="AE107" s="50">
        <v>173.0300578532032</v>
      </c>
      <c r="AF107" s="49">
        <v>3939.540071577112</v>
      </c>
      <c r="AG107" s="49">
        <v>184.3</v>
      </c>
      <c r="AH107" s="49">
        <v>3917</v>
      </c>
      <c r="AI107" s="48">
        <v>4101.3</v>
      </c>
      <c r="AJ107" s="46">
        <v>-161.75992842288815</v>
      </c>
      <c r="AK107" s="47">
        <v>68</v>
      </c>
      <c r="AL107" s="46">
        <v>-93.759928422888152</v>
      </c>
    </row>
    <row r="108" spans="2:38">
      <c r="B108" s="62" t="s">
        <v>154</v>
      </c>
      <c r="C108" s="62" t="s">
        <v>185</v>
      </c>
      <c r="D108" s="61" t="s">
        <v>254</v>
      </c>
      <c r="E108" s="61">
        <v>1110551</v>
      </c>
      <c r="F108" s="61">
        <v>1110551</v>
      </c>
      <c r="G108" s="63">
        <v>1</v>
      </c>
      <c r="I108" s="60">
        <v>124304</v>
      </c>
      <c r="J108" s="57">
        <v>619.69399999999996</v>
      </c>
      <c r="K108" s="59">
        <v>200.58932311753867</v>
      </c>
      <c r="L108" s="58"/>
      <c r="M108" s="57">
        <v>128722.5</v>
      </c>
      <c r="O108" s="57">
        <v>128979.94500000001</v>
      </c>
      <c r="P108" s="52"/>
      <c r="Q108" s="56">
        <v>197.27568250681367</v>
      </c>
      <c r="R108" s="55">
        <v>129564.75</v>
      </c>
      <c r="S108" s="55">
        <v>656.77</v>
      </c>
      <c r="T108" s="55">
        <v>0</v>
      </c>
      <c r="U108" s="55">
        <v>43.47475</v>
      </c>
      <c r="V108" s="55">
        <v>46.933250000000001</v>
      </c>
      <c r="W108" s="46">
        <v>-3.3136406107250025</v>
      </c>
      <c r="X108" s="46">
        <v>13.764963663035815</v>
      </c>
      <c r="Y108" s="55">
        <v>34.649999999999977</v>
      </c>
      <c r="Z108" s="54">
        <v>5.2758195410874398E-2</v>
      </c>
      <c r="AA108" s="54">
        <v>0</v>
      </c>
      <c r="AB108" s="53">
        <v>0</v>
      </c>
      <c r="AC108" s="52"/>
      <c r="AD108" s="51">
        <v>0</v>
      </c>
      <c r="AE108" s="50">
        <v>200.58932311753867</v>
      </c>
      <c r="AF108" s="49">
        <v>643.00503633696417</v>
      </c>
      <c r="AG108" s="49">
        <v>0</v>
      </c>
      <c r="AH108" s="49">
        <v>622.12</v>
      </c>
      <c r="AI108" s="48">
        <v>622.12</v>
      </c>
      <c r="AJ108" s="46">
        <v>20.885036336964163</v>
      </c>
      <c r="AK108" s="47">
        <v>11</v>
      </c>
      <c r="AL108" s="46">
        <v>31.885036336964163</v>
      </c>
    </row>
    <row r="109" spans="2:38">
      <c r="B109" s="62" t="s">
        <v>91</v>
      </c>
      <c r="C109" s="62" t="s">
        <v>255</v>
      </c>
      <c r="D109" s="61" t="s">
        <v>256</v>
      </c>
      <c r="E109" s="61">
        <v>1112480</v>
      </c>
      <c r="F109" s="61">
        <v>1112480</v>
      </c>
      <c r="G109" s="63">
        <v>2</v>
      </c>
      <c r="I109" s="60">
        <v>796801.5</v>
      </c>
      <c r="J109" s="57">
        <v>4275.6807499999995</v>
      </c>
      <c r="K109" s="59">
        <v>186.35664040164835</v>
      </c>
      <c r="L109" s="58"/>
      <c r="M109" s="57">
        <v>796873.25</v>
      </c>
      <c r="O109" s="57">
        <v>798466.99650000001</v>
      </c>
      <c r="P109" s="52"/>
      <c r="Q109" s="56">
        <v>195.53948587581513</v>
      </c>
      <c r="R109" s="55">
        <v>803684.25</v>
      </c>
      <c r="S109" s="55">
        <v>4110.0867500000004</v>
      </c>
      <c r="T109" s="55">
        <v>0</v>
      </c>
      <c r="U109" s="55">
        <v>488.46674999999999</v>
      </c>
      <c r="V109" s="55">
        <v>24.333333333333332</v>
      </c>
      <c r="W109" s="46">
        <v>1.7285798581008578</v>
      </c>
      <c r="X109" s="46">
        <v>-9.7381499827706648</v>
      </c>
      <c r="Y109" s="55">
        <v>-84.343249999999898</v>
      </c>
      <c r="Z109" s="54">
        <v>-2.052103888074866E-2</v>
      </c>
      <c r="AA109" s="54">
        <v>3.2291465998844152E-2</v>
      </c>
      <c r="AB109" s="53">
        <v>23.25</v>
      </c>
      <c r="AC109" s="52"/>
      <c r="AD109" s="51">
        <v>0.04</v>
      </c>
      <c r="AE109" s="50">
        <v>193.81090601771427</v>
      </c>
      <c r="AF109" s="49">
        <v>4119.8248999827711</v>
      </c>
      <c r="AG109" s="49">
        <v>0</v>
      </c>
      <c r="AH109" s="49">
        <v>4194.43</v>
      </c>
      <c r="AI109" s="48">
        <v>4194.43</v>
      </c>
      <c r="AJ109" s="46">
        <v>-74.605100017229233</v>
      </c>
      <c r="AK109" s="47">
        <v>67</v>
      </c>
      <c r="AL109" s="46">
        <v>-7.6051000172292333</v>
      </c>
    </row>
    <row r="110" spans="2:38">
      <c r="B110" s="62" t="s">
        <v>145</v>
      </c>
      <c r="C110" s="62" t="s">
        <v>257</v>
      </c>
      <c r="D110" s="61" t="s">
        <v>258</v>
      </c>
      <c r="E110" s="61">
        <v>1112965</v>
      </c>
      <c r="F110" s="61">
        <v>1112965</v>
      </c>
      <c r="G110" s="63">
        <v>4</v>
      </c>
      <c r="I110" s="60">
        <v>244759</v>
      </c>
      <c r="J110" s="57">
        <v>1436.98</v>
      </c>
      <c r="K110" s="59">
        <v>170.32874500688945</v>
      </c>
      <c r="L110" s="58"/>
      <c r="M110" s="57">
        <v>251119.5</v>
      </c>
      <c r="O110" s="57">
        <v>251621.739</v>
      </c>
      <c r="P110" s="52"/>
      <c r="Q110" s="56">
        <v>169.4656072419717</v>
      </c>
      <c r="R110" s="55">
        <v>256469.25</v>
      </c>
      <c r="S110" s="55">
        <v>1513.4</v>
      </c>
      <c r="T110" s="55">
        <v>42.75</v>
      </c>
      <c r="U110" s="55">
        <v>265.11275000000001</v>
      </c>
      <c r="V110" s="55">
        <v>65.349999999999994</v>
      </c>
      <c r="W110" s="46">
        <v>-12.786149915400017</v>
      </c>
      <c r="X110" s="46">
        <v>132.77276806210261</v>
      </c>
      <c r="Y110" s="55">
        <v>17.039999999999964</v>
      </c>
      <c r="Z110" s="54">
        <v>1.1259415884762761E-2</v>
      </c>
      <c r="AA110" s="54">
        <v>3.1021822955123474E-3</v>
      </c>
      <c r="AB110" s="53">
        <v>1.5</v>
      </c>
      <c r="AC110" s="52"/>
      <c r="AD110" s="51">
        <v>7.0000000000000007E-2</v>
      </c>
      <c r="AE110" s="50">
        <v>182.25175715737171</v>
      </c>
      <c r="AF110" s="49">
        <v>1380.6272319378975</v>
      </c>
      <c r="AG110" s="49">
        <v>38</v>
      </c>
      <c r="AH110" s="49">
        <v>1458.3600000000001</v>
      </c>
      <c r="AI110" s="48">
        <v>1496.3600000000001</v>
      </c>
      <c r="AJ110" s="46">
        <v>-115.73276806210265</v>
      </c>
      <c r="AK110" s="47">
        <v>23</v>
      </c>
      <c r="AL110" s="46">
        <v>-92.73276806210265</v>
      </c>
    </row>
    <row r="111" spans="2:38">
      <c r="B111" s="62" t="s">
        <v>91</v>
      </c>
      <c r="C111" s="62" t="s">
        <v>92</v>
      </c>
      <c r="D111" s="61" t="s">
        <v>259</v>
      </c>
      <c r="E111" s="61">
        <v>1112687</v>
      </c>
      <c r="F111" s="61">
        <v>1112687</v>
      </c>
      <c r="G111" s="63">
        <v>5</v>
      </c>
      <c r="I111" s="60">
        <v>205854.75</v>
      </c>
      <c r="J111" s="57">
        <v>1337.2065</v>
      </c>
      <c r="K111" s="59">
        <v>153.94387478672891</v>
      </c>
      <c r="L111" s="58"/>
      <c r="M111" s="57">
        <v>212928.75</v>
      </c>
      <c r="O111" s="57">
        <v>213354.60750000001</v>
      </c>
      <c r="P111" s="52"/>
      <c r="Q111" s="56">
        <v>165.22914533523846</v>
      </c>
      <c r="R111" s="55">
        <v>214220</v>
      </c>
      <c r="S111" s="55">
        <v>1296.5025000000001</v>
      </c>
      <c r="T111" s="55">
        <v>5.35</v>
      </c>
      <c r="U111" s="55">
        <v>243.58750000000001</v>
      </c>
      <c r="V111" s="55">
        <v>19</v>
      </c>
      <c r="W111" s="46">
        <v>-2.5696781822960588</v>
      </c>
      <c r="X111" s="46">
        <v>25.01201498056821</v>
      </c>
      <c r="Y111" s="55">
        <v>-43.947499999999991</v>
      </c>
      <c r="Z111" s="54">
        <v>-3.3896965104193773E-2</v>
      </c>
      <c r="AA111" s="54">
        <v>7.4261137466601221E-2</v>
      </c>
      <c r="AB111" s="53">
        <v>13.25</v>
      </c>
      <c r="AC111" s="52"/>
      <c r="AD111" s="51">
        <v>0.09</v>
      </c>
      <c r="AE111" s="50">
        <v>167.79882351753452</v>
      </c>
      <c r="AF111" s="49">
        <v>1271.4904850194318</v>
      </c>
      <c r="AG111" s="49">
        <v>12</v>
      </c>
      <c r="AH111" s="49">
        <v>1328.45</v>
      </c>
      <c r="AI111" s="48">
        <v>1340.45</v>
      </c>
      <c r="AJ111" s="46">
        <v>-68.959514980568201</v>
      </c>
      <c r="AK111" s="47">
        <v>21</v>
      </c>
      <c r="AL111" s="46">
        <v>-47.959514980568201</v>
      </c>
    </row>
    <row r="112" spans="2:38">
      <c r="B112" s="62" t="s">
        <v>110</v>
      </c>
      <c r="C112" s="62" t="s">
        <v>124</v>
      </c>
      <c r="D112" s="61" t="s">
        <v>260</v>
      </c>
      <c r="E112" s="61">
        <v>1112062</v>
      </c>
      <c r="F112" s="61">
        <v>1112062</v>
      </c>
      <c r="G112" s="63">
        <v>4</v>
      </c>
      <c r="I112" s="60">
        <v>130167</v>
      </c>
      <c r="J112" s="57">
        <v>796.64175</v>
      </c>
      <c r="K112" s="59">
        <v>163.39465010464238</v>
      </c>
      <c r="L112" s="58"/>
      <c r="M112" s="57">
        <v>139996.5</v>
      </c>
      <c r="O112" s="57">
        <v>140276.49299999999</v>
      </c>
      <c r="P112" s="52"/>
      <c r="Q112" s="56">
        <v>177.96280291533679</v>
      </c>
      <c r="R112" s="55">
        <v>130755.5</v>
      </c>
      <c r="S112" s="55">
        <v>734.73500000000013</v>
      </c>
      <c r="T112" s="55">
        <v>2.7533333333333334</v>
      </c>
      <c r="U112" s="55">
        <v>111.79175000000001</v>
      </c>
      <c r="V112" s="55">
        <v>56.066749999999999</v>
      </c>
      <c r="W112" s="46">
        <v>1.4965808023230238</v>
      </c>
      <c r="X112" s="46">
        <v>-60.184794396477059</v>
      </c>
      <c r="Y112" s="55">
        <v>-16.794999999999845</v>
      </c>
      <c r="Z112" s="54">
        <v>-2.2858581665498232E-2</v>
      </c>
      <c r="AA112" s="54">
        <v>5.9058165148538427E-2</v>
      </c>
      <c r="AB112" s="53">
        <v>19.5</v>
      </c>
      <c r="AC112" s="52"/>
      <c r="AD112" s="51">
        <v>0.08</v>
      </c>
      <c r="AE112" s="50">
        <v>176.46622211301377</v>
      </c>
      <c r="AF112" s="49">
        <v>794.91979439647719</v>
      </c>
      <c r="AG112" s="49">
        <v>1.25</v>
      </c>
      <c r="AH112" s="49">
        <v>750.28</v>
      </c>
      <c r="AI112" s="48">
        <v>751.53</v>
      </c>
      <c r="AJ112" s="46">
        <v>43.389794396477214</v>
      </c>
      <c r="AK112" s="47">
        <v>11</v>
      </c>
      <c r="AL112" s="46">
        <v>54.389794396477214</v>
      </c>
    </row>
    <row r="113" spans="2:38">
      <c r="B113" s="62" t="s">
        <v>151</v>
      </c>
      <c r="C113" s="62" t="s">
        <v>261</v>
      </c>
      <c r="D113" s="61" t="s">
        <v>262</v>
      </c>
      <c r="E113" s="61">
        <v>1111318</v>
      </c>
      <c r="F113" s="61">
        <v>1111318</v>
      </c>
      <c r="G113" s="63">
        <v>4</v>
      </c>
      <c r="I113" s="60">
        <v>159257</v>
      </c>
      <c r="J113" s="57">
        <v>915.56000000000006</v>
      </c>
      <c r="K113" s="59">
        <v>173.94490803442702</v>
      </c>
      <c r="L113" s="58"/>
      <c r="M113" s="57">
        <v>162943.5</v>
      </c>
      <c r="O113" s="57">
        <v>163269.38699999999</v>
      </c>
      <c r="P113" s="52"/>
      <c r="Q113" s="56">
        <v>184.90197620907247</v>
      </c>
      <c r="R113" s="55">
        <v>164532.25</v>
      </c>
      <c r="S113" s="55">
        <v>889.83500000000004</v>
      </c>
      <c r="T113" s="55">
        <v>14.25</v>
      </c>
      <c r="U113" s="55">
        <v>83.879249999999999</v>
      </c>
      <c r="V113" s="55">
        <v>10.77075</v>
      </c>
      <c r="W113" s="46">
        <v>0.52037369257982391</v>
      </c>
      <c r="X113" s="46">
        <v>4.3378312388390441</v>
      </c>
      <c r="Y113" s="55">
        <v>-27.314999999999941</v>
      </c>
      <c r="Z113" s="54">
        <v>-3.0696702197598364E-2</v>
      </c>
      <c r="AA113" s="54">
        <v>1.8294201351832091E-2</v>
      </c>
      <c r="AB113" s="53">
        <v>6.75</v>
      </c>
      <c r="AC113" s="52"/>
      <c r="AD113" s="51">
        <v>0.06</v>
      </c>
      <c r="AE113" s="50">
        <v>184.38160251649265</v>
      </c>
      <c r="AF113" s="49">
        <v>885.49716876116099</v>
      </c>
      <c r="AG113" s="49">
        <v>16.149999999999999</v>
      </c>
      <c r="AH113" s="49">
        <v>901</v>
      </c>
      <c r="AI113" s="48">
        <v>917.15</v>
      </c>
      <c r="AJ113" s="46">
        <v>-31.652831238838985</v>
      </c>
      <c r="AK113" s="47">
        <v>17</v>
      </c>
      <c r="AL113" s="46">
        <v>-14.652831238838985</v>
      </c>
    </row>
    <row r="114" spans="2:38">
      <c r="B114" s="62" t="s">
        <v>80</v>
      </c>
      <c r="C114" s="62" t="s">
        <v>226</v>
      </c>
      <c r="D114" s="61" t="s">
        <v>263</v>
      </c>
      <c r="E114" s="61">
        <v>1112165</v>
      </c>
      <c r="F114" s="61">
        <v>1112165</v>
      </c>
      <c r="G114" s="63">
        <v>4</v>
      </c>
      <c r="I114" s="60">
        <v>98442.75</v>
      </c>
      <c r="J114" s="57">
        <v>576.41575000000012</v>
      </c>
      <c r="K114" s="59">
        <v>170.78428200478558</v>
      </c>
      <c r="L114" s="58"/>
      <c r="M114" s="57">
        <v>101130</v>
      </c>
      <c r="O114" s="57">
        <v>101332.26</v>
      </c>
      <c r="P114" s="52"/>
      <c r="Q114" s="56">
        <v>177.26083816439262</v>
      </c>
      <c r="R114" s="55">
        <v>99893.75</v>
      </c>
      <c r="S114" s="55">
        <v>563.54100000000005</v>
      </c>
      <c r="T114" s="55">
        <v>0</v>
      </c>
      <c r="U114" s="55">
        <v>13.624749999999999</v>
      </c>
      <c r="V114" s="55">
        <v>16.861000000000001</v>
      </c>
      <c r="W114" s="46">
        <v>-5.4783435807279375</v>
      </c>
      <c r="X114" s="46">
        <v>9.0224833233993422</v>
      </c>
      <c r="Y114" s="55">
        <v>-24.968999999999937</v>
      </c>
      <c r="Z114" s="54">
        <v>-4.4307335224943588E-2</v>
      </c>
      <c r="AA114" s="54">
        <v>3.6919315403422977E-2</v>
      </c>
      <c r="AB114" s="53">
        <v>10.5</v>
      </c>
      <c r="AC114" s="52"/>
      <c r="AD114" s="51">
        <v>7.0000000000000007E-2</v>
      </c>
      <c r="AE114" s="50">
        <v>182.73918174512056</v>
      </c>
      <c r="AF114" s="49">
        <v>554.51851667660071</v>
      </c>
      <c r="AG114" s="49">
        <v>0</v>
      </c>
      <c r="AH114" s="49">
        <v>588.51</v>
      </c>
      <c r="AI114" s="48">
        <v>588.51</v>
      </c>
      <c r="AJ114" s="46">
        <v>-33.991483323399279</v>
      </c>
      <c r="AK114" s="47">
        <v>13</v>
      </c>
      <c r="AL114" s="46">
        <v>-20.991483323399279</v>
      </c>
    </row>
    <row r="115" spans="2:38">
      <c r="B115" s="62" t="s">
        <v>68</v>
      </c>
      <c r="C115" s="62" t="s">
        <v>69</v>
      </c>
      <c r="D115" s="61" t="s">
        <v>264</v>
      </c>
      <c r="E115" s="61">
        <v>1110635</v>
      </c>
      <c r="F115" s="61">
        <v>1110635</v>
      </c>
      <c r="G115" s="63">
        <v>4</v>
      </c>
      <c r="I115" s="60">
        <v>223710.5</v>
      </c>
      <c r="J115" s="57">
        <v>1345.9549999999999</v>
      </c>
      <c r="K115" s="59">
        <v>166.20949437388325</v>
      </c>
      <c r="L115" s="58"/>
      <c r="M115" s="57">
        <v>226675.75</v>
      </c>
      <c r="O115" s="57">
        <v>227129.10149999999</v>
      </c>
      <c r="P115" s="52"/>
      <c r="Q115" s="56">
        <v>174.66444083742013</v>
      </c>
      <c r="R115" s="55">
        <v>226783</v>
      </c>
      <c r="S115" s="55">
        <v>1298.3924999999999</v>
      </c>
      <c r="T115" s="55">
        <v>10.5</v>
      </c>
      <c r="U115" s="55">
        <v>175.77500000000001</v>
      </c>
      <c r="V115" s="55">
        <v>0</v>
      </c>
      <c r="W115" s="46">
        <v>-3.1797181426349539</v>
      </c>
      <c r="X115" s="46">
        <v>21.268174958365535</v>
      </c>
      <c r="Y115" s="55">
        <v>11.272500000000036</v>
      </c>
      <c r="Z115" s="54">
        <v>8.6818893362369514E-3</v>
      </c>
      <c r="AA115" s="54">
        <v>1.1269932941893671E-3</v>
      </c>
      <c r="AB115" s="53">
        <v>5</v>
      </c>
      <c r="AC115" s="52"/>
      <c r="AD115" s="51">
        <v>7.0000000000000007E-2</v>
      </c>
      <c r="AE115" s="50">
        <v>177.84415898005508</v>
      </c>
      <c r="AF115" s="49">
        <v>1277.1243250416344</v>
      </c>
      <c r="AG115" s="49">
        <v>0</v>
      </c>
      <c r="AH115" s="49">
        <v>1287.1199999999999</v>
      </c>
      <c r="AI115" s="48">
        <v>1287.1199999999999</v>
      </c>
      <c r="AJ115" s="46">
        <v>-9.9956749583654982</v>
      </c>
      <c r="AK115" s="47">
        <v>23</v>
      </c>
      <c r="AL115" s="46">
        <v>13.004325041634502</v>
      </c>
    </row>
    <row r="116" spans="2:38">
      <c r="B116" s="62" t="s">
        <v>145</v>
      </c>
      <c r="C116" s="62" t="s">
        <v>257</v>
      </c>
      <c r="D116" s="61" t="s">
        <v>265</v>
      </c>
      <c r="E116" s="61">
        <v>1112959</v>
      </c>
      <c r="F116" s="61">
        <v>1112959</v>
      </c>
      <c r="G116" s="63">
        <v>5</v>
      </c>
      <c r="I116" s="60">
        <v>173998</v>
      </c>
      <c r="J116" s="57">
        <v>1128.7024999999999</v>
      </c>
      <c r="K116" s="59">
        <v>154.15753929844226</v>
      </c>
      <c r="L116" s="58"/>
      <c r="M116" s="57">
        <v>182387.5</v>
      </c>
      <c r="O116" s="57">
        <v>182752.27499999999</v>
      </c>
      <c r="P116" s="52"/>
      <c r="Q116" s="56">
        <v>162.79347424290074</v>
      </c>
      <c r="R116" s="55">
        <v>184415.5</v>
      </c>
      <c r="S116" s="55">
        <v>1132.8187499999999</v>
      </c>
      <c r="T116" s="55">
        <v>38.6875</v>
      </c>
      <c r="U116" s="55">
        <v>67.125</v>
      </c>
      <c r="V116" s="55">
        <v>35.978999999999999</v>
      </c>
      <c r="W116" s="46">
        <v>-5.238243592401318</v>
      </c>
      <c r="X116" s="46">
        <v>45.21292560959273</v>
      </c>
      <c r="Y116" s="55">
        <v>71.228749999999764</v>
      </c>
      <c r="Z116" s="54">
        <v>6.2877446193400105E-2</v>
      </c>
      <c r="AA116" s="54">
        <v>1.7560206422018347E-3</v>
      </c>
      <c r="AB116" s="53">
        <v>0.25</v>
      </c>
      <c r="AC116" s="52"/>
      <c r="AD116" s="51">
        <v>0.09</v>
      </c>
      <c r="AE116" s="50">
        <v>168.03171783530206</v>
      </c>
      <c r="AF116" s="49">
        <v>1087.6058243904072</v>
      </c>
      <c r="AG116" s="49">
        <v>38.15</v>
      </c>
      <c r="AH116" s="49">
        <v>1023.4400000000002</v>
      </c>
      <c r="AI116" s="48">
        <v>1061.5900000000001</v>
      </c>
      <c r="AJ116" s="46">
        <v>26.015824390407033</v>
      </c>
      <c r="AK116" s="47">
        <v>16</v>
      </c>
      <c r="AL116" s="46">
        <v>42.015824390407033</v>
      </c>
    </row>
    <row r="117" spans="2:38">
      <c r="B117" s="62" t="s">
        <v>88</v>
      </c>
      <c r="C117" s="62" t="s">
        <v>131</v>
      </c>
      <c r="D117" s="61" t="s">
        <v>266</v>
      </c>
      <c r="E117" s="61">
        <v>1112388</v>
      </c>
      <c r="F117" s="61">
        <v>1112388</v>
      </c>
      <c r="G117" s="63">
        <v>3</v>
      </c>
      <c r="I117" s="60">
        <v>82564.75</v>
      </c>
      <c r="J117" s="57">
        <v>449.82925</v>
      </c>
      <c r="K117" s="59">
        <v>183.54686806160336</v>
      </c>
      <c r="L117" s="58"/>
      <c r="M117" s="57">
        <v>78075.75</v>
      </c>
      <c r="O117" s="57">
        <v>78231.901500000007</v>
      </c>
      <c r="P117" s="52"/>
      <c r="Q117" s="56">
        <v>173.53544152655016</v>
      </c>
      <c r="R117" s="55">
        <v>80879.75</v>
      </c>
      <c r="S117" s="55">
        <v>466.07050000000004</v>
      </c>
      <c r="T117" s="55">
        <v>0</v>
      </c>
      <c r="U117" s="55">
        <v>10.075000000000001</v>
      </c>
      <c r="V117" s="55">
        <v>23.6875</v>
      </c>
      <c r="W117" s="46">
        <v>-17.35330125751733</v>
      </c>
      <c r="X117" s="46">
        <v>56.240667402194163</v>
      </c>
      <c r="Y117" s="55">
        <v>7.0105000000000359</v>
      </c>
      <c r="Z117" s="54">
        <v>1.5041715791924259E-2</v>
      </c>
      <c r="AA117" s="54">
        <v>1.9054973168601021E-2</v>
      </c>
      <c r="AB117" s="53">
        <v>4.75</v>
      </c>
      <c r="AC117" s="52"/>
      <c r="AD117" s="51">
        <v>0.04</v>
      </c>
      <c r="AE117" s="50">
        <v>190.88874278406749</v>
      </c>
      <c r="AF117" s="49">
        <v>409.82983259780588</v>
      </c>
      <c r="AG117" s="49">
        <v>0</v>
      </c>
      <c r="AH117" s="49">
        <v>459.06</v>
      </c>
      <c r="AI117" s="48">
        <v>459.06</v>
      </c>
      <c r="AJ117" s="46">
        <v>-49.230167402194127</v>
      </c>
      <c r="AK117" s="47">
        <v>8</v>
      </c>
      <c r="AL117" s="46">
        <v>-41.230167402194127</v>
      </c>
    </row>
    <row r="118" spans="2:38">
      <c r="B118" s="62" t="s">
        <v>94</v>
      </c>
      <c r="C118" s="62" t="s">
        <v>216</v>
      </c>
      <c r="D118" s="61" t="s">
        <v>267</v>
      </c>
      <c r="E118" s="61">
        <v>1110278</v>
      </c>
      <c r="F118" s="61">
        <v>1110278</v>
      </c>
      <c r="G118" s="63">
        <v>4</v>
      </c>
      <c r="I118" s="60">
        <v>222844.25</v>
      </c>
      <c r="J118" s="57">
        <v>1338.6324999999999</v>
      </c>
      <c r="K118" s="59">
        <v>166.47156706564348</v>
      </c>
      <c r="L118" s="64"/>
      <c r="M118" s="57">
        <v>232701.5</v>
      </c>
      <c r="O118" s="57">
        <v>233166.90299999999</v>
      </c>
      <c r="P118" s="52"/>
      <c r="Q118" s="56">
        <v>188.18238936864773</v>
      </c>
      <c r="R118" s="55">
        <v>235787.5</v>
      </c>
      <c r="S118" s="55">
        <v>1252.97325</v>
      </c>
      <c r="T118" s="55">
        <v>71.6875</v>
      </c>
      <c r="U118" s="55">
        <v>138.85</v>
      </c>
      <c r="V118" s="55">
        <v>22.021000000000001</v>
      </c>
      <c r="W118" s="46">
        <v>10.057812608409193</v>
      </c>
      <c r="X118" s="46">
        <v>-56.0370350537587</v>
      </c>
      <c r="Y118" s="55">
        <v>-31.576749999999947</v>
      </c>
      <c r="Z118" s="54">
        <v>-2.5201455817193182E-2</v>
      </c>
      <c r="AA118" s="54">
        <v>1.6075579957461544E-2</v>
      </c>
      <c r="AB118" s="53">
        <v>6.5</v>
      </c>
      <c r="AC118" s="52"/>
      <c r="AD118" s="51">
        <v>7.0000000000000007E-2</v>
      </c>
      <c r="AE118" s="50">
        <v>178.12457676023854</v>
      </c>
      <c r="AF118" s="49">
        <v>1309.0102850537587</v>
      </c>
      <c r="AG118" s="49">
        <v>76.55</v>
      </c>
      <c r="AH118" s="49">
        <v>1208</v>
      </c>
      <c r="AI118" s="48">
        <v>1284.55</v>
      </c>
      <c r="AJ118" s="46">
        <v>24.460285053758753</v>
      </c>
      <c r="AK118" s="47">
        <v>34</v>
      </c>
      <c r="AL118" s="46">
        <v>58.460285053758753</v>
      </c>
    </row>
    <row r="119" spans="2:38">
      <c r="B119" s="62" t="s">
        <v>154</v>
      </c>
      <c r="C119" s="62" t="s">
        <v>268</v>
      </c>
      <c r="D119" s="61" t="s">
        <v>269</v>
      </c>
      <c r="E119" s="61">
        <v>1110571</v>
      </c>
      <c r="F119" s="61">
        <v>1110571</v>
      </c>
      <c r="G119" s="63">
        <v>6</v>
      </c>
      <c r="I119" s="60">
        <v>635213</v>
      </c>
      <c r="J119" s="57">
        <v>4430.5442500000008</v>
      </c>
      <c r="K119" s="59">
        <v>143.3713250917198</v>
      </c>
      <c r="L119" s="58"/>
      <c r="M119" s="57">
        <v>641119.5</v>
      </c>
      <c r="O119" s="57">
        <v>642401.73899999994</v>
      </c>
      <c r="P119" s="52"/>
      <c r="Q119" s="56">
        <v>138.92578142569471</v>
      </c>
      <c r="R119" s="55">
        <v>648639.75</v>
      </c>
      <c r="S119" s="55">
        <v>4668.9659999999994</v>
      </c>
      <c r="T119" s="55">
        <v>95.922500000000014</v>
      </c>
      <c r="U119" s="55">
        <v>304.32074999999998</v>
      </c>
      <c r="V119" s="55">
        <v>285.52524999999997</v>
      </c>
      <c r="W119" s="46">
        <v>-20.216389426114262</v>
      </c>
      <c r="X119" s="46">
        <v>632.31288937858062</v>
      </c>
      <c r="Y119" s="55">
        <v>512.49600000000009</v>
      </c>
      <c r="Z119" s="54">
        <v>0.10976648791188459</v>
      </c>
      <c r="AA119" s="54">
        <v>3.3950564194303013E-3</v>
      </c>
      <c r="AB119" s="53">
        <v>7.25</v>
      </c>
      <c r="AC119" s="52"/>
      <c r="AD119" s="51">
        <v>0.11</v>
      </c>
      <c r="AE119" s="50">
        <v>159.14217085180897</v>
      </c>
      <c r="AF119" s="49">
        <v>4036.6531106214188</v>
      </c>
      <c r="AG119" s="49">
        <v>122.15</v>
      </c>
      <c r="AH119" s="49">
        <v>4034.3199999999993</v>
      </c>
      <c r="AI119" s="48">
        <v>4156.4699999999993</v>
      </c>
      <c r="AJ119" s="46">
        <v>-119.81688937858053</v>
      </c>
      <c r="AK119" s="47">
        <v>82</v>
      </c>
      <c r="AL119" s="46">
        <v>-37.816889378580527</v>
      </c>
    </row>
    <row r="120" spans="2:38">
      <c r="B120" s="62" t="s">
        <v>91</v>
      </c>
      <c r="C120" s="62" t="s">
        <v>243</v>
      </c>
      <c r="D120" s="61" t="s">
        <v>270</v>
      </c>
      <c r="E120" s="61">
        <v>1113008</v>
      </c>
      <c r="F120" s="61">
        <v>1113008</v>
      </c>
      <c r="G120" s="63">
        <v>4</v>
      </c>
      <c r="I120" s="60">
        <v>291197.5</v>
      </c>
      <c r="J120" s="57">
        <v>1661.5025000000001</v>
      </c>
      <c r="K120" s="59">
        <v>175.2615479061873</v>
      </c>
      <c r="L120" s="58"/>
      <c r="M120" s="57">
        <v>298632.75</v>
      </c>
      <c r="O120" s="57">
        <v>299230.01549999998</v>
      </c>
      <c r="P120" s="52"/>
      <c r="Q120" s="56">
        <v>187.64872179729778</v>
      </c>
      <c r="R120" s="55">
        <v>297298.25</v>
      </c>
      <c r="S120" s="55">
        <v>1584.3340000000001</v>
      </c>
      <c r="T120" s="55">
        <v>0</v>
      </c>
      <c r="U120" s="55">
        <v>197.62899999999999</v>
      </c>
      <c r="V120" s="55">
        <v>64.020749999999992</v>
      </c>
      <c r="W120" s="46">
        <v>1.8714810167392386</v>
      </c>
      <c r="X120" s="46">
        <v>-26.35853823966886</v>
      </c>
      <c r="Y120" s="55">
        <v>55.134000000000015</v>
      </c>
      <c r="Z120" s="54">
        <v>3.4799480412589776E-2</v>
      </c>
      <c r="AA120" s="54">
        <v>0</v>
      </c>
      <c r="AB120" s="53">
        <v>0</v>
      </c>
      <c r="AC120" s="52"/>
      <c r="AD120" s="51">
        <v>0.06</v>
      </c>
      <c r="AE120" s="50">
        <v>185.77724078055854</v>
      </c>
      <c r="AF120" s="49">
        <v>1610.6925382396689</v>
      </c>
      <c r="AG120" s="49">
        <v>0</v>
      </c>
      <c r="AH120" s="49">
        <v>1529.2</v>
      </c>
      <c r="AI120" s="48">
        <v>1529.2</v>
      </c>
      <c r="AJ120" s="46">
        <v>81.492538239668875</v>
      </c>
      <c r="AK120" s="47">
        <v>18</v>
      </c>
      <c r="AL120" s="46">
        <v>99.492538239668875</v>
      </c>
    </row>
    <row r="121" spans="2:38">
      <c r="B121" s="62" t="s">
        <v>113</v>
      </c>
      <c r="C121" s="62" t="s">
        <v>117</v>
      </c>
      <c r="D121" s="61" t="s">
        <v>271</v>
      </c>
      <c r="E121" s="61">
        <v>1110535</v>
      </c>
      <c r="F121" s="61">
        <v>1110535</v>
      </c>
      <c r="G121" s="63">
        <v>3</v>
      </c>
      <c r="I121" s="60">
        <v>334020.25</v>
      </c>
      <c r="J121" s="57">
        <v>1886.395</v>
      </c>
      <c r="K121" s="59">
        <v>177.06803188091573</v>
      </c>
      <c r="L121" s="58"/>
      <c r="M121" s="57">
        <v>345793.75</v>
      </c>
      <c r="O121" s="57">
        <v>346485.33750000002</v>
      </c>
      <c r="P121" s="52"/>
      <c r="Q121" s="56">
        <v>177.79669018667141</v>
      </c>
      <c r="R121" s="55">
        <v>348361.5</v>
      </c>
      <c r="S121" s="55">
        <v>1959.325</v>
      </c>
      <c r="T121" s="55">
        <v>0</v>
      </c>
      <c r="U121" s="55">
        <v>274.30424999999997</v>
      </c>
      <c r="V121" s="55">
        <v>78.971000000000004</v>
      </c>
      <c r="W121" s="46">
        <v>-9.8954236070992465</v>
      </c>
      <c r="X121" s="46">
        <v>113.29465542886032</v>
      </c>
      <c r="Y121" s="55">
        <v>172.08500000000004</v>
      </c>
      <c r="Z121" s="54">
        <v>8.7828716522271713E-2</v>
      </c>
      <c r="AA121" s="54">
        <v>1.8046606269076111E-3</v>
      </c>
      <c r="AB121" s="53">
        <v>1.5</v>
      </c>
      <c r="AC121" s="52"/>
      <c r="AD121" s="51">
        <v>0.06</v>
      </c>
      <c r="AE121" s="50">
        <v>187.69211379377066</v>
      </c>
      <c r="AF121" s="49">
        <v>1846.0303445711397</v>
      </c>
      <c r="AG121" s="49">
        <v>0</v>
      </c>
      <c r="AH121" s="49">
        <v>1787.24</v>
      </c>
      <c r="AI121" s="48">
        <v>1787.24</v>
      </c>
      <c r="AJ121" s="46">
        <v>58.790344571139713</v>
      </c>
      <c r="AK121" s="47">
        <v>35</v>
      </c>
      <c r="AL121" s="46">
        <v>93.790344571139713</v>
      </c>
    </row>
    <row r="122" spans="2:38">
      <c r="B122" s="62" t="s">
        <v>94</v>
      </c>
      <c r="C122" s="62" t="s">
        <v>216</v>
      </c>
      <c r="D122" s="61" t="s">
        <v>272</v>
      </c>
      <c r="E122" s="61">
        <v>1110232</v>
      </c>
      <c r="F122" s="61">
        <v>1110232</v>
      </c>
      <c r="G122" s="63">
        <v>2</v>
      </c>
      <c r="I122" s="60">
        <v>269416.75</v>
      </c>
      <c r="J122" s="57">
        <v>1409.3332500000001</v>
      </c>
      <c r="K122" s="59">
        <v>191.16610638399396</v>
      </c>
      <c r="L122" s="58"/>
      <c r="M122" s="57">
        <v>277250.5</v>
      </c>
      <c r="O122" s="57">
        <v>277805.00099999999</v>
      </c>
      <c r="P122" s="52"/>
      <c r="Q122" s="56">
        <v>219.6571424190177</v>
      </c>
      <c r="R122" s="55">
        <v>286489.75</v>
      </c>
      <c r="S122" s="55">
        <v>1304.25875</v>
      </c>
      <c r="T122" s="55">
        <v>22</v>
      </c>
      <c r="U122" s="55">
        <v>142.39999999999998</v>
      </c>
      <c r="V122" s="55">
        <v>31.008499999999998</v>
      </c>
      <c r="W122" s="46">
        <v>24.667713907343852</v>
      </c>
      <c r="X122" s="46">
        <v>-120.45951867972008</v>
      </c>
      <c r="Y122" s="55">
        <v>-97.861249999999927</v>
      </c>
      <c r="Z122" s="54">
        <v>-7.5032082399293792E-2</v>
      </c>
      <c r="AA122" s="54">
        <v>1.5175100480990978E-2</v>
      </c>
      <c r="AB122" s="53">
        <v>6.25</v>
      </c>
      <c r="AC122" s="52"/>
      <c r="AD122" s="51">
        <v>0.02</v>
      </c>
      <c r="AE122" s="50">
        <v>194.98942851167385</v>
      </c>
      <c r="AF122" s="49">
        <v>1424.71826867972</v>
      </c>
      <c r="AG122" s="49">
        <v>25</v>
      </c>
      <c r="AH122" s="49">
        <v>1377.12</v>
      </c>
      <c r="AI122" s="48">
        <v>1402.12</v>
      </c>
      <c r="AJ122" s="46">
        <v>22.59826867972015</v>
      </c>
      <c r="AK122" s="47">
        <v>22</v>
      </c>
      <c r="AL122" s="46">
        <v>44.59826867972015</v>
      </c>
    </row>
    <row r="123" spans="2:38">
      <c r="B123" s="62" t="s">
        <v>104</v>
      </c>
      <c r="C123" s="62" t="s">
        <v>273</v>
      </c>
      <c r="D123" s="61" t="s">
        <v>274</v>
      </c>
      <c r="E123" s="61">
        <v>1112603</v>
      </c>
      <c r="F123" s="61">
        <v>1112603</v>
      </c>
      <c r="G123" s="63">
        <v>4</v>
      </c>
      <c r="I123" s="60">
        <v>165972.75</v>
      </c>
      <c r="J123" s="57">
        <v>948.39400000000001</v>
      </c>
      <c r="K123" s="59">
        <v>175.00400677355614</v>
      </c>
      <c r="L123" s="58"/>
      <c r="M123" s="57">
        <v>175890.75</v>
      </c>
      <c r="O123" s="57">
        <v>176242.53150000001</v>
      </c>
      <c r="P123" s="52"/>
      <c r="Q123" s="56">
        <v>197.93893658114288</v>
      </c>
      <c r="R123" s="55">
        <v>180170.75</v>
      </c>
      <c r="S123" s="55">
        <v>910.23399999999992</v>
      </c>
      <c r="T123" s="55">
        <v>0</v>
      </c>
      <c r="U123" s="55">
        <v>49.662749999999996</v>
      </c>
      <c r="V123" s="55">
        <v>48.641500000000001</v>
      </c>
      <c r="W123" s="46">
        <v>12.434689401173358</v>
      </c>
      <c r="X123" s="46">
        <v>-39.838756711688006</v>
      </c>
      <c r="Y123" s="55">
        <v>34.05399999999986</v>
      </c>
      <c r="Z123" s="54">
        <v>3.7412357701426077E-2</v>
      </c>
      <c r="AA123" s="54">
        <v>3.112230352561056E-3</v>
      </c>
      <c r="AB123" s="53">
        <v>2</v>
      </c>
      <c r="AC123" s="52"/>
      <c r="AD123" s="51">
        <v>0.06</v>
      </c>
      <c r="AE123" s="50">
        <v>185.50424717996952</v>
      </c>
      <c r="AF123" s="49">
        <v>950.07275671168793</v>
      </c>
      <c r="AG123" s="49">
        <v>0</v>
      </c>
      <c r="AH123" s="49">
        <v>876.18000000000006</v>
      </c>
      <c r="AI123" s="48">
        <v>876.18000000000006</v>
      </c>
      <c r="AJ123" s="46">
        <v>73.892756711687866</v>
      </c>
      <c r="AK123" s="47">
        <v>17</v>
      </c>
      <c r="AL123" s="46">
        <v>90.892756711687866</v>
      </c>
    </row>
    <row r="124" spans="2:38">
      <c r="B124" s="62" t="s">
        <v>91</v>
      </c>
      <c r="C124" s="62" t="s">
        <v>255</v>
      </c>
      <c r="D124" s="61" t="s">
        <v>275</v>
      </c>
      <c r="E124" s="61">
        <v>1112498</v>
      </c>
      <c r="F124" s="61">
        <v>1112498</v>
      </c>
      <c r="G124" s="63">
        <v>5</v>
      </c>
      <c r="I124" s="60">
        <v>168448.25</v>
      </c>
      <c r="J124" s="57">
        <v>1054.3799999999999</v>
      </c>
      <c r="K124" s="59">
        <v>159.76047535044293</v>
      </c>
      <c r="L124" s="58"/>
      <c r="M124" s="57">
        <v>179937.75</v>
      </c>
      <c r="O124" s="57">
        <v>180297.62549999999</v>
      </c>
      <c r="P124" s="52"/>
      <c r="Q124" s="56">
        <v>175.54179802786527</v>
      </c>
      <c r="R124" s="55">
        <v>178302.5</v>
      </c>
      <c r="S124" s="55">
        <v>1015.7267499999999</v>
      </c>
      <c r="T124" s="55">
        <v>4</v>
      </c>
      <c r="U124" s="55">
        <v>204.71224999999998</v>
      </c>
      <c r="V124" s="55">
        <v>104.90533333333333</v>
      </c>
      <c r="W124" s="46">
        <v>3.0004846493868911</v>
      </c>
      <c r="X124" s="46">
        <v>-29.226612007322615</v>
      </c>
      <c r="Y124" s="55">
        <v>26.686749999999961</v>
      </c>
      <c r="Z124" s="54">
        <v>2.6273552409641632E-2</v>
      </c>
      <c r="AA124" s="54">
        <v>9.2225113858165245E-2</v>
      </c>
      <c r="AB124" s="53">
        <v>18.25</v>
      </c>
      <c r="AC124" s="52"/>
      <c r="AD124" s="51">
        <v>0.08</v>
      </c>
      <c r="AE124" s="50">
        <v>172.54131337847838</v>
      </c>
      <c r="AF124" s="49">
        <v>1044.9533620073225</v>
      </c>
      <c r="AG124" s="49">
        <v>5</v>
      </c>
      <c r="AH124" s="49">
        <v>984.04</v>
      </c>
      <c r="AI124" s="48">
        <v>989.04</v>
      </c>
      <c r="AJ124" s="46">
        <v>55.913362007322576</v>
      </c>
      <c r="AK124" s="47">
        <v>18</v>
      </c>
      <c r="AL124" s="46">
        <v>73.913362007322576</v>
      </c>
    </row>
    <row r="125" spans="2:38">
      <c r="B125" s="62" t="s">
        <v>151</v>
      </c>
      <c r="C125" s="62" t="s">
        <v>276</v>
      </c>
      <c r="D125" s="61" t="s">
        <v>277</v>
      </c>
      <c r="E125" s="61">
        <v>1111115</v>
      </c>
      <c r="F125" s="61">
        <v>1111115</v>
      </c>
      <c r="G125" s="63">
        <v>4</v>
      </c>
      <c r="I125" s="60">
        <v>254284.5</v>
      </c>
      <c r="J125" s="57">
        <v>1452.9807499999999</v>
      </c>
      <c r="K125" s="59">
        <v>175.00885679318188</v>
      </c>
      <c r="L125" s="58"/>
      <c r="M125" s="57">
        <v>259118</v>
      </c>
      <c r="O125" s="57">
        <v>259636.236</v>
      </c>
      <c r="P125" s="52"/>
      <c r="Q125" s="56">
        <v>189.61242872489873</v>
      </c>
      <c r="R125" s="55">
        <v>258131.25</v>
      </c>
      <c r="S125" s="55">
        <v>1361.3625000000002</v>
      </c>
      <c r="T125" s="55">
        <v>0</v>
      </c>
      <c r="U125" s="55">
        <v>34.9</v>
      </c>
      <c r="V125" s="55">
        <v>18.787500000000001</v>
      </c>
      <c r="W125" s="46">
        <v>4.1030405241259587</v>
      </c>
      <c r="X125" s="46">
        <v>-38.222925396375786</v>
      </c>
      <c r="Y125" s="55">
        <v>-0.6374999999998181</v>
      </c>
      <c r="Z125" s="54">
        <v>-4.6828085833113372E-4</v>
      </c>
      <c r="AA125" s="54">
        <v>0</v>
      </c>
      <c r="AB125" s="53">
        <v>0</v>
      </c>
      <c r="AC125" s="52"/>
      <c r="AD125" s="51">
        <v>0.06</v>
      </c>
      <c r="AE125" s="50">
        <v>185.50938820077278</v>
      </c>
      <c r="AF125" s="49">
        <v>1399.585425396376</v>
      </c>
      <c r="AG125" s="49">
        <v>0</v>
      </c>
      <c r="AH125" s="49">
        <v>1362</v>
      </c>
      <c r="AI125" s="48">
        <v>1362</v>
      </c>
      <c r="AJ125" s="46">
        <v>37.585425396375967</v>
      </c>
      <c r="AK125" s="47">
        <v>32</v>
      </c>
      <c r="AL125" s="46">
        <v>69.585425396375967</v>
      </c>
    </row>
    <row r="126" spans="2:38">
      <c r="B126" s="62" t="s">
        <v>65</v>
      </c>
      <c r="C126" s="62" t="s">
        <v>135</v>
      </c>
      <c r="D126" s="61" t="s">
        <v>278</v>
      </c>
      <c r="E126" s="61">
        <v>1111770</v>
      </c>
      <c r="F126" s="61">
        <v>1111770</v>
      </c>
      <c r="G126" s="63">
        <v>6</v>
      </c>
      <c r="I126" s="60">
        <v>964862</v>
      </c>
      <c r="J126" s="57">
        <v>7965.7995000000001</v>
      </c>
      <c r="K126" s="59">
        <v>121.12556937944521</v>
      </c>
      <c r="L126" s="58"/>
      <c r="M126" s="57">
        <v>1009355.5</v>
      </c>
      <c r="O126" s="57">
        <v>1011374.211</v>
      </c>
      <c r="P126" s="52"/>
      <c r="Q126" s="56">
        <v>139.64666766130978</v>
      </c>
      <c r="R126" s="55">
        <v>1054160.75</v>
      </c>
      <c r="S126" s="55">
        <v>7548.7712499999998</v>
      </c>
      <c r="T126" s="55">
        <v>168.70250000000001</v>
      </c>
      <c r="U126" s="55">
        <v>630.11250000000007</v>
      </c>
      <c r="V126" s="55">
        <v>390.97075000000001</v>
      </c>
      <c r="W126" s="46">
        <v>3.9860299563311514</v>
      </c>
      <c r="X126" s="46">
        <v>93.593181329580148</v>
      </c>
      <c r="Y126" s="55">
        <v>157.30124999999953</v>
      </c>
      <c r="Z126" s="54">
        <v>2.0837993998029748E-2</v>
      </c>
      <c r="AA126" s="54">
        <v>0.11496327119867522</v>
      </c>
      <c r="AB126" s="53">
        <v>179</v>
      </c>
      <c r="AC126" s="52"/>
      <c r="AD126" s="51">
        <v>0.12</v>
      </c>
      <c r="AE126" s="50">
        <v>135.66063770497863</v>
      </c>
      <c r="AF126" s="49">
        <v>7455.1780686704196</v>
      </c>
      <c r="AG126" s="49">
        <v>262.37</v>
      </c>
      <c r="AH126" s="49">
        <v>7129.1</v>
      </c>
      <c r="AI126" s="48">
        <v>7391.47</v>
      </c>
      <c r="AJ126" s="46">
        <v>63.708068670419379</v>
      </c>
      <c r="AK126" s="47">
        <v>174</v>
      </c>
      <c r="AL126" s="46">
        <v>237.70806867041938</v>
      </c>
    </row>
    <row r="127" spans="2:38">
      <c r="B127" s="62" t="s">
        <v>154</v>
      </c>
      <c r="C127" s="62" t="s">
        <v>155</v>
      </c>
      <c r="D127" s="61" t="s">
        <v>279</v>
      </c>
      <c r="E127" s="61" t="s">
        <v>280</v>
      </c>
      <c r="F127" s="61">
        <v>1110589</v>
      </c>
      <c r="G127" s="63">
        <v>4</v>
      </c>
      <c r="I127" s="60">
        <v>284192</v>
      </c>
      <c r="J127" s="57">
        <v>1769.1757499999999</v>
      </c>
      <c r="K127" s="59">
        <v>160.63525627682836</v>
      </c>
      <c r="L127" s="58"/>
      <c r="M127" s="57">
        <v>234759</v>
      </c>
      <c r="O127" s="57">
        <v>235228.51800000001</v>
      </c>
      <c r="P127" s="52"/>
      <c r="Q127" s="56">
        <v>134.75505528155929</v>
      </c>
      <c r="R127" s="55">
        <v>232286.25</v>
      </c>
      <c r="S127" s="55">
        <v>1723.7665000000002</v>
      </c>
      <c r="T127" s="55">
        <v>66.837500000000006</v>
      </c>
      <c r="U127" s="55">
        <v>151.44175000000001</v>
      </c>
      <c r="V127" s="55">
        <v>3.14575</v>
      </c>
      <c r="W127" s="46">
        <v>-38.731021497415327</v>
      </c>
      <c r="X127" s="46">
        <v>367.87372539027319</v>
      </c>
      <c r="Y127" s="55">
        <v>1723.7665000000002</v>
      </c>
      <c r="Z127" s="54">
        <v>1</v>
      </c>
      <c r="AA127" s="54">
        <v>0</v>
      </c>
      <c r="AB127" s="53">
        <v>0</v>
      </c>
      <c r="AC127" s="52"/>
      <c r="AD127" s="51">
        <v>0.08</v>
      </c>
      <c r="AE127" s="50">
        <v>173.48607677897462</v>
      </c>
      <c r="AF127" s="49">
        <v>1355.892774609727</v>
      </c>
      <c r="AG127" s="49">
        <v>0</v>
      </c>
      <c r="AH127" s="49">
        <v>0</v>
      </c>
      <c r="AI127" s="48">
        <v>0</v>
      </c>
      <c r="AJ127" s="46">
        <v>1355.892774609727</v>
      </c>
      <c r="AK127" s="47">
        <v>0</v>
      </c>
      <c r="AL127" s="46">
        <v>1355.892774609727</v>
      </c>
    </row>
    <row r="128" spans="2:38">
      <c r="B128" s="62" t="s">
        <v>154</v>
      </c>
      <c r="C128" s="62" t="s">
        <v>268</v>
      </c>
      <c r="D128" s="61" t="s">
        <v>281</v>
      </c>
      <c r="E128" s="61">
        <v>1110597</v>
      </c>
      <c r="F128" s="61">
        <v>1110597</v>
      </c>
      <c r="G128" s="63">
        <v>5</v>
      </c>
      <c r="I128" s="60">
        <v>287168.25</v>
      </c>
      <c r="J128" s="57">
        <v>1815.7370000000001</v>
      </c>
      <c r="K128" s="59">
        <v>158.15520089087792</v>
      </c>
      <c r="L128" s="58"/>
      <c r="M128" s="57">
        <v>305721.75</v>
      </c>
      <c r="O128" s="57">
        <v>306333.19349999999</v>
      </c>
      <c r="P128" s="52"/>
      <c r="Q128" s="56">
        <v>175.01407955926797</v>
      </c>
      <c r="R128" s="55">
        <v>313866.75</v>
      </c>
      <c r="S128" s="55">
        <v>1793.38</v>
      </c>
      <c r="T128" s="55">
        <v>96.58</v>
      </c>
      <c r="U128" s="55">
        <v>221.33750000000003</v>
      </c>
      <c r="V128" s="55">
        <v>75.520749999999992</v>
      </c>
      <c r="W128" s="46">
        <v>4.2064625971198097</v>
      </c>
      <c r="X128" s="46">
        <v>-5.9888385568683589E-2</v>
      </c>
      <c r="Y128" s="55">
        <v>3.6600000000000819</v>
      </c>
      <c r="Z128" s="54">
        <v>2.0408390859717861E-3</v>
      </c>
      <c r="AA128" s="54">
        <v>1.9793228025673545E-3</v>
      </c>
      <c r="AB128" s="53">
        <v>0.5</v>
      </c>
      <c r="AC128" s="52"/>
      <c r="AD128" s="51">
        <v>0.08</v>
      </c>
      <c r="AE128" s="50">
        <v>170.80761696214816</v>
      </c>
      <c r="AF128" s="49">
        <v>1793.4398883855688</v>
      </c>
      <c r="AG128" s="49">
        <v>101.27</v>
      </c>
      <c r="AH128" s="49">
        <v>1688.45</v>
      </c>
      <c r="AI128" s="48">
        <v>1789.72</v>
      </c>
      <c r="AJ128" s="46">
        <v>3.7198883855687654</v>
      </c>
      <c r="AK128" s="47">
        <v>36</v>
      </c>
      <c r="AL128" s="46">
        <v>39.719888385568765</v>
      </c>
    </row>
    <row r="129" spans="2:38">
      <c r="B129" s="62" t="s">
        <v>154</v>
      </c>
      <c r="C129" s="62" t="s">
        <v>155</v>
      </c>
      <c r="D129" s="61" t="s">
        <v>282</v>
      </c>
      <c r="E129" s="61">
        <v>1110596</v>
      </c>
      <c r="F129" s="61">
        <v>1110596</v>
      </c>
      <c r="G129" s="63">
        <v>4</v>
      </c>
      <c r="I129" s="60">
        <v>433613</v>
      </c>
      <c r="J129" s="57">
        <v>2640.4749999999999</v>
      </c>
      <c r="K129" s="59">
        <v>164.21780172128121</v>
      </c>
      <c r="L129" s="58"/>
      <c r="M129" s="57">
        <v>482792.25</v>
      </c>
      <c r="O129" s="57">
        <v>483757.8345</v>
      </c>
      <c r="P129" s="52"/>
      <c r="Q129" s="56">
        <v>178.96843023261596</v>
      </c>
      <c r="R129" s="55">
        <v>494878</v>
      </c>
      <c r="S129" s="55">
        <v>2765.1692499999999</v>
      </c>
      <c r="T129" s="55">
        <v>5.5</v>
      </c>
      <c r="U129" s="55">
        <v>276.79575</v>
      </c>
      <c r="V129" s="55">
        <v>317.7165</v>
      </c>
      <c r="W129" s="46">
        <v>1.613204373632243</v>
      </c>
      <c r="X129" s="46">
        <v>37.548272625253958</v>
      </c>
      <c r="Y129" s="55">
        <v>266.06925000000001</v>
      </c>
      <c r="Z129" s="54">
        <v>9.6221686972687126E-2</v>
      </c>
      <c r="AA129" s="54">
        <v>3.60614868763404E-3</v>
      </c>
      <c r="AB129" s="53">
        <v>2</v>
      </c>
      <c r="AC129" s="52"/>
      <c r="AD129" s="51">
        <v>0.08</v>
      </c>
      <c r="AE129" s="50">
        <v>177.35522585898372</v>
      </c>
      <c r="AF129" s="49">
        <v>2727.620977374746</v>
      </c>
      <c r="AG129" s="49">
        <v>0</v>
      </c>
      <c r="AH129" s="49">
        <v>2499.1</v>
      </c>
      <c r="AI129" s="48">
        <v>2499.1</v>
      </c>
      <c r="AJ129" s="46">
        <v>228.52097737474605</v>
      </c>
      <c r="AK129" s="47">
        <v>51</v>
      </c>
      <c r="AL129" s="46">
        <v>279.52097737474605</v>
      </c>
    </row>
    <row r="130" spans="2:38">
      <c r="B130" s="62" t="s">
        <v>154</v>
      </c>
      <c r="C130" s="62" t="s">
        <v>268</v>
      </c>
      <c r="D130" s="61" t="s">
        <v>283</v>
      </c>
      <c r="E130" s="61">
        <v>1110620</v>
      </c>
      <c r="F130" s="61">
        <v>1110620</v>
      </c>
      <c r="G130" s="63">
        <v>5</v>
      </c>
      <c r="I130" s="60">
        <v>222464.25</v>
      </c>
      <c r="J130" s="57">
        <v>1401.63075</v>
      </c>
      <c r="K130" s="59">
        <v>158.71815740343882</v>
      </c>
      <c r="L130" s="58"/>
      <c r="M130" s="57">
        <v>226123.25</v>
      </c>
      <c r="O130" s="57">
        <v>226575.49650000001</v>
      </c>
      <c r="P130" s="52"/>
      <c r="Q130" s="56">
        <v>156.11694890419272</v>
      </c>
      <c r="R130" s="55">
        <v>223745.25</v>
      </c>
      <c r="S130" s="55">
        <v>1433.1900000000003</v>
      </c>
      <c r="T130" s="55">
        <v>34.25</v>
      </c>
      <c r="U130" s="55">
        <v>107.91249999999999</v>
      </c>
      <c r="V130" s="55">
        <v>10.245749999999999</v>
      </c>
      <c r="W130" s="46">
        <v>-15.298661091521211</v>
      </c>
      <c r="X130" s="46">
        <v>111.39966535273402</v>
      </c>
      <c r="Y130" s="55">
        <v>27.070000000000391</v>
      </c>
      <c r="Z130" s="54">
        <v>1.8887935305158692E-2</v>
      </c>
      <c r="AA130" s="54">
        <v>0</v>
      </c>
      <c r="AB130" s="53">
        <v>0</v>
      </c>
      <c r="AC130" s="52"/>
      <c r="AD130" s="51">
        <v>0.08</v>
      </c>
      <c r="AE130" s="50">
        <v>171.41560999571394</v>
      </c>
      <c r="AF130" s="49">
        <v>1321.7903346472663</v>
      </c>
      <c r="AG130" s="49">
        <v>38</v>
      </c>
      <c r="AH130" s="49">
        <v>1368.12</v>
      </c>
      <c r="AI130" s="48">
        <v>1406.12</v>
      </c>
      <c r="AJ130" s="46">
        <v>-84.329665352733628</v>
      </c>
      <c r="AK130" s="47">
        <v>26</v>
      </c>
      <c r="AL130" s="46">
        <v>-58.329665352733628</v>
      </c>
    </row>
    <row r="131" spans="2:38">
      <c r="B131" s="62" t="s">
        <v>85</v>
      </c>
      <c r="C131" s="62" t="s">
        <v>162</v>
      </c>
      <c r="D131" s="61" t="s">
        <v>284</v>
      </c>
      <c r="E131" s="61">
        <v>1111578</v>
      </c>
      <c r="F131" s="61">
        <v>1111578</v>
      </c>
      <c r="G131" s="63">
        <v>6</v>
      </c>
      <c r="I131" s="60">
        <v>240834</v>
      </c>
      <c r="J131" s="57">
        <v>1685.4699999999998</v>
      </c>
      <c r="K131" s="59">
        <v>142.88833381786685</v>
      </c>
      <c r="L131" s="58"/>
      <c r="M131" s="57">
        <v>285790</v>
      </c>
      <c r="O131" s="57">
        <v>286361.58</v>
      </c>
      <c r="P131" s="52"/>
      <c r="Q131" s="56">
        <v>161.60340071883172</v>
      </c>
      <c r="R131" s="55">
        <v>304510.5</v>
      </c>
      <c r="S131" s="55">
        <v>1884.3074999999999</v>
      </c>
      <c r="T131" s="55">
        <v>103.875</v>
      </c>
      <c r="U131" s="55">
        <v>215.75</v>
      </c>
      <c r="V131" s="55">
        <v>268.89575000000002</v>
      </c>
      <c r="W131" s="46">
        <v>2.9973501809995184</v>
      </c>
      <c r="X131" s="46">
        <v>78.817866855806869</v>
      </c>
      <c r="Y131" s="55">
        <v>205.91749999999979</v>
      </c>
      <c r="Z131" s="54">
        <v>0.10928019975508234</v>
      </c>
      <c r="AA131" s="54">
        <v>3.5347388082552507E-2</v>
      </c>
      <c r="AB131" s="53">
        <v>9.75</v>
      </c>
      <c r="AC131" s="52"/>
      <c r="AD131" s="51">
        <v>0.11</v>
      </c>
      <c r="AE131" s="50">
        <v>158.6060505378322</v>
      </c>
      <c r="AF131" s="49">
        <v>1805.489633144193</v>
      </c>
      <c r="AG131" s="49">
        <v>125.03</v>
      </c>
      <c r="AH131" s="49">
        <v>1553.3600000000001</v>
      </c>
      <c r="AI131" s="48">
        <v>1678.39</v>
      </c>
      <c r="AJ131" s="46">
        <v>127.09963314419292</v>
      </c>
      <c r="AK131" s="47">
        <v>34</v>
      </c>
      <c r="AL131" s="46">
        <v>161.09963314419292</v>
      </c>
    </row>
    <row r="132" spans="2:38">
      <c r="B132" s="62" t="s">
        <v>141</v>
      </c>
      <c r="C132" s="62" t="s">
        <v>285</v>
      </c>
      <c r="D132" s="61" t="s">
        <v>286</v>
      </c>
      <c r="E132" s="61">
        <v>1111888</v>
      </c>
      <c r="F132" s="61">
        <v>1111888</v>
      </c>
      <c r="G132" s="63">
        <v>5</v>
      </c>
      <c r="I132" s="60">
        <v>173468</v>
      </c>
      <c r="J132" s="57">
        <v>1125.5675000000001</v>
      </c>
      <c r="K132" s="59">
        <v>154.11603480022299</v>
      </c>
      <c r="L132" s="58"/>
      <c r="M132" s="57">
        <v>187948.75</v>
      </c>
      <c r="O132" s="57">
        <v>188324.64749999999</v>
      </c>
      <c r="P132" s="52"/>
      <c r="Q132" s="56">
        <v>150.16778335230913</v>
      </c>
      <c r="R132" s="55">
        <v>184025.25</v>
      </c>
      <c r="S132" s="55">
        <v>1225.46425</v>
      </c>
      <c r="T132" s="55">
        <v>0</v>
      </c>
      <c r="U132" s="55">
        <v>52.85</v>
      </c>
      <c r="V132" s="55">
        <v>27.155333333333335</v>
      </c>
      <c r="W132" s="46">
        <v>-17.818694579933918</v>
      </c>
      <c r="X132" s="46">
        <v>104.39397209370145</v>
      </c>
      <c r="Y132" s="55">
        <v>61.884250000000065</v>
      </c>
      <c r="Z132" s="54">
        <v>5.0498617156722499E-2</v>
      </c>
      <c r="AA132" s="54">
        <v>0.23755357731618862</v>
      </c>
      <c r="AB132" s="53">
        <v>61.5</v>
      </c>
      <c r="AC132" s="52"/>
      <c r="AD132" s="51">
        <v>0.09</v>
      </c>
      <c r="AE132" s="50">
        <v>167.98647793224305</v>
      </c>
      <c r="AF132" s="49">
        <v>1121.0702779062985</v>
      </c>
      <c r="AG132" s="49">
        <v>0</v>
      </c>
      <c r="AH132" s="49">
        <v>1163.58</v>
      </c>
      <c r="AI132" s="48">
        <v>1163.58</v>
      </c>
      <c r="AJ132" s="46">
        <v>-42.509722093701384</v>
      </c>
      <c r="AK132" s="47">
        <v>19</v>
      </c>
      <c r="AL132" s="46">
        <v>-23.509722093701384</v>
      </c>
    </row>
    <row r="133" spans="2:38">
      <c r="B133" s="62" t="s">
        <v>65</v>
      </c>
      <c r="C133" s="62" t="s">
        <v>122</v>
      </c>
      <c r="D133" s="61" t="s">
        <v>287</v>
      </c>
      <c r="E133" s="61">
        <v>1111545</v>
      </c>
      <c r="F133" s="61">
        <v>1111545</v>
      </c>
      <c r="G133" s="63">
        <v>5</v>
      </c>
      <c r="I133" s="60">
        <v>157672.75</v>
      </c>
      <c r="J133" s="57">
        <v>1070.7</v>
      </c>
      <c r="K133" s="59">
        <v>147.26137106565798</v>
      </c>
      <c r="L133" s="58"/>
      <c r="M133" s="57">
        <v>195786.75</v>
      </c>
      <c r="O133" s="57">
        <v>196178.3235</v>
      </c>
      <c r="P133" s="52"/>
      <c r="Q133" s="56">
        <v>180.51336156046779</v>
      </c>
      <c r="R133" s="55">
        <v>217548.25</v>
      </c>
      <c r="S133" s="55">
        <v>1205.16425</v>
      </c>
      <c r="T133" s="55">
        <v>53.866666666666667</v>
      </c>
      <c r="U133" s="55">
        <v>362.32499999999993</v>
      </c>
      <c r="V133" s="55">
        <v>0</v>
      </c>
      <c r="W133" s="46">
        <v>18.525853388244002</v>
      </c>
      <c r="X133" s="46">
        <v>-5.9064412746927246</v>
      </c>
      <c r="Y133" s="55">
        <v>255.01425000000006</v>
      </c>
      <c r="Z133" s="54">
        <v>0.21160124024588353</v>
      </c>
      <c r="AA133" s="54">
        <v>4.4432518714222803E-2</v>
      </c>
      <c r="AB133" s="53">
        <v>20.75</v>
      </c>
      <c r="AC133" s="52"/>
      <c r="AD133" s="51">
        <v>0.1</v>
      </c>
      <c r="AE133" s="50">
        <v>161.98750817222378</v>
      </c>
      <c r="AF133" s="49">
        <v>1211.0706912746928</v>
      </c>
      <c r="AG133" s="49">
        <v>34.15</v>
      </c>
      <c r="AH133" s="49">
        <v>916</v>
      </c>
      <c r="AI133" s="48">
        <v>950.15</v>
      </c>
      <c r="AJ133" s="46">
        <v>260.92069127469279</v>
      </c>
      <c r="AK133" s="47">
        <v>20</v>
      </c>
      <c r="AL133" s="46">
        <v>280.92069127469279</v>
      </c>
    </row>
    <row r="134" spans="2:38">
      <c r="B134" s="62" t="s">
        <v>88</v>
      </c>
      <c r="C134" s="62" t="s">
        <v>131</v>
      </c>
      <c r="D134" s="61" t="s">
        <v>288</v>
      </c>
      <c r="E134" s="61">
        <v>1112348</v>
      </c>
      <c r="F134" s="61">
        <v>1112348</v>
      </c>
      <c r="G134" s="63">
        <v>1</v>
      </c>
      <c r="I134" s="60">
        <v>70625.5</v>
      </c>
      <c r="J134" s="57">
        <v>358.32074999999998</v>
      </c>
      <c r="K134" s="59">
        <v>197.10134007031411</v>
      </c>
      <c r="L134" s="58"/>
      <c r="M134" s="57">
        <v>70914</v>
      </c>
      <c r="O134" s="57">
        <v>71055.827999999994</v>
      </c>
      <c r="P134" s="52"/>
      <c r="Q134" s="56">
        <v>186.15126240706493</v>
      </c>
      <c r="R134" s="55">
        <v>73986.75</v>
      </c>
      <c r="S134" s="55">
        <v>397.45500000000004</v>
      </c>
      <c r="T134" s="55">
        <v>0</v>
      </c>
      <c r="U134" s="55">
        <v>12.4625</v>
      </c>
      <c r="V134" s="55">
        <v>14.05</v>
      </c>
      <c r="W134" s="46">
        <v>-10.950077663249175</v>
      </c>
      <c r="X134" s="46">
        <v>36.950967025635293</v>
      </c>
      <c r="Y134" s="55">
        <v>35.455000000000041</v>
      </c>
      <c r="Z134" s="54">
        <v>8.9205067240316613E-2</v>
      </c>
      <c r="AA134" s="54">
        <v>0</v>
      </c>
      <c r="AB134" s="53">
        <v>0</v>
      </c>
      <c r="AC134" s="52"/>
      <c r="AD134" s="51">
        <v>0</v>
      </c>
      <c r="AE134" s="50">
        <v>197.10134007031411</v>
      </c>
      <c r="AF134" s="49">
        <v>360.50403297436475</v>
      </c>
      <c r="AG134" s="49">
        <v>0</v>
      </c>
      <c r="AH134" s="49">
        <v>362</v>
      </c>
      <c r="AI134" s="48">
        <v>362</v>
      </c>
      <c r="AJ134" s="46">
        <v>-1.4959670256352524</v>
      </c>
      <c r="AK134" s="47">
        <v>7</v>
      </c>
      <c r="AL134" s="46">
        <v>5.5040329743647476</v>
      </c>
    </row>
    <row r="135" spans="2:38">
      <c r="B135" s="62" t="s">
        <v>94</v>
      </c>
      <c r="C135" s="62" t="s">
        <v>95</v>
      </c>
      <c r="D135" s="61" t="s">
        <v>289</v>
      </c>
      <c r="E135" s="61">
        <v>1110039</v>
      </c>
      <c r="F135" s="61">
        <v>1110039</v>
      </c>
      <c r="G135" s="63">
        <v>4</v>
      </c>
      <c r="I135" s="60">
        <v>406747.5</v>
      </c>
      <c r="J135" s="57">
        <v>2407.5394999999999</v>
      </c>
      <c r="K135" s="59">
        <v>168.94738383316246</v>
      </c>
      <c r="L135" s="58"/>
      <c r="M135" s="57">
        <v>423080.5</v>
      </c>
      <c r="O135" s="57">
        <v>423926.66100000002</v>
      </c>
      <c r="P135" s="52"/>
      <c r="Q135" s="56">
        <v>169.91164039090592</v>
      </c>
      <c r="R135" s="55">
        <v>435169.75</v>
      </c>
      <c r="S135" s="55">
        <v>2561.1532500000003</v>
      </c>
      <c r="T135" s="55">
        <v>150.345</v>
      </c>
      <c r="U135" s="55">
        <v>173.47924999999998</v>
      </c>
      <c r="V135" s="55">
        <v>279.44175000000001</v>
      </c>
      <c r="W135" s="46">
        <v>-10.862060310577931</v>
      </c>
      <c r="X135" s="46">
        <v>216.08502738259222</v>
      </c>
      <c r="Y135" s="55">
        <v>228.77325000000019</v>
      </c>
      <c r="Z135" s="54">
        <v>8.9324311225812109E-2</v>
      </c>
      <c r="AA135" s="54">
        <v>5.0225482099081037E-2</v>
      </c>
      <c r="AB135" s="53">
        <v>31.75</v>
      </c>
      <c r="AC135" s="52"/>
      <c r="AD135" s="51">
        <v>7.0000000000000007E-2</v>
      </c>
      <c r="AE135" s="50">
        <v>180.77370070148385</v>
      </c>
      <c r="AF135" s="49">
        <v>2345.0682226174081</v>
      </c>
      <c r="AG135" s="49">
        <v>191.38</v>
      </c>
      <c r="AH135" s="49">
        <v>2141</v>
      </c>
      <c r="AI135" s="48">
        <v>2332.38</v>
      </c>
      <c r="AJ135" s="46">
        <v>12.688222617407973</v>
      </c>
      <c r="AK135" s="47">
        <v>38</v>
      </c>
      <c r="AL135" s="46">
        <v>50.688222617407973</v>
      </c>
    </row>
    <row r="136" spans="2:38">
      <c r="B136" s="62" t="s">
        <v>80</v>
      </c>
      <c r="C136" s="62" t="s">
        <v>81</v>
      </c>
      <c r="D136" s="61" t="s">
        <v>290</v>
      </c>
      <c r="E136" s="61">
        <v>1111982</v>
      </c>
      <c r="F136" s="61">
        <v>1111982</v>
      </c>
      <c r="G136" s="63">
        <v>1</v>
      </c>
      <c r="I136" s="60">
        <v>133401</v>
      </c>
      <c r="J136" s="57">
        <v>681.02475000000004</v>
      </c>
      <c r="K136" s="59">
        <v>195.88274875472587</v>
      </c>
      <c r="L136" s="58"/>
      <c r="M136" s="57">
        <v>145648</v>
      </c>
      <c r="O136" s="57">
        <v>145939.296</v>
      </c>
      <c r="P136" s="52"/>
      <c r="Q136" s="56">
        <v>207.40137079371564</v>
      </c>
      <c r="R136" s="55">
        <v>147290.75</v>
      </c>
      <c r="S136" s="55">
        <v>710.1724999999999</v>
      </c>
      <c r="T136" s="55">
        <v>0</v>
      </c>
      <c r="U136" s="55">
        <v>42.858499999999999</v>
      </c>
      <c r="V136" s="55">
        <v>12.791500000000001</v>
      </c>
      <c r="W136" s="46">
        <v>11.401370793715643</v>
      </c>
      <c r="X136" s="46">
        <v>-34.415744897959257</v>
      </c>
      <c r="Y136" s="55">
        <v>23.812499999999886</v>
      </c>
      <c r="Z136" s="54">
        <v>3.3530585878782819E-2</v>
      </c>
      <c r="AA136" s="54">
        <v>1.1165068692151246E-2</v>
      </c>
      <c r="AB136" s="53">
        <v>10</v>
      </c>
      <c r="AC136" s="52"/>
      <c r="AD136" s="51">
        <v>0.01</v>
      </c>
      <c r="AE136" s="50">
        <v>196</v>
      </c>
      <c r="AF136" s="49">
        <v>744.58824489795916</v>
      </c>
      <c r="AG136" s="49">
        <v>2</v>
      </c>
      <c r="AH136" s="49">
        <v>684.36</v>
      </c>
      <c r="AI136" s="48">
        <v>686.36</v>
      </c>
      <c r="AJ136" s="46">
        <v>58.228244897959144</v>
      </c>
      <c r="AK136" s="47">
        <v>9</v>
      </c>
      <c r="AL136" s="46">
        <v>67.228244897959144</v>
      </c>
    </row>
    <row r="137" spans="2:38">
      <c r="B137" s="62" t="s">
        <v>138</v>
      </c>
      <c r="C137" s="62" t="s">
        <v>194</v>
      </c>
      <c r="D137" s="61" t="s">
        <v>291</v>
      </c>
      <c r="E137" s="61">
        <v>1111233</v>
      </c>
      <c r="F137" s="61">
        <v>1111233</v>
      </c>
      <c r="G137" s="63">
        <v>4</v>
      </c>
      <c r="I137" s="60">
        <v>285862.75</v>
      </c>
      <c r="J137" s="57">
        <v>1718.2249999999999</v>
      </c>
      <c r="K137" s="59">
        <v>166.37096422179866</v>
      </c>
      <c r="L137" s="58"/>
      <c r="M137" s="57">
        <v>294807.25</v>
      </c>
      <c r="O137" s="57">
        <v>295396.86450000003</v>
      </c>
      <c r="P137" s="52"/>
      <c r="Q137" s="56">
        <v>180.72745805163086</v>
      </c>
      <c r="R137" s="55">
        <v>323410.25</v>
      </c>
      <c r="S137" s="55">
        <v>1789.4915000000001</v>
      </c>
      <c r="T137" s="55">
        <v>134.06</v>
      </c>
      <c r="U137" s="55">
        <v>193.49175</v>
      </c>
      <c r="V137" s="55">
        <v>111.67075</v>
      </c>
      <c r="W137" s="46">
        <v>2.7105263343063086</v>
      </c>
      <c r="X137" s="46">
        <v>130.11639646173307</v>
      </c>
      <c r="Y137" s="55">
        <v>121.07150000000024</v>
      </c>
      <c r="Z137" s="54">
        <v>6.7656929356747567E-2</v>
      </c>
      <c r="AA137" s="54">
        <v>1.4714425487678099E-3</v>
      </c>
      <c r="AB137" s="53">
        <v>1.25</v>
      </c>
      <c r="AC137" s="52"/>
      <c r="AD137" s="51">
        <v>7.0000000000000007E-2</v>
      </c>
      <c r="AE137" s="50">
        <v>178.01693171732455</v>
      </c>
      <c r="AF137" s="49">
        <v>1659.375103538267</v>
      </c>
      <c r="AG137" s="49">
        <v>145.30000000000001</v>
      </c>
      <c r="AH137" s="49">
        <v>1523.12</v>
      </c>
      <c r="AI137" s="48">
        <v>1668.4199999999998</v>
      </c>
      <c r="AJ137" s="46">
        <v>-9.0448964617328329</v>
      </c>
      <c r="AK137" s="47">
        <v>32</v>
      </c>
      <c r="AL137" s="46">
        <v>22.955103538267167</v>
      </c>
    </row>
    <row r="138" spans="2:38">
      <c r="B138" s="62" t="s">
        <v>154</v>
      </c>
      <c r="C138" s="62" t="s">
        <v>157</v>
      </c>
      <c r="D138" s="61" t="s">
        <v>292</v>
      </c>
      <c r="E138" s="61">
        <v>1110892</v>
      </c>
      <c r="F138" s="61">
        <v>1110892</v>
      </c>
      <c r="G138" s="63">
        <v>4</v>
      </c>
      <c r="I138" s="60">
        <v>159396</v>
      </c>
      <c r="J138" s="57">
        <v>922.00699999999995</v>
      </c>
      <c r="K138" s="59">
        <v>172.87938160990103</v>
      </c>
      <c r="L138" s="58"/>
      <c r="M138" s="57">
        <v>166778.5</v>
      </c>
      <c r="O138" s="57">
        <v>167112.057</v>
      </c>
      <c r="P138" s="52"/>
      <c r="Q138" s="56">
        <v>187.30447810238289</v>
      </c>
      <c r="R138" s="55">
        <v>168154</v>
      </c>
      <c r="S138" s="55">
        <v>897.75749999999994</v>
      </c>
      <c r="T138" s="55">
        <v>0</v>
      </c>
      <c r="U138" s="55">
        <v>54.129249999999999</v>
      </c>
      <c r="V138" s="55">
        <v>17.86225</v>
      </c>
      <c r="W138" s="46">
        <v>4.0523335958878022</v>
      </c>
      <c r="X138" s="46">
        <v>-14.16665483070642</v>
      </c>
      <c r="Y138" s="55">
        <v>13.307499999999891</v>
      </c>
      <c r="Z138" s="54">
        <v>1.4823045198731163E-2</v>
      </c>
      <c r="AA138" s="54">
        <v>5.6709582026037717E-3</v>
      </c>
      <c r="AB138" s="53">
        <v>2.5</v>
      </c>
      <c r="AC138" s="52"/>
      <c r="AD138" s="51">
        <v>0.06</v>
      </c>
      <c r="AE138" s="50">
        <v>183.25214450649509</v>
      </c>
      <c r="AF138" s="49">
        <v>911.92415483070636</v>
      </c>
      <c r="AG138" s="49">
        <v>0</v>
      </c>
      <c r="AH138" s="49">
        <v>884.45</v>
      </c>
      <c r="AI138" s="48">
        <v>884.45</v>
      </c>
      <c r="AJ138" s="46">
        <v>27.474154830706311</v>
      </c>
      <c r="AK138" s="47">
        <v>16</v>
      </c>
      <c r="AL138" s="46">
        <v>43.474154830706311</v>
      </c>
    </row>
    <row r="139" spans="2:38">
      <c r="B139" s="62" t="s">
        <v>113</v>
      </c>
      <c r="C139" s="62" t="s">
        <v>117</v>
      </c>
      <c r="D139" s="61" t="s">
        <v>293</v>
      </c>
      <c r="E139" s="61">
        <v>1110941</v>
      </c>
      <c r="F139" s="61">
        <v>1110941</v>
      </c>
      <c r="G139" s="63">
        <v>5</v>
      </c>
      <c r="I139" s="60">
        <v>98469</v>
      </c>
      <c r="J139" s="57">
        <v>644.12924999999996</v>
      </c>
      <c r="K139" s="59">
        <v>152.87149279434215</v>
      </c>
      <c r="L139" s="58"/>
      <c r="M139" s="57">
        <v>112409.25</v>
      </c>
      <c r="O139" s="57">
        <v>112634.06849999999</v>
      </c>
      <c r="P139" s="52"/>
      <c r="Q139" s="56">
        <v>179.79067728406616</v>
      </c>
      <c r="R139" s="55">
        <v>121137.25</v>
      </c>
      <c r="S139" s="55">
        <v>673.76824999999997</v>
      </c>
      <c r="T139" s="55">
        <v>5.8324999999999996</v>
      </c>
      <c r="U139" s="55">
        <v>14.412499999999998</v>
      </c>
      <c r="V139" s="55">
        <v>20.50825</v>
      </c>
      <c r="W139" s="46">
        <v>13.160750138233226</v>
      </c>
      <c r="X139" s="46">
        <v>-2.1851662277088053</v>
      </c>
      <c r="Y139" s="55">
        <v>73.768249999999966</v>
      </c>
      <c r="Z139" s="54">
        <v>0.10948608813193553</v>
      </c>
      <c r="AA139" s="54">
        <v>2.0078046324269891E-2</v>
      </c>
      <c r="AB139" s="53">
        <v>2</v>
      </c>
      <c r="AC139" s="52"/>
      <c r="AD139" s="51">
        <v>0.09</v>
      </c>
      <c r="AE139" s="50">
        <v>166.62992714583294</v>
      </c>
      <c r="AF139" s="49">
        <v>675.95341622770877</v>
      </c>
      <c r="AG139" s="49">
        <v>0</v>
      </c>
      <c r="AH139" s="49">
        <v>600</v>
      </c>
      <c r="AI139" s="48">
        <v>600</v>
      </c>
      <c r="AJ139" s="46">
        <v>75.953416227708772</v>
      </c>
      <c r="AK139" s="47">
        <v>10</v>
      </c>
      <c r="AL139" s="46">
        <v>85.953416227708772</v>
      </c>
    </row>
    <row r="140" spans="2:38">
      <c r="B140" s="62" t="s">
        <v>151</v>
      </c>
      <c r="C140" s="62" t="s">
        <v>152</v>
      </c>
      <c r="D140" s="61" t="s">
        <v>294</v>
      </c>
      <c r="E140" s="61">
        <v>1111289</v>
      </c>
      <c r="F140" s="61">
        <v>1111289</v>
      </c>
      <c r="G140" s="63">
        <v>4</v>
      </c>
      <c r="I140" s="60">
        <v>91338</v>
      </c>
      <c r="J140" s="57">
        <v>531.25</v>
      </c>
      <c r="K140" s="59">
        <v>171.93035294117647</v>
      </c>
      <c r="L140" s="58"/>
      <c r="M140" s="57">
        <v>94112.5</v>
      </c>
      <c r="O140" s="57">
        <v>94300.725000000006</v>
      </c>
      <c r="P140" s="52"/>
      <c r="Q140" s="56">
        <v>181.67716100783102</v>
      </c>
      <c r="R140" s="55">
        <v>97091</v>
      </c>
      <c r="S140" s="55">
        <v>534.41499999999996</v>
      </c>
      <c r="T140" s="55">
        <v>3</v>
      </c>
      <c r="U140" s="55">
        <v>24.574999999999999</v>
      </c>
      <c r="V140" s="55">
        <v>26.50825</v>
      </c>
      <c r="W140" s="46">
        <v>-0.5690131098160407</v>
      </c>
      <c r="X140" s="46">
        <v>16.979034847034995</v>
      </c>
      <c r="Y140" s="55">
        <v>10.384999999999991</v>
      </c>
      <c r="Z140" s="54">
        <v>1.9432463534893279E-2</v>
      </c>
      <c r="AA140" s="54">
        <v>9.1126880155264434E-2</v>
      </c>
      <c r="AB140" s="53">
        <v>10.5</v>
      </c>
      <c r="AC140" s="52"/>
      <c r="AD140" s="51">
        <v>0.06</v>
      </c>
      <c r="AE140" s="50">
        <v>182.24617411764706</v>
      </c>
      <c r="AF140" s="49">
        <v>517.43596515296497</v>
      </c>
      <c r="AG140" s="49">
        <v>0</v>
      </c>
      <c r="AH140" s="49">
        <v>524.03</v>
      </c>
      <c r="AI140" s="48">
        <v>524.03</v>
      </c>
      <c r="AJ140" s="46">
        <v>-6.5940348470350045</v>
      </c>
      <c r="AK140" s="47">
        <v>8</v>
      </c>
      <c r="AL140" s="46">
        <v>1.4059651529649955</v>
      </c>
    </row>
    <row r="141" spans="2:38">
      <c r="B141" s="62" t="s">
        <v>154</v>
      </c>
      <c r="C141" s="62" t="s">
        <v>268</v>
      </c>
      <c r="D141" s="61" t="s">
        <v>295</v>
      </c>
      <c r="E141" s="61">
        <v>1110573</v>
      </c>
      <c r="F141" s="61">
        <v>1110573</v>
      </c>
      <c r="G141" s="63">
        <v>4</v>
      </c>
      <c r="I141" s="60">
        <v>240799.75</v>
      </c>
      <c r="J141" s="57">
        <v>1494.0335</v>
      </c>
      <c r="K141" s="59">
        <v>161.17426416475936</v>
      </c>
      <c r="L141" s="58"/>
      <c r="M141" s="57">
        <v>244724.5</v>
      </c>
      <c r="O141" s="57">
        <v>245213.94899999999</v>
      </c>
      <c r="P141" s="52"/>
      <c r="Q141" s="56">
        <v>169.64404996741783</v>
      </c>
      <c r="R141" s="55">
        <v>249203.25</v>
      </c>
      <c r="S141" s="55">
        <v>1468.9772499999999</v>
      </c>
      <c r="T141" s="55">
        <v>15.375</v>
      </c>
      <c r="U141" s="55">
        <v>73.125249999999994</v>
      </c>
      <c r="V141" s="55">
        <v>23.846</v>
      </c>
      <c r="W141" s="46">
        <v>-4.4241553305222965</v>
      </c>
      <c r="X141" s="46">
        <v>60.253878719846853</v>
      </c>
      <c r="Y141" s="55">
        <v>60.827250000000049</v>
      </c>
      <c r="Z141" s="54">
        <v>4.1407891102466052E-2</v>
      </c>
      <c r="AA141" s="54">
        <v>4.263552904911881E-3</v>
      </c>
      <c r="AB141" s="53">
        <v>2.75</v>
      </c>
      <c r="AC141" s="52"/>
      <c r="AD141" s="51">
        <v>0.08</v>
      </c>
      <c r="AE141" s="50">
        <v>174.06820529794012</v>
      </c>
      <c r="AF141" s="49">
        <v>1408.7233712801531</v>
      </c>
      <c r="AG141" s="49">
        <v>26.12</v>
      </c>
      <c r="AH141" s="49">
        <v>1382.03</v>
      </c>
      <c r="AI141" s="48">
        <v>1408.1499999999999</v>
      </c>
      <c r="AJ141" s="46">
        <v>0.57337128015319649</v>
      </c>
      <c r="AK141" s="47">
        <v>35</v>
      </c>
      <c r="AL141" s="46">
        <v>35.573371280153196</v>
      </c>
    </row>
    <row r="142" spans="2:38">
      <c r="B142" s="62" t="s">
        <v>62</v>
      </c>
      <c r="C142" s="62" t="s">
        <v>108</v>
      </c>
      <c r="D142" s="61" t="s">
        <v>296</v>
      </c>
      <c r="E142" s="61">
        <v>1111151</v>
      </c>
      <c r="F142" s="61">
        <v>1111151</v>
      </c>
      <c r="G142" s="63">
        <v>4</v>
      </c>
      <c r="I142" s="60">
        <v>688647.25</v>
      </c>
      <c r="J142" s="57">
        <v>4031.6522500000001</v>
      </c>
      <c r="K142" s="59">
        <v>170.81018086319324</v>
      </c>
      <c r="L142" s="58"/>
      <c r="M142" s="57">
        <v>746746.5</v>
      </c>
      <c r="O142" s="57">
        <v>748239.99300000002</v>
      </c>
      <c r="P142" s="52"/>
      <c r="Q142" s="56">
        <v>187.22869452978452</v>
      </c>
      <c r="R142" s="55">
        <v>781444.5</v>
      </c>
      <c r="S142" s="55">
        <v>4173.7432499999995</v>
      </c>
      <c r="T142" s="55">
        <v>14.375</v>
      </c>
      <c r="U142" s="55">
        <v>365.29174999999998</v>
      </c>
      <c r="V142" s="55">
        <v>591.29999999999995</v>
      </c>
      <c r="W142" s="46">
        <v>4.4618010061677467</v>
      </c>
      <c r="X142" s="46">
        <v>79.785211022257045</v>
      </c>
      <c r="Y142" s="55">
        <v>449.32324999999946</v>
      </c>
      <c r="Z142" s="54">
        <v>0.10765474134040218</v>
      </c>
      <c r="AA142" s="54">
        <v>3.0557465193357811E-2</v>
      </c>
      <c r="AB142" s="53">
        <v>22.75</v>
      </c>
      <c r="AC142" s="52"/>
      <c r="AD142" s="51">
        <v>7.0000000000000007E-2</v>
      </c>
      <c r="AE142" s="50">
        <v>182.76689352361677</v>
      </c>
      <c r="AF142" s="49">
        <v>4093.9580389777425</v>
      </c>
      <c r="AG142" s="49">
        <v>21.3</v>
      </c>
      <c r="AH142" s="49">
        <v>3703.12</v>
      </c>
      <c r="AI142" s="48">
        <v>3724.42</v>
      </c>
      <c r="AJ142" s="46">
        <v>369.53803897774242</v>
      </c>
      <c r="AK142" s="47">
        <v>58</v>
      </c>
      <c r="AL142" s="46">
        <v>427.53803897774242</v>
      </c>
    </row>
    <row r="143" spans="2:38">
      <c r="B143" s="62" t="s">
        <v>188</v>
      </c>
      <c r="C143" s="62" t="s">
        <v>189</v>
      </c>
      <c r="D143" s="61" t="s">
        <v>297</v>
      </c>
      <c r="E143" s="61">
        <v>1111711</v>
      </c>
      <c r="F143" s="61">
        <v>1111711</v>
      </c>
      <c r="G143" s="63">
        <v>4</v>
      </c>
      <c r="I143" s="60">
        <v>172840.25</v>
      </c>
      <c r="J143" s="57">
        <v>1073.7082500000001</v>
      </c>
      <c r="K143" s="59">
        <v>160.97506003143775</v>
      </c>
      <c r="L143" s="58"/>
      <c r="M143" s="57">
        <v>171878.25</v>
      </c>
      <c r="O143" s="57">
        <v>172222.00649999999</v>
      </c>
      <c r="P143" s="52"/>
      <c r="Q143" s="56">
        <v>166.64251047979818</v>
      </c>
      <c r="R143" s="55">
        <v>177637.5</v>
      </c>
      <c r="S143" s="55">
        <v>1065.9794999999999</v>
      </c>
      <c r="T143" s="55">
        <v>80.98</v>
      </c>
      <c r="U143" s="55">
        <v>95.087500000000006</v>
      </c>
      <c r="V143" s="55">
        <v>103.375</v>
      </c>
      <c r="W143" s="46">
        <v>-7.2105543541545956</v>
      </c>
      <c r="X143" s="46">
        <v>75.361320996429299</v>
      </c>
      <c r="Y143" s="55">
        <v>62.76949999999988</v>
      </c>
      <c r="Z143" s="54">
        <v>5.8884340646325639E-2</v>
      </c>
      <c r="AA143" s="54">
        <v>5.4252189654713408E-2</v>
      </c>
      <c r="AB143" s="53">
        <v>8.25</v>
      </c>
      <c r="AC143" s="52"/>
      <c r="AD143" s="51">
        <v>0.08</v>
      </c>
      <c r="AE143" s="50">
        <v>173.85306483395277</v>
      </c>
      <c r="AF143" s="49">
        <v>990.61817900357062</v>
      </c>
      <c r="AG143" s="49">
        <v>53.21</v>
      </c>
      <c r="AH143" s="49">
        <v>950</v>
      </c>
      <c r="AI143" s="48">
        <v>1003.21</v>
      </c>
      <c r="AJ143" s="46">
        <v>-12.591820996429419</v>
      </c>
      <c r="AK143" s="47">
        <v>25</v>
      </c>
      <c r="AL143" s="46">
        <v>12.408179003570581</v>
      </c>
    </row>
    <row r="144" spans="2:38">
      <c r="B144" s="62" t="s">
        <v>145</v>
      </c>
      <c r="C144" s="62" t="s">
        <v>257</v>
      </c>
      <c r="D144" s="61" t="s">
        <v>298</v>
      </c>
      <c r="E144" s="61" t="s">
        <v>299</v>
      </c>
      <c r="F144" s="61">
        <v>1112975</v>
      </c>
      <c r="G144" s="63">
        <v>5</v>
      </c>
      <c r="I144" s="60">
        <v>535966.5</v>
      </c>
      <c r="J144" s="57">
        <v>3556.7622499999998</v>
      </c>
      <c r="K144" s="59">
        <v>150.68943672015189</v>
      </c>
      <c r="L144" s="58"/>
      <c r="M144" s="57">
        <v>534229.5</v>
      </c>
      <c r="O144" s="57">
        <v>535297.95900000003</v>
      </c>
      <c r="P144" s="52"/>
      <c r="Q144" s="56">
        <v>170.37970259115548</v>
      </c>
      <c r="R144" s="55">
        <v>557891</v>
      </c>
      <c r="S144" s="55">
        <v>3274.3982500000002</v>
      </c>
      <c r="T144" s="55">
        <v>58.25</v>
      </c>
      <c r="U144" s="55">
        <v>333.32499999999999</v>
      </c>
      <c r="V144" s="55">
        <v>117.27475</v>
      </c>
      <c r="W144" s="46">
        <v>4.6213221989883948</v>
      </c>
      <c r="X144" s="46">
        <v>45.011248669866745</v>
      </c>
      <c r="Y144" s="55">
        <v>53.73824999999988</v>
      </c>
      <c r="Z144" s="54">
        <v>1.6411641436712799E-2</v>
      </c>
      <c r="AA144" s="54">
        <v>8.7066646363128788E-2</v>
      </c>
      <c r="AB144" s="53">
        <v>62</v>
      </c>
      <c r="AC144" s="52"/>
      <c r="AD144" s="51">
        <v>0.1</v>
      </c>
      <c r="AE144" s="50">
        <v>165.75838039216708</v>
      </c>
      <c r="AF144" s="49">
        <v>3229.3870013301334</v>
      </c>
      <c r="AG144" s="49">
        <v>76.150000000000006</v>
      </c>
      <c r="AH144" s="49">
        <v>3144.51</v>
      </c>
      <c r="AI144" s="48">
        <v>3220.6600000000003</v>
      </c>
      <c r="AJ144" s="46">
        <v>8.7270013301331346</v>
      </c>
      <c r="AK144" s="47">
        <v>48</v>
      </c>
      <c r="AL144" s="46">
        <v>56.727001330133135</v>
      </c>
    </row>
    <row r="145" spans="2:38">
      <c r="B145" s="62" t="s">
        <v>74</v>
      </c>
      <c r="C145" s="62" t="s">
        <v>170</v>
      </c>
      <c r="D145" s="61" t="s">
        <v>300</v>
      </c>
      <c r="E145" s="61">
        <v>1110091</v>
      </c>
      <c r="F145" s="61">
        <v>1110091</v>
      </c>
      <c r="G145" s="63">
        <v>3</v>
      </c>
      <c r="I145" s="60">
        <v>302513</v>
      </c>
      <c r="J145" s="57">
        <v>1715.4132500000001</v>
      </c>
      <c r="K145" s="59">
        <v>176.34992617668075</v>
      </c>
      <c r="L145" s="58"/>
      <c r="M145" s="57">
        <v>320846.5</v>
      </c>
      <c r="O145" s="57">
        <v>321488.19300000003</v>
      </c>
      <c r="P145" s="52"/>
      <c r="Q145" s="56">
        <v>177.35211856097072</v>
      </c>
      <c r="R145" s="55">
        <v>308158.75</v>
      </c>
      <c r="S145" s="55">
        <v>1737.5532499999999</v>
      </c>
      <c r="T145" s="55">
        <v>51.375</v>
      </c>
      <c r="U145" s="55">
        <v>292.31274999999999</v>
      </c>
      <c r="V145" s="55">
        <v>96.308250000000001</v>
      </c>
      <c r="W145" s="46">
        <v>-9.5788031863108642</v>
      </c>
      <c r="X145" s="46">
        <v>17.729745172740195</v>
      </c>
      <c r="Y145" s="55">
        <v>66.553249999999935</v>
      </c>
      <c r="Z145" s="54">
        <v>3.8302854890922014E-2</v>
      </c>
      <c r="AA145" s="54">
        <v>0.10376127195064071</v>
      </c>
      <c r="AB145" s="53">
        <v>43.5</v>
      </c>
      <c r="AC145" s="52"/>
      <c r="AD145" s="51">
        <v>0.06</v>
      </c>
      <c r="AE145" s="50">
        <v>186.93092174728159</v>
      </c>
      <c r="AF145" s="49">
        <v>1719.8235048272597</v>
      </c>
      <c r="AG145" s="49">
        <v>47</v>
      </c>
      <c r="AH145" s="49">
        <v>1624</v>
      </c>
      <c r="AI145" s="48">
        <v>1671</v>
      </c>
      <c r="AJ145" s="46">
        <v>48.82350482725974</v>
      </c>
      <c r="AK145" s="47">
        <v>36</v>
      </c>
      <c r="AL145" s="46">
        <v>84.82350482725974</v>
      </c>
    </row>
    <row r="146" spans="2:38">
      <c r="B146" s="62" t="s">
        <v>68</v>
      </c>
      <c r="C146" s="62" t="s">
        <v>301</v>
      </c>
      <c r="D146" s="61" t="s">
        <v>302</v>
      </c>
      <c r="E146" s="61">
        <v>1110647</v>
      </c>
      <c r="F146" s="61">
        <v>1110647</v>
      </c>
      <c r="G146" s="63">
        <v>4</v>
      </c>
      <c r="I146" s="60">
        <v>360007</v>
      </c>
      <c r="J146" s="57">
        <v>2202.3449999999998</v>
      </c>
      <c r="K146" s="59">
        <v>163.46530629851364</v>
      </c>
      <c r="L146" s="58"/>
      <c r="M146" s="57">
        <v>394707.75</v>
      </c>
      <c r="O146" s="57">
        <v>395497.1655</v>
      </c>
      <c r="P146" s="52"/>
      <c r="Q146" s="56">
        <v>178.84391286051857</v>
      </c>
      <c r="R146" s="55">
        <v>386751.75</v>
      </c>
      <c r="S146" s="55">
        <v>2162.5099999999998</v>
      </c>
      <c r="T146" s="55">
        <v>12.25</v>
      </c>
      <c r="U146" s="55">
        <v>297.62099999999998</v>
      </c>
      <c r="V146" s="55">
        <v>76.137499999999989</v>
      </c>
      <c r="W146" s="46">
        <v>2.3013820581238349</v>
      </c>
      <c r="X146" s="46">
        <v>-77.727316766930926</v>
      </c>
      <c r="Y146" s="55">
        <v>49.809999999999491</v>
      </c>
      <c r="Z146" s="54">
        <v>2.3033419498637922E-2</v>
      </c>
      <c r="AA146" s="54">
        <v>2.3970294637520825E-3</v>
      </c>
      <c r="AB146" s="53">
        <v>4</v>
      </c>
      <c r="AC146" s="52"/>
      <c r="AD146" s="51">
        <v>0.08</v>
      </c>
      <c r="AE146" s="50">
        <v>176.54253080239474</v>
      </c>
      <c r="AF146" s="49">
        <v>2240.2373167669307</v>
      </c>
      <c r="AG146" s="49">
        <v>14.3</v>
      </c>
      <c r="AH146" s="49">
        <v>2098.4</v>
      </c>
      <c r="AI146" s="48">
        <v>2112.7000000000003</v>
      </c>
      <c r="AJ146" s="46">
        <v>127.53731676693042</v>
      </c>
      <c r="AK146" s="47">
        <v>36</v>
      </c>
      <c r="AL146" s="46">
        <v>163.53731676693042</v>
      </c>
    </row>
    <row r="147" spans="2:38">
      <c r="B147" s="62" t="s">
        <v>68</v>
      </c>
      <c r="C147" s="62" t="s">
        <v>71</v>
      </c>
      <c r="D147" s="61" t="s">
        <v>303</v>
      </c>
      <c r="E147" s="61">
        <v>1110658</v>
      </c>
      <c r="F147" s="61">
        <v>1110658</v>
      </c>
      <c r="G147" s="63">
        <v>3</v>
      </c>
      <c r="I147" s="60">
        <v>165974.5</v>
      </c>
      <c r="J147" s="57">
        <v>919.04650000000004</v>
      </c>
      <c r="K147" s="59">
        <v>180.59423543857682</v>
      </c>
      <c r="L147" s="58"/>
      <c r="M147" s="57">
        <v>176806.5</v>
      </c>
      <c r="O147" s="57">
        <v>177160.11300000001</v>
      </c>
      <c r="P147" s="52"/>
      <c r="Q147" s="56">
        <v>205.32175032358452</v>
      </c>
      <c r="R147" s="55">
        <v>180085.5</v>
      </c>
      <c r="S147" s="55">
        <v>877.08924999999999</v>
      </c>
      <c r="T147" s="55">
        <v>20.11</v>
      </c>
      <c r="U147" s="55">
        <v>74.108249999999998</v>
      </c>
      <c r="V147" s="55">
        <v>32.295749999999998</v>
      </c>
      <c r="W147" s="46">
        <v>15.697803113078862</v>
      </c>
      <c r="X147" s="46">
        <v>-57.181529646469016</v>
      </c>
      <c r="Y147" s="55">
        <v>-45.960749999999962</v>
      </c>
      <c r="Z147" s="54">
        <v>-5.240145173367472E-2</v>
      </c>
      <c r="AA147" s="54">
        <v>0.20566343761109132</v>
      </c>
      <c r="AB147" s="53">
        <v>32.25</v>
      </c>
      <c r="AC147" s="52"/>
      <c r="AD147" s="51">
        <v>0.05</v>
      </c>
      <c r="AE147" s="50">
        <v>189.62394721050566</v>
      </c>
      <c r="AF147" s="49">
        <v>934.27077964646901</v>
      </c>
      <c r="AG147" s="49">
        <v>19.55</v>
      </c>
      <c r="AH147" s="49">
        <v>903.5</v>
      </c>
      <c r="AI147" s="48">
        <v>923.05</v>
      </c>
      <c r="AJ147" s="46">
        <v>11.220779646469055</v>
      </c>
      <c r="AK147" s="47">
        <v>17</v>
      </c>
      <c r="AL147" s="46">
        <v>28.220779646469055</v>
      </c>
    </row>
    <row r="148" spans="2:38">
      <c r="B148" s="62" t="s">
        <v>154</v>
      </c>
      <c r="C148" s="62" t="s">
        <v>232</v>
      </c>
      <c r="D148" s="61" t="s">
        <v>304</v>
      </c>
      <c r="E148" s="61">
        <v>1110905</v>
      </c>
      <c r="F148" s="61">
        <v>1110905</v>
      </c>
      <c r="G148" s="63">
        <v>4</v>
      </c>
      <c r="I148" s="60">
        <v>129951</v>
      </c>
      <c r="J148" s="57">
        <v>755.78499999999997</v>
      </c>
      <c r="K148" s="59">
        <v>171.94175592264997</v>
      </c>
      <c r="L148" s="58"/>
      <c r="M148" s="57">
        <v>133355.75</v>
      </c>
      <c r="O148" s="57">
        <v>133622.4615</v>
      </c>
      <c r="P148" s="52"/>
      <c r="Q148" s="56">
        <v>182.44857371792156</v>
      </c>
      <c r="R148" s="55">
        <v>134626.75</v>
      </c>
      <c r="S148" s="55">
        <v>737.88875000000007</v>
      </c>
      <c r="T148" s="55">
        <v>12.75</v>
      </c>
      <c r="U148" s="55">
        <v>54.545999999999999</v>
      </c>
      <c r="V148" s="55">
        <v>25.60425</v>
      </c>
      <c r="W148" s="46">
        <v>0.19031243991258862</v>
      </c>
      <c r="X148" s="46">
        <v>4.7397527308007739</v>
      </c>
      <c r="Y148" s="55">
        <v>3.8287500000001273</v>
      </c>
      <c r="Z148" s="54">
        <v>5.1887903156134672E-3</v>
      </c>
      <c r="AA148" s="54">
        <v>5.083667572346573E-3</v>
      </c>
      <c r="AB148" s="53">
        <v>1</v>
      </c>
      <c r="AC148" s="52"/>
      <c r="AD148" s="51">
        <v>0.06</v>
      </c>
      <c r="AE148" s="50">
        <v>182.25826127800897</v>
      </c>
      <c r="AF148" s="49">
        <v>733.1489972691993</v>
      </c>
      <c r="AG148" s="49">
        <v>15</v>
      </c>
      <c r="AH148" s="49">
        <v>719.06</v>
      </c>
      <c r="AI148" s="48">
        <v>734.06</v>
      </c>
      <c r="AJ148" s="46">
        <v>-0.91100273080064653</v>
      </c>
      <c r="AK148" s="47">
        <v>14</v>
      </c>
      <c r="AL148" s="46">
        <v>13.088997269199353</v>
      </c>
    </row>
    <row r="149" spans="2:38">
      <c r="B149" s="62" t="s">
        <v>77</v>
      </c>
      <c r="C149" s="62" t="s">
        <v>305</v>
      </c>
      <c r="D149" s="61" t="s">
        <v>306</v>
      </c>
      <c r="E149" s="61">
        <v>1110441</v>
      </c>
      <c r="F149" s="61">
        <v>1110441</v>
      </c>
      <c r="G149" s="63">
        <v>1</v>
      </c>
      <c r="I149" s="60">
        <v>174855.75</v>
      </c>
      <c r="J149" s="57">
        <v>746.89474999999993</v>
      </c>
      <c r="K149" s="59">
        <v>234.11029465664342</v>
      </c>
      <c r="L149" s="58"/>
      <c r="M149" s="57">
        <v>195642.5</v>
      </c>
      <c r="O149" s="57">
        <v>196033.785</v>
      </c>
      <c r="P149" s="52"/>
      <c r="Q149" s="56">
        <v>184.19342354452584</v>
      </c>
      <c r="R149" s="55">
        <v>201083.5</v>
      </c>
      <c r="S149" s="55">
        <v>1091.6975</v>
      </c>
      <c r="T149" s="55">
        <v>17.083333333333332</v>
      </c>
      <c r="U149" s="55">
        <v>133.33324999999999</v>
      </c>
      <c r="V149" s="55">
        <v>50.110999999999997</v>
      </c>
      <c r="W149" s="46">
        <v>-49.916871112117576</v>
      </c>
      <c r="X149" s="46">
        <v>254.34096560448404</v>
      </c>
      <c r="Y149" s="55">
        <v>26.127500000000055</v>
      </c>
      <c r="Z149" s="54">
        <v>2.3932911818521207E-2</v>
      </c>
      <c r="AA149" s="54">
        <v>7.2004522598113616E-2</v>
      </c>
      <c r="AB149" s="53">
        <v>14</v>
      </c>
      <c r="AC149" s="52"/>
      <c r="AD149" s="51">
        <v>0</v>
      </c>
      <c r="AE149" s="50">
        <v>234.11029465664342</v>
      </c>
      <c r="AF149" s="49">
        <v>837.35653439551595</v>
      </c>
      <c r="AG149" s="49">
        <v>18.45</v>
      </c>
      <c r="AH149" s="49">
        <v>1047.1199999999999</v>
      </c>
      <c r="AI149" s="48">
        <v>1065.57</v>
      </c>
      <c r="AJ149" s="46">
        <v>-228.21346560448399</v>
      </c>
      <c r="AK149" s="47">
        <v>19</v>
      </c>
      <c r="AL149" s="46">
        <v>-209.21346560448399</v>
      </c>
    </row>
    <row r="150" spans="2:38">
      <c r="B150" s="62" t="s">
        <v>154</v>
      </c>
      <c r="C150" s="62" t="s">
        <v>307</v>
      </c>
      <c r="D150" s="61" t="s">
        <v>308</v>
      </c>
      <c r="E150" s="61">
        <v>1110916</v>
      </c>
      <c r="F150" s="61">
        <v>1110916</v>
      </c>
      <c r="G150" s="63">
        <v>4</v>
      </c>
      <c r="I150" s="60">
        <v>197867.5</v>
      </c>
      <c r="J150" s="57">
        <v>1154.2060000000001</v>
      </c>
      <c r="K150" s="59">
        <v>171.43170283294316</v>
      </c>
      <c r="L150" s="58"/>
      <c r="M150" s="57">
        <v>216798</v>
      </c>
      <c r="O150" s="57">
        <v>217231.59599999999</v>
      </c>
      <c r="P150" s="52"/>
      <c r="Q150" s="56">
        <v>182.9088282867167</v>
      </c>
      <c r="R150" s="55">
        <v>216665.75</v>
      </c>
      <c r="S150" s="55">
        <v>1184.556</v>
      </c>
      <c r="T150" s="55">
        <v>0</v>
      </c>
      <c r="U150" s="55">
        <v>71.795749999999998</v>
      </c>
      <c r="V150" s="55">
        <v>65.325249999999997</v>
      </c>
      <c r="W150" s="46">
        <v>1.1912232837969441</v>
      </c>
      <c r="X150" s="46">
        <v>-10.879059781409751</v>
      </c>
      <c r="Y150" s="55">
        <v>73.145999999999958</v>
      </c>
      <c r="Z150" s="54">
        <v>6.1749718882011452E-2</v>
      </c>
      <c r="AA150" s="54">
        <v>7.7401297864962599E-4</v>
      </c>
      <c r="AB150" s="53">
        <v>0.5</v>
      </c>
      <c r="AC150" s="52"/>
      <c r="AD150" s="51">
        <v>0.06</v>
      </c>
      <c r="AE150" s="50">
        <v>181.71760500291975</v>
      </c>
      <c r="AF150" s="49">
        <v>1195.4350597814098</v>
      </c>
      <c r="AG150" s="49">
        <v>6</v>
      </c>
      <c r="AH150" s="49">
        <v>1105.4100000000001</v>
      </c>
      <c r="AI150" s="48">
        <v>1111.4100000000001</v>
      </c>
      <c r="AJ150" s="46">
        <v>84.025059781409709</v>
      </c>
      <c r="AK150" s="47">
        <v>24</v>
      </c>
      <c r="AL150" s="46">
        <v>108.02505978140971</v>
      </c>
    </row>
    <row r="151" spans="2:38">
      <c r="B151" s="62" t="s">
        <v>88</v>
      </c>
      <c r="C151" s="62" t="s">
        <v>131</v>
      </c>
      <c r="D151" s="61" t="s">
        <v>309</v>
      </c>
      <c r="E151" s="61">
        <v>1112381</v>
      </c>
      <c r="F151" s="61">
        <v>1112381</v>
      </c>
      <c r="G151" s="63">
        <v>1</v>
      </c>
      <c r="I151" s="60">
        <v>92968.5</v>
      </c>
      <c r="J151" s="57">
        <v>466.25425000000001</v>
      </c>
      <c r="K151" s="59">
        <v>199.3944291124424</v>
      </c>
      <c r="L151" s="58"/>
      <c r="M151" s="57">
        <v>92948.75</v>
      </c>
      <c r="O151" s="57">
        <v>93134.647500000006</v>
      </c>
      <c r="P151" s="52"/>
      <c r="Q151" s="56">
        <v>212.89909900637826</v>
      </c>
      <c r="R151" s="55">
        <v>96189.25</v>
      </c>
      <c r="S151" s="55">
        <v>451.80675000000002</v>
      </c>
      <c r="T151" s="55">
        <v>0</v>
      </c>
      <c r="U151" s="55">
        <v>42.875</v>
      </c>
      <c r="V151" s="55">
        <v>4.7497500000000006</v>
      </c>
      <c r="W151" s="46">
        <v>13.504669893935869</v>
      </c>
      <c r="X151" s="46">
        <v>-15.280760491476997</v>
      </c>
      <c r="Y151" s="55">
        <v>-15.733249999999941</v>
      </c>
      <c r="Z151" s="54">
        <v>-3.482296357900793E-2</v>
      </c>
      <c r="AA151" s="54">
        <v>1.3189028860894486E-2</v>
      </c>
      <c r="AB151" s="53">
        <v>4</v>
      </c>
      <c r="AC151" s="52"/>
      <c r="AD151" s="51">
        <v>0</v>
      </c>
      <c r="AE151" s="50">
        <v>199.3944291124424</v>
      </c>
      <c r="AF151" s="49">
        <v>467.08751049147702</v>
      </c>
      <c r="AG151" s="49">
        <v>0</v>
      </c>
      <c r="AH151" s="49">
        <v>467.53999999999996</v>
      </c>
      <c r="AI151" s="48">
        <v>467.53999999999996</v>
      </c>
      <c r="AJ151" s="46">
        <v>-0.45248950852294456</v>
      </c>
      <c r="AK151" s="47">
        <v>9</v>
      </c>
      <c r="AL151" s="46">
        <v>8.5475104914770554</v>
      </c>
    </row>
    <row r="152" spans="2:38">
      <c r="B152" s="62" t="s">
        <v>151</v>
      </c>
      <c r="C152" s="62" t="s">
        <v>310</v>
      </c>
      <c r="D152" s="61" t="s">
        <v>311</v>
      </c>
      <c r="E152" s="61">
        <v>1111676</v>
      </c>
      <c r="F152" s="61">
        <v>1111676</v>
      </c>
      <c r="G152" s="63">
        <v>5</v>
      </c>
      <c r="I152" s="60">
        <v>263193.25</v>
      </c>
      <c r="J152" s="57">
        <v>1669.1302500000002</v>
      </c>
      <c r="K152" s="59">
        <v>157.68287106413652</v>
      </c>
      <c r="L152" s="58"/>
      <c r="M152" s="57">
        <v>269880.25</v>
      </c>
      <c r="O152" s="57">
        <v>270420.01049999997</v>
      </c>
      <c r="P152" s="52"/>
      <c r="Q152" s="56">
        <v>154.29256460914678</v>
      </c>
      <c r="R152" s="55">
        <v>268221.5</v>
      </c>
      <c r="S152" s="55">
        <v>1738.3954999999999</v>
      </c>
      <c r="T152" s="55">
        <v>67.332499999999996</v>
      </c>
      <c r="U152" s="55">
        <v>226.02924999999999</v>
      </c>
      <c r="V152" s="55">
        <v>102.29575000000001</v>
      </c>
      <c r="W152" s="46">
        <v>-16.004936140120662</v>
      </c>
      <c r="X152" s="46">
        <v>150.46843524439328</v>
      </c>
      <c r="Y152" s="55">
        <v>160.73549999999977</v>
      </c>
      <c r="Z152" s="54">
        <v>9.2461985779415432E-2</v>
      </c>
      <c r="AA152" s="54">
        <v>7.5656582920298518E-2</v>
      </c>
      <c r="AB152" s="53">
        <v>33.5</v>
      </c>
      <c r="AC152" s="52"/>
      <c r="AD152" s="51">
        <v>0.08</v>
      </c>
      <c r="AE152" s="50">
        <v>170.29750074926744</v>
      </c>
      <c r="AF152" s="49">
        <v>1587.9270647556066</v>
      </c>
      <c r="AG152" s="49">
        <v>82.3</v>
      </c>
      <c r="AH152" s="49">
        <v>1495.3600000000001</v>
      </c>
      <c r="AI152" s="48">
        <v>1577.66</v>
      </c>
      <c r="AJ152" s="46">
        <v>10.267064755606498</v>
      </c>
      <c r="AK152" s="47">
        <v>23</v>
      </c>
      <c r="AL152" s="46">
        <v>33.267064755606498</v>
      </c>
    </row>
    <row r="153" spans="2:38">
      <c r="B153" s="62" t="s">
        <v>68</v>
      </c>
      <c r="C153" s="62" t="s">
        <v>301</v>
      </c>
      <c r="D153" s="61" t="s">
        <v>312</v>
      </c>
      <c r="E153" s="61">
        <v>1110652</v>
      </c>
      <c r="F153" s="61">
        <v>1110652</v>
      </c>
      <c r="G153" s="63">
        <v>5</v>
      </c>
      <c r="I153" s="60">
        <v>134933.5</v>
      </c>
      <c r="J153" s="57">
        <v>884.11975000000007</v>
      </c>
      <c r="K153" s="59">
        <v>152.61903152825167</v>
      </c>
      <c r="L153" s="58"/>
      <c r="M153" s="57">
        <v>140119.5</v>
      </c>
      <c r="O153" s="57">
        <v>140399.739</v>
      </c>
      <c r="P153" s="52"/>
      <c r="Q153" s="56">
        <v>214.93376397647384</v>
      </c>
      <c r="R153" s="55">
        <v>141744.25</v>
      </c>
      <c r="S153" s="55">
        <v>659.47874999999999</v>
      </c>
      <c r="T153" s="55">
        <v>0</v>
      </c>
      <c r="U153" s="55">
        <v>162.66649999999998</v>
      </c>
      <c r="V153" s="55">
        <v>13.75</v>
      </c>
      <c r="W153" s="46">
        <v>48.579019610679524</v>
      </c>
      <c r="X153" s="46">
        <v>-184.49921729666846</v>
      </c>
      <c r="Y153" s="55">
        <v>-209.92124999999999</v>
      </c>
      <c r="Z153" s="54">
        <v>-0.31831389563348322</v>
      </c>
      <c r="AA153" s="54">
        <v>3.9632273913711037E-3</v>
      </c>
      <c r="AB153" s="53">
        <v>1</v>
      </c>
      <c r="AC153" s="52"/>
      <c r="AD153" s="51">
        <v>0.09</v>
      </c>
      <c r="AE153" s="50">
        <v>166.35474436579432</v>
      </c>
      <c r="AF153" s="49">
        <v>843.97796729666845</v>
      </c>
      <c r="AG153" s="49">
        <v>15</v>
      </c>
      <c r="AH153" s="49">
        <v>854.4</v>
      </c>
      <c r="AI153" s="48">
        <v>869.4</v>
      </c>
      <c r="AJ153" s="46">
        <v>-25.422032703331524</v>
      </c>
      <c r="AK153" s="47">
        <v>17</v>
      </c>
      <c r="AL153" s="46">
        <v>-8.4220327033315243</v>
      </c>
    </row>
    <row r="154" spans="2:38">
      <c r="B154" s="62" t="s">
        <v>68</v>
      </c>
      <c r="C154" s="62" t="s">
        <v>119</v>
      </c>
      <c r="D154" s="61" t="s">
        <v>313</v>
      </c>
      <c r="E154" s="61">
        <v>1111033</v>
      </c>
      <c r="F154" s="61">
        <v>1111033</v>
      </c>
      <c r="G154" s="63">
        <v>2</v>
      </c>
      <c r="I154" s="60">
        <v>193115.5</v>
      </c>
      <c r="J154" s="57">
        <v>998.72149999999999</v>
      </c>
      <c r="K154" s="59">
        <v>193.36271423014324</v>
      </c>
      <c r="L154" s="58"/>
      <c r="M154" s="57">
        <v>210693.75</v>
      </c>
      <c r="O154" s="57">
        <v>211115.13750000001</v>
      </c>
      <c r="P154" s="52"/>
      <c r="Q154" s="56">
        <v>208.76298566894675</v>
      </c>
      <c r="R154" s="55">
        <v>211806.75</v>
      </c>
      <c r="S154" s="55">
        <v>1014.58</v>
      </c>
      <c r="T154" s="55">
        <v>7.5</v>
      </c>
      <c r="U154" s="55">
        <v>64.683250000000001</v>
      </c>
      <c r="V154" s="55">
        <v>14.805666666666667</v>
      </c>
      <c r="W154" s="46">
        <v>12.762985668946754</v>
      </c>
      <c r="X154" s="46">
        <v>-62.538048469387718</v>
      </c>
      <c r="Y154" s="55">
        <v>26.1400000000001</v>
      </c>
      <c r="Z154" s="54">
        <v>2.5764355693981843E-2</v>
      </c>
      <c r="AA154" s="54">
        <v>1.4697937521848286E-3</v>
      </c>
      <c r="AB154" s="53">
        <v>3.5</v>
      </c>
      <c r="AC154" s="52"/>
      <c r="AD154" s="51">
        <v>0.02</v>
      </c>
      <c r="AE154" s="50">
        <v>196</v>
      </c>
      <c r="AF154" s="49">
        <v>1077.1180484693878</v>
      </c>
      <c r="AG154" s="49">
        <v>7.3</v>
      </c>
      <c r="AH154" s="49">
        <v>981.14</v>
      </c>
      <c r="AI154" s="48">
        <v>988.43999999999994</v>
      </c>
      <c r="AJ154" s="46">
        <v>88.678048469387818</v>
      </c>
      <c r="AK154" s="47">
        <v>24</v>
      </c>
      <c r="AL154" s="46">
        <v>112.67804846938782</v>
      </c>
    </row>
    <row r="155" spans="2:38">
      <c r="B155" s="62" t="s">
        <v>145</v>
      </c>
      <c r="C155" s="62" t="s">
        <v>183</v>
      </c>
      <c r="D155" s="61" t="s">
        <v>314</v>
      </c>
      <c r="E155" s="61">
        <v>1112878</v>
      </c>
      <c r="F155" s="61">
        <v>1112878</v>
      </c>
      <c r="G155" s="63">
        <v>5</v>
      </c>
      <c r="I155" s="60">
        <v>383685</v>
      </c>
      <c r="J155" s="57">
        <v>2522.54675</v>
      </c>
      <c r="K155" s="59">
        <v>152.10223556808214</v>
      </c>
      <c r="L155" s="58"/>
      <c r="M155" s="57">
        <v>385133.5</v>
      </c>
      <c r="O155" s="57">
        <v>385903.76699999999</v>
      </c>
      <c r="P155" s="52"/>
      <c r="Q155" s="56">
        <v>161.74635621163185</v>
      </c>
      <c r="R155" s="55">
        <v>385804</v>
      </c>
      <c r="S155" s="55">
        <v>2385.2407500000004</v>
      </c>
      <c r="T155" s="55">
        <v>0</v>
      </c>
      <c r="U155" s="55">
        <v>197.33750000000001</v>
      </c>
      <c r="V155" s="55">
        <v>171.971</v>
      </c>
      <c r="W155" s="46">
        <v>-4.0450805575776769</v>
      </c>
      <c r="X155" s="46">
        <v>57.594796022302035</v>
      </c>
      <c r="Y155" s="55">
        <v>133.76075000000037</v>
      </c>
      <c r="Z155" s="54">
        <v>5.6078511152385914E-2</v>
      </c>
      <c r="AA155" s="54">
        <v>2.364769561691174E-2</v>
      </c>
      <c r="AB155" s="53">
        <v>8.25</v>
      </c>
      <c r="AC155" s="52"/>
      <c r="AD155" s="51">
        <v>0.09</v>
      </c>
      <c r="AE155" s="50">
        <v>165.79143676920953</v>
      </c>
      <c r="AF155" s="49">
        <v>2327.6459539776984</v>
      </c>
      <c r="AG155" s="49">
        <v>0</v>
      </c>
      <c r="AH155" s="49">
        <v>2251.48</v>
      </c>
      <c r="AI155" s="48">
        <v>2251.48</v>
      </c>
      <c r="AJ155" s="46">
        <v>76.165953977698337</v>
      </c>
      <c r="AK155" s="47">
        <v>39</v>
      </c>
      <c r="AL155" s="46">
        <v>115.16595397769834</v>
      </c>
    </row>
    <row r="156" spans="2:38">
      <c r="B156" s="62" t="s">
        <v>88</v>
      </c>
      <c r="C156" s="62" t="s">
        <v>197</v>
      </c>
      <c r="D156" s="61" t="s">
        <v>315</v>
      </c>
      <c r="E156" s="61">
        <v>1112032</v>
      </c>
      <c r="F156" s="61">
        <v>1112032</v>
      </c>
      <c r="G156" s="63">
        <v>4</v>
      </c>
      <c r="I156" s="60">
        <v>272812.5</v>
      </c>
      <c r="J156" s="57">
        <v>1583.5325</v>
      </c>
      <c r="K156" s="59">
        <v>172.28096044760684</v>
      </c>
      <c r="L156" s="58"/>
      <c r="M156" s="57">
        <v>303393.5</v>
      </c>
      <c r="O156" s="57">
        <v>304000.28700000001</v>
      </c>
      <c r="P156" s="52"/>
      <c r="Q156" s="56">
        <v>196.19828592688307</v>
      </c>
      <c r="R156" s="55">
        <v>309291</v>
      </c>
      <c r="S156" s="55">
        <v>1576.4205000000002</v>
      </c>
      <c r="T156" s="55">
        <v>29.625</v>
      </c>
      <c r="U156" s="55">
        <v>185.0915</v>
      </c>
      <c r="V156" s="55">
        <v>73.974999999999994</v>
      </c>
      <c r="W156" s="46">
        <v>13.580467852419815</v>
      </c>
      <c r="X156" s="46">
        <v>-88.25981545554032</v>
      </c>
      <c r="Y156" s="55">
        <v>62.790500000000065</v>
      </c>
      <c r="Z156" s="54">
        <v>3.9831060304024252E-2</v>
      </c>
      <c r="AA156" s="54">
        <v>3.6242701698513801E-3</v>
      </c>
      <c r="AB156" s="53">
        <v>5.25</v>
      </c>
      <c r="AC156" s="52"/>
      <c r="AD156" s="51">
        <v>0.06</v>
      </c>
      <c r="AE156" s="50">
        <v>182.61781807446326</v>
      </c>
      <c r="AF156" s="49">
        <v>1664.6803154555405</v>
      </c>
      <c r="AG156" s="49">
        <v>32.15</v>
      </c>
      <c r="AH156" s="49">
        <v>1481.48</v>
      </c>
      <c r="AI156" s="48">
        <v>1513.63</v>
      </c>
      <c r="AJ156" s="46">
        <v>151.05031545554039</v>
      </c>
      <c r="AK156" s="47">
        <v>24</v>
      </c>
      <c r="AL156" s="46">
        <v>175.05031545554039</v>
      </c>
    </row>
    <row r="157" spans="2:38">
      <c r="B157" s="62" t="s">
        <v>77</v>
      </c>
      <c r="C157" s="62" t="s">
        <v>78</v>
      </c>
      <c r="D157" s="61" t="s">
        <v>316</v>
      </c>
      <c r="E157" s="61">
        <v>1110299</v>
      </c>
      <c r="F157" s="61">
        <v>1110299</v>
      </c>
      <c r="G157" s="63">
        <v>3</v>
      </c>
      <c r="I157" s="60">
        <v>213777.5</v>
      </c>
      <c r="J157" s="57">
        <v>1214.9425000000001</v>
      </c>
      <c r="K157" s="59">
        <v>175.95688684855455</v>
      </c>
      <c r="L157" s="58"/>
      <c r="M157" s="57">
        <v>226663.25</v>
      </c>
      <c r="O157" s="57">
        <v>227116.5765</v>
      </c>
      <c r="P157" s="52"/>
      <c r="Q157" s="56">
        <v>183.39083322941786</v>
      </c>
      <c r="R157" s="55">
        <v>228322</v>
      </c>
      <c r="S157" s="55">
        <v>1245.00225</v>
      </c>
      <c r="T157" s="55">
        <v>98.92</v>
      </c>
      <c r="U157" s="55">
        <v>176.94575</v>
      </c>
      <c r="V157" s="55">
        <v>75.366749999999996</v>
      </c>
      <c r="W157" s="46">
        <v>-3.1234668300499493</v>
      </c>
      <c r="X157" s="46">
        <v>27.312365483978283</v>
      </c>
      <c r="Y157" s="55">
        <v>3.7822499999999764</v>
      </c>
      <c r="Z157" s="54">
        <v>3.0379463169644683E-3</v>
      </c>
      <c r="AA157" s="54">
        <v>5.6963645673323085E-3</v>
      </c>
      <c r="AB157" s="53">
        <v>2.25</v>
      </c>
      <c r="AC157" s="52"/>
      <c r="AD157" s="51">
        <v>0.06</v>
      </c>
      <c r="AE157" s="50">
        <v>186.51430005946781</v>
      </c>
      <c r="AF157" s="49">
        <v>1217.6898845160217</v>
      </c>
      <c r="AG157" s="49">
        <v>97.02</v>
      </c>
      <c r="AH157" s="49">
        <v>1144.2</v>
      </c>
      <c r="AI157" s="48">
        <v>1241.22</v>
      </c>
      <c r="AJ157" s="46">
        <v>-23.530115483978307</v>
      </c>
      <c r="AK157" s="47">
        <v>16</v>
      </c>
      <c r="AL157" s="46">
        <v>-7.5301154839783067</v>
      </c>
    </row>
    <row r="158" spans="2:38">
      <c r="B158" s="62" t="s">
        <v>94</v>
      </c>
      <c r="C158" s="62" t="s">
        <v>221</v>
      </c>
      <c r="D158" s="61" t="s">
        <v>317</v>
      </c>
      <c r="E158" s="61">
        <v>1110022</v>
      </c>
      <c r="F158" s="61">
        <v>1110022</v>
      </c>
      <c r="G158" s="63">
        <v>3</v>
      </c>
      <c r="I158" s="60">
        <v>254268.25</v>
      </c>
      <c r="J158" s="57">
        <v>1417.8274999999999</v>
      </c>
      <c r="K158" s="59">
        <v>179.33652013379626</v>
      </c>
      <c r="L158" s="58"/>
      <c r="M158" s="57">
        <v>257471</v>
      </c>
      <c r="O158" s="57">
        <v>257985.94200000001</v>
      </c>
      <c r="P158" s="52"/>
      <c r="Q158" s="56">
        <v>165.60871974637007</v>
      </c>
      <c r="R158" s="55">
        <v>256780.75</v>
      </c>
      <c r="S158" s="55">
        <v>1550.52675</v>
      </c>
      <c r="T158" s="55">
        <v>147.02250000000001</v>
      </c>
      <c r="U158" s="55">
        <v>84.125</v>
      </c>
      <c r="V158" s="55">
        <v>108.66675000000001</v>
      </c>
      <c r="W158" s="46">
        <v>-24.487991595453963</v>
      </c>
      <c r="X158" s="46">
        <v>193.39679136489053</v>
      </c>
      <c r="Y158" s="55">
        <v>168.49675000000002</v>
      </c>
      <c r="Z158" s="54">
        <v>0.10867065015163396</v>
      </c>
      <c r="AA158" s="54">
        <v>0.11367399286253517</v>
      </c>
      <c r="AB158" s="53">
        <v>29</v>
      </c>
      <c r="AC158" s="52"/>
      <c r="AD158" s="51">
        <v>0.06</v>
      </c>
      <c r="AE158" s="50">
        <v>190.09671134182403</v>
      </c>
      <c r="AF158" s="49">
        <v>1357.1299586351095</v>
      </c>
      <c r="AG158" s="49">
        <v>137.53</v>
      </c>
      <c r="AH158" s="49">
        <v>1244.5</v>
      </c>
      <c r="AI158" s="48">
        <v>1382.03</v>
      </c>
      <c r="AJ158" s="46">
        <v>-24.900041364890512</v>
      </c>
      <c r="AK158" s="47">
        <v>23</v>
      </c>
      <c r="AL158" s="46">
        <v>-1.9000413648905123</v>
      </c>
    </row>
    <row r="159" spans="2:38">
      <c r="B159" s="62" t="s">
        <v>110</v>
      </c>
      <c r="C159" s="62" t="s">
        <v>124</v>
      </c>
      <c r="D159" s="61" t="s">
        <v>318</v>
      </c>
      <c r="E159" s="61">
        <v>1112365</v>
      </c>
      <c r="F159" s="61">
        <v>1112365</v>
      </c>
      <c r="G159" s="63">
        <v>4</v>
      </c>
      <c r="I159" s="60">
        <v>271512.25</v>
      </c>
      <c r="J159" s="57">
        <v>1548.09</v>
      </c>
      <c r="K159" s="59">
        <v>175.38531351536409</v>
      </c>
      <c r="L159" s="58"/>
      <c r="M159" s="57">
        <v>286444.75</v>
      </c>
      <c r="O159" s="57">
        <v>287017.63949999999</v>
      </c>
      <c r="P159" s="52"/>
      <c r="Q159" s="56">
        <v>179.95968714412803</v>
      </c>
      <c r="R159" s="55">
        <v>281683.25</v>
      </c>
      <c r="S159" s="55">
        <v>1565.2575000000002</v>
      </c>
      <c r="T159" s="55">
        <v>70.5</v>
      </c>
      <c r="U159" s="55">
        <v>90.145499999999998</v>
      </c>
      <c r="V159" s="55">
        <v>34.937750000000001</v>
      </c>
      <c r="W159" s="46">
        <v>-5.9487451821579214</v>
      </c>
      <c r="X159" s="46">
        <v>21.391867287556352</v>
      </c>
      <c r="Y159" s="55">
        <v>28.067500000000109</v>
      </c>
      <c r="Z159" s="54">
        <v>1.7931554392807639E-2</v>
      </c>
      <c r="AA159" s="54">
        <v>0</v>
      </c>
      <c r="AB159" s="53">
        <v>0</v>
      </c>
      <c r="AC159" s="52"/>
      <c r="AD159" s="51">
        <v>0.06</v>
      </c>
      <c r="AE159" s="50">
        <v>185.90843232628595</v>
      </c>
      <c r="AF159" s="49">
        <v>1543.8656327124438</v>
      </c>
      <c r="AG159" s="49">
        <v>67.599999999999994</v>
      </c>
      <c r="AH159" s="49">
        <v>1469.5900000000001</v>
      </c>
      <c r="AI159" s="48">
        <v>1537.19</v>
      </c>
      <c r="AJ159" s="46">
        <v>6.6756327124437576</v>
      </c>
      <c r="AK159" s="47">
        <v>26</v>
      </c>
      <c r="AL159" s="46">
        <v>32.675632712443758</v>
      </c>
    </row>
    <row r="160" spans="2:38">
      <c r="B160" s="62" t="s">
        <v>65</v>
      </c>
      <c r="C160" s="62" t="s">
        <v>172</v>
      </c>
      <c r="D160" s="61" t="s">
        <v>319</v>
      </c>
      <c r="E160" s="61">
        <v>1111731</v>
      </c>
      <c r="F160" s="61">
        <v>1111731</v>
      </c>
      <c r="G160" s="63">
        <v>4</v>
      </c>
      <c r="I160" s="60">
        <v>303230.75</v>
      </c>
      <c r="J160" s="57">
        <v>1804.52925</v>
      </c>
      <c r="K160" s="59">
        <v>168.03870039790155</v>
      </c>
      <c r="L160" s="58"/>
      <c r="M160" s="57">
        <v>313509.75</v>
      </c>
      <c r="O160" s="57">
        <v>314136.76949999999</v>
      </c>
      <c r="P160" s="52"/>
      <c r="Q160" s="56">
        <v>176.67596559795942</v>
      </c>
      <c r="R160" s="55">
        <v>319810.75</v>
      </c>
      <c r="S160" s="55">
        <v>1810.1542499999998</v>
      </c>
      <c r="T160" s="55">
        <v>25.397500000000001</v>
      </c>
      <c r="U160" s="55">
        <v>257.25</v>
      </c>
      <c r="V160" s="55">
        <v>20.4665</v>
      </c>
      <c r="W160" s="46">
        <v>-3.1254438277952374</v>
      </c>
      <c r="X160" s="46">
        <v>63.02239767869537</v>
      </c>
      <c r="Y160" s="55">
        <v>84.15424999999982</v>
      </c>
      <c r="Z160" s="54">
        <v>4.6490098841024091E-2</v>
      </c>
      <c r="AA160" s="54">
        <v>4.1119924710943806E-2</v>
      </c>
      <c r="AB160" s="53">
        <v>18</v>
      </c>
      <c r="AC160" s="52"/>
      <c r="AD160" s="51">
        <v>7.0000000000000007E-2</v>
      </c>
      <c r="AE160" s="50">
        <v>179.80140942575466</v>
      </c>
      <c r="AF160" s="49">
        <v>1747.1318523213045</v>
      </c>
      <c r="AG160" s="49">
        <v>10</v>
      </c>
      <c r="AH160" s="49">
        <v>1716</v>
      </c>
      <c r="AI160" s="48">
        <v>1726</v>
      </c>
      <c r="AJ160" s="46">
        <v>21.13185232130445</v>
      </c>
      <c r="AK160" s="47">
        <v>41</v>
      </c>
      <c r="AL160" s="46">
        <v>62.13185232130445</v>
      </c>
    </row>
    <row r="161" spans="2:38">
      <c r="B161" s="62" t="s">
        <v>65</v>
      </c>
      <c r="C161" s="62" t="s">
        <v>122</v>
      </c>
      <c r="D161" s="61" t="s">
        <v>320</v>
      </c>
      <c r="E161" s="61">
        <v>1111558</v>
      </c>
      <c r="F161" s="61">
        <v>1111558</v>
      </c>
      <c r="G161" s="63">
        <v>3</v>
      </c>
      <c r="I161" s="60">
        <v>318780.5</v>
      </c>
      <c r="J161" s="57">
        <v>1794.9349999999999</v>
      </c>
      <c r="K161" s="59">
        <v>177.60002451342251</v>
      </c>
      <c r="L161" s="58"/>
      <c r="M161" s="57">
        <v>354015</v>
      </c>
      <c r="O161" s="57">
        <v>354723.03</v>
      </c>
      <c r="P161" s="52"/>
      <c r="Q161" s="56">
        <v>226.69171650716305</v>
      </c>
      <c r="R161" s="55">
        <v>364066.5</v>
      </c>
      <c r="S161" s="55">
        <v>1605.9982500000001</v>
      </c>
      <c r="T161" s="55">
        <v>31.75</v>
      </c>
      <c r="U161" s="55">
        <v>345.43325000000004</v>
      </c>
      <c r="V161" s="55">
        <v>0</v>
      </c>
      <c r="W161" s="46">
        <v>38.435690522935204</v>
      </c>
      <c r="X161" s="46">
        <v>-278.26031832715057</v>
      </c>
      <c r="Y161" s="55">
        <v>-194.0017499999999</v>
      </c>
      <c r="Z161" s="54">
        <v>-0.12079823250118728</v>
      </c>
      <c r="AA161" s="54">
        <v>8.5749395532004224E-2</v>
      </c>
      <c r="AB161" s="53">
        <v>29.75</v>
      </c>
      <c r="AC161" s="52"/>
      <c r="AD161" s="51">
        <v>0.06</v>
      </c>
      <c r="AE161" s="50">
        <v>188.25602598422785</v>
      </c>
      <c r="AF161" s="49">
        <v>1884.2585683271507</v>
      </c>
      <c r="AG161" s="49">
        <v>41.6</v>
      </c>
      <c r="AH161" s="49">
        <v>1758.4</v>
      </c>
      <c r="AI161" s="48">
        <v>1800</v>
      </c>
      <c r="AJ161" s="46">
        <v>84.25856832715067</v>
      </c>
      <c r="AK161" s="47">
        <v>41</v>
      </c>
      <c r="AL161" s="46">
        <v>125.25856832715067</v>
      </c>
    </row>
    <row r="162" spans="2:38">
      <c r="B162" s="62" t="s">
        <v>154</v>
      </c>
      <c r="C162" s="62" t="s">
        <v>185</v>
      </c>
      <c r="D162" s="61" t="s">
        <v>321</v>
      </c>
      <c r="E162" s="61">
        <v>1110574</v>
      </c>
      <c r="F162" s="61">
        <v>1110574</v>
      </c>
      <c r="G162" s="63">
        <v>4</v>
      </c>
      <c r="I162" s="60">
        <v>276345.75</v>
      </c>
      <c r="J162" s="57">
        <v>1667.03225</v>
      </c>
      <c r="K162" s="59">
        <v>165.77108811182268</v>
      </c>
      <c r="L162" s="58"/>
      <c r="M162" s="57">
        <v>291970.25</v>
      </c>
      <c r="O162" s="57">
        <v>292554.19050000003</v>
      </c>
      <c r="P162" s="52"/>
      <c r="Q162" s="56">
        <v>169.58210872926458</v>
      </c>
      <c r="R162" s="55">
        <v>291224.5</v>
      </c>
      <c r="S162" s="55">
        <v>1717.3067500000002</v>
      </c>
      <c r="T162" s="55">
        <v>30.25</v>
      </c>
      <c r="U162" s="55">
        <v>163.30849999999998</v>
      </c>
      <c r="V162" s="55">
        <v>100.51649999999999</v>
      </c>
      <c r="W162" s="46">
        <v>-9.4506664315039188</v>
      </c>
      <c r="X162" s="46">
        <v>83.225000234957633</v>
      </c>
      <c r="Y162" s="55">
        <v>92.306750000000193</v>
      </c>
      <c r="Z162" s="54">
        <v>5.3750880557594138E-2</v>
      </c>
      <c r="AA162" s="54">
        <v>8.9432408681033165E-3</v>
      </c>
      <c r="AB162" s="53">
        <v>3.75</v>
      </c>
      <c r="AC162" s="52"/>
      <c r="AD162" s="51">
        <v>0.08</v>
      </c>
      <c r="AE162" s="50">
        <v>179.03277516076849</v>
      </c>
      <c r="AF162" s="49">
        <v>1634.0817497650426</v>
      </c>
      <c r="AG162" s="49">
        <v>10</v>
      </c>
      <c r="AH162" s="49">
        <v>1615</v>
      </c>
      <c r="AI162" s="48">
        <v>1625</v>
      </c>
      <c r="AJ162" s="46">
        <v>9.0817497650425594</v>
      </c>
      <c r="AK162" s="47">
        <v>35</v>
      </c>
      <c r="AL162" s="46">
        <v>44.081749765042559</v>
      </c>
    </row>
    <row r="163" spans="2:38">
      <c r="B163" s="62" t="s">
        <v>65</v>
      </c>
      <c r="C163" s="62" t="s">
        <v>66</v>
      </c>
      <c r="D163" s="61" t="s">
        <v>322</v>
      </c>
      <c r="E163" s="61">
        <v>1111559</v>
      </c>
      <c r="F163" s="61">
        <v>1111559</v>
      </c>
      <c r="G163" s="63">
        <v>5</v>
      </c>
      <c r="I163" s="60">
        <v>111988.75</v>
      </c>
      <c r="J163" s="57">
        <v>748.5625</v>
      </c>
      <c r="K163" s="59">
        <v>149.60507639642648</v>
      </c>
      <c r="L163" s="58"/>
      <c r="M163" s="57">
        <v>128931</v>
      </c>
      <c r="O163" s="57">
        <v>129188.86199999999</v>
      </c>
      <c r="P163" s="52"/>
      <c r="Q163" s="56">
        <v>177.84435439491034</v>
      </c>
      <c r="R163" s="55">
        <v>129349</v>
      </c>
      <c r="S163" s="55">
        <v>727.31574999999998</v>
      </c>
      <c r="T163" s="55">
        <v>26.943250000000003</v>
      </c>
      <c r="U163" s="55">
        <v>76.416749999999993</v>
      </c>
      <c r="V163" s="55">
        <v>29.766750000000002</v>
      </c>
      <c r="W163" s="46">
        <v>13.2787703588412</v>
      </c>
      <c r="X163" s="46">
        <v>-57.713894908528687</v>
      </c>
      <c r="Y163" s="55">
        <v>-87.304250000000025</v>
      </c>
      <c r="Z163" s="54">
        <v>-0.12003624285600858</v>
      </c>
      <c r="AA163" s="54">
        <v>3.8801082158621665E-2</v>
      </c>
      <c r="AB163" s="53">
        <v>5.75</v>
      </c>
      <c r="AC163" s="52"/>
      <c r="AD163" s="51">
        <v>0.1</v>
      </c>
      <c r="AE163" s="50">
        <v>164.56558403606914</v>
      </c>
      <c r="AF163" s="49">
        <v>785.02964490852867</v>
      </c>
      <c r="AG163" s="49">
        <v>42.14</v>
      </c>
      <c r="AH163" s="49">
        <v>772.48</v>
      </c>
      <c r="AI163" s="48">
        <v>814.62</v>
      </c>
      <c r="AJ163" s="46">
        <v>-29.590355091471338</v>
      </c>
      <c r="AK163" s="47">
        <v>19</v>
      </c>
      <c r="AL163" s="46">
        <v>-10.590355091471338</v>
      </c>
    </row>
    <row r="164" spans="2:38">
      <c r="B164" s="62" t="s">
        <v>141</v>
      </c>
      <c r="C164" s="62" t="s">
        <v>285</v>
      </c>
      <c r="D164" s="61" t="s">
        <v>323</v>
      </c>
      <c r="E164" s="61">
        <v>1111868</v>
      </c>
      <c r="F164" s="61">
        <v>1111868</v>
      </c>
      <c r="G164" s="63">
        <v>5</v>
      </c>
      <c r="I164" s="60">
        <v>509659.5</v>
      </c>
      <c r="J164" s="57">
        <v>3270.06025</v>
      </c>
      <c r="K164" s="59">
        <v>155.85630264763469</v>
      </c>
      <c r="L164" s="58"/>
      <c r="M164" s="57">
        <v>538951.75</v>
      </c>
      <c r="O164" s="57">
        <v>540029.65350000001</v>
      </c>
      <c r="P164" s="52"/>
      <c r="Q164" s="56">
        <v>168.39339845992396</v>
      </c>
      <c r="R164" s="55">
        <v>550821.5</v>
      </c>
      <c r="S164" s="55">
        <v>3271.0397499999999</v>
      </c>
      <c r="T164" s="55">
        <v>2.4299999999999997</v>
      </c>
      <c r="U164" s="55">
        <v>117.37074999999999</v>
      </c>
      <c r="V164" s="55">
        <v>301.54575</v>
      </c>
      <c r="W164" s="46">
        <v>-1.4899714259978509</v>
      </c>
      <c r="X164" s="46">
        <v>92.213865732253453</v>
      </c>
      <c r="Y164" s="55">
        <v>37.559749999999894</v>
      </c>
      <c r="Z164" s="54">
        <v>1.148251102726584E-2</v>
      </c>
      <c r="AA164" s="54">
        <v>0.21688973187650826</v>
      </c>
      <c r="AB164" s="53">
        <v>178.5</v>
      </c>
      <c r="AC164" s="52"/>
      <c r="AD164" s="51">
        <v>0.09</v>
      </c>
      <c r="AE164" s="50">
        <v>169.88336988592181</v>
      </c>
      <c r="AF164" s="49">
        <v>3178.8258842677465</v>
      </c>
      <c r="AG164" s="49">
        <v>8.6</v>
      </c>
      <c r="AH164" s="49">
        <v>3224.88</v>
      </c>
      <c r="AI164" s="48">
        <v>3233.48</v>
      </c>
      <c r="AJ164" s="46">
        <v>-54.654115732253558</v>
      </c>
      <c r="AK164" s="47">
        <v>65</v>
      </c>
      <c r="AL164" s="46">
        <v>10.345884267746442</v>
      </c>
    </row>
    <row r="165" spans="2:38">
      <c r="B165" s="62" t="s">
        <v>62</v>
      </c>
      <c r="C165" s="62" t="s">
        <v>245</v>
      </c>
      <c r="D165" s="61" t="s">
        <v>324</v>
      </c>
      <c r="E165" s="61">
        <v>1111395</v>
      </c>
      <c r="F165" s="61">
        <v>1111395</v>
      </c>
      <c r="G165" s="63">
        <v>4</v>
      </c>
      <c r="I165" s="60">
        <v>80020</v>
      </c>
      <c r="J165" s="57">
        <v>483.69749999999999</v>
      </c>
      <c r="K165" s="59">
        <v>165.43397474661333</v>
      </c>
      <c r="L165" s="58"/>
      <c r="M165" s="57">
        <v>88710.5</v>
      </c>
      <c r="O165" s="57">
        <v>88887.921000000002</v>
      </c>
      <c r="P165" s="52"/>
      <c r="Q165" s="56">
        <v>206.4970840816481</v>
      </c>
      <c r="R165" s="55">
        <v>87441.5</v>
      </c>
      <c r="S165" s="55">
        <v>423.45149999999995</v>
      </c>
      <c r="T165" s="55">
        <v>12.375</v>
      </c>
      <c r="U165" s="55">
        <v>27.42925</v>
      </c>
      <c r="V165" s="55">
        <v>43.120749999999994</v>
      </c>
      <c r="W165" s="46">
        <v>27.828391355305712</v>
      </c>
      <c r="X165" s="46">
        <v>-74.049878913344685</v>
      </c>
      <c r="Y165" s="55">
        <v>-39.098500000000058</v>
      </c>
      <c r="Z165" s="54">
        <v>-9.2332888181999737E-2</v>
      </c>
      <c r="AA165" s="54">
        <v>0</v>
      </c>
      <c r="AB165" s="53">
        <v>0</v>
      </c>
      <c r="AC165" s="52"/>
      <c r="AD165" s="51">
        <v>0.08</v>
      </c>
      <c r="AE165" s="50">
        <v>178.66869272634239</v>
      </c>
      <c r="AF165" s="49">
        <v>497.50137891334464</v>
      </c>
      <c r="AG165" s="49">
        <v>16.3</v>
      </c>
      <c r="AH165" s="49">
        <v>446.25</v>
      </c>
      <c r="AI165" s="48">
        <v>462.55</v>
      </c>
      <c r="AJ165" s="46">
        <v>34.951378913344627</v>
      </c>
      <c r="AK165" s="47">
        <v>5</v>
      </c>
      <c r="AL165" s="46">
        <v>39.951378913344627</v>
      </c>
    </row>
    <row r="166" spans="2:38">
      <c r="B166" s="62" t="s">
        <v>145</v>
      </c>
      <c r="C166" s="62" t="s">
        <v>257</v>
      </c>
      <c r="D166" s="61" t="s">
        <v>325</v>
      </c>
      <c r="E166" s="61">
        <v>1112955</v>
      </c>
      <c r="F166" s="61">
        <v>1112955</v>
      </c>
      <c r="G166" s="63">
        <v>4</v>
      </c>
      <c r="I166" s="60">
        <v>380293</v>
      </c>
      <c r="J166" s="57">
        <v>2291.9110000000001</v>
      </c>
      <c r="K166" s="59">
        <v>165.92834538513929</v>
      </c>
      <c r="L166" s="58"/>
      <c r="M166" s="57">
        <v>395382.5</v>
      </c>
      <c r="O166" s="57">
        <v>396173.26500000001</v>
      </c>
      <c r="P166" s="52"/>
      <c r="Q166" s="56">
        <v>171.96925850780698</v>
      </c>
      <c r="R166" s="55">
        <v>399638.5</v>
      </c>
      <c r="S166" s="55">
        <v>2323.8949999999995</v>
      </c>
      <c r="T166" s="55">
        <v>47.556666666666672</v>
      </c>
      <c r="U166" s="55">
        <v>270.04174999999998</v>
      </c>
      <c r="V166" s="55">
        <v>135.07075</v>
      </c>
      <c r="W166" s="46">
        <v>-7.2333545081434636</v>
      </c>
      <c r="X166" s="46">
        <v>113.13892712545112</v>
      </c>
      <c r="Y166" s="55">
        <v>36.224999999999909</v>
      </c>
      <c r="Z166" s="54">
        <v>1.5588053677123931E-2</v>
      </c>
      <c r="AA166" s="54">
        <v>0</v>
      </c>
      <c r="AB166" s="53">
        <v>0</v>
      </c>
      <c r="AC166" s="52"/>
      <c r="AD166" s="51">
        <v>0.08</v>
      </c>
      <c r="AE166" s="50">
        <v>179.20261301595045</v>
      </c>
      <c r="AF166" s="49">
        <v>2210.7560728745484</v>
      </c>
      <c r="AG166" s="49">
        <v>77.099999999999994</v>
      </c>
      <c r="AH166" s="49">
        <v>2210.5699999999997</v>
      </c>
      <c r="AI166" s="48">
        <v>2287.6699999999996</v>
      </c>
      <c r="AJ166" s="46">
        <v>-76.91392712545121</v>
      </c>
      <c r="AK166" s="47">
        <v>25</v>
      </c>
      <c r="AL166" s="46">
        <v>-51.91392712545121</v>
      </c>
    </row>
    <row r="167" spans="2:38">
      <c r="B167" s="62" t="s">
        <v>94</v>
      </c>
      <c r="C167" s="62" t="s">
        <v>99</v>
      </c>
      <c r="D167" s="61" t="s">
        <v>326</v>
      </c>
      <c r="E167" s="61">
        <v>1110244</v>
      </c>
      <c r="F167" s="61">
        <v>1110244</v>
      </c>
      <c r="G167" s="63">
        <v>4</v>
      </c>
      <c r="I167" s="60">
        <v>204645.75</v>
      </c>
      <c r="J167" s="57">
        <v>1185.4657500000001</v>
      </c>
      <c r="K167" s="59">
        <v>172.6289856961283</v>
      </c>
      <c r="L167" s="58"/>
      <c r="M167" s="57">
        <v>216008.5</v>
      </c>
      <c r="O167" s="57">
        <v>216440.51699999999</v>
      </c>
      <c r="P167" s="52"/>
      <c r="Q167" s="56">
        <v>182.45485188038478</v>
      </c>
      <c r="R167" s="55">
        <v>221973.25</v>
      </c>
      <c r="S167" s="55">
        <v>1216.59275</v>
      </c>
      <c r="T167" s="55">
        <v>6.333333333333333</v>
      </c>
      <c r="U167" s="55">
        <v>107.9</v>
      </c>
      <c r="V167" s="55">
        <v>57.396000000000001</v>
      </c>
      <c r="W167" s="46">
        <v>-0.53187295751121155</v>
      </c>
      <c r="X167" s="46">
        <v>33.771880389158014</v>
      </c>
      <c r="Y167" s="55">
        <v>22.232749999999896</v>
      </c>
      <c r="Z167" s="54">
        <v>1.8274603395425377E-2</v>
      </c>
      <c r="AA167" s="54">
        <v>1.2151937859485028E-2</v>
      </c>
      <c r="AB167" s="53">
        <v>5.25</v>
      </c>
      <c r="AC167" s="52"/>
      <c r="AD167" s="51">
        <v>0.06</v>
      </c>
      <c r="AE167" s="50">
        <v>182.98672483789599</v>
      </c>
      <c r="AF167" s="49">
        <v>1182.820869610842</v>
      </c>
      <c r="AG167" s="49">
        <v>2</v>
      </c>
      <c r="AH167" s="49">
        <v>1192.3600000000001</v>
      </c>
      <c r="AI167" s="48">
        <v>1194.3600000000001</v>
      </c>
      <c r="AJ167" s="46">
        <v>-11.539130389158117</v>
      </c>
      <c r="AK167" s="47">
        <v>31</v>
      </c>
      <c r="AL167" s="46">
        <v>19.460869610841883</v>
      </c>
    </row>
    <row r="168" spans="2:38">
      <c r="B168" s="62" t="s">
        <v>154</v>
      </c>
      <c r="C168" s="62" t="s">
        <v>268</v>
      </c>
      <c r="D168" s="61" t="s">
        <v>327</v>
      </c>
      <c r="E168" s="61">
        <v>1113470</v>
      </c>
      <c r="F168" s="61">
        <v>1113470</v>
      </c>
      <c r="G168" s="63">
        <v>4</v>
      </c>
      <c r="I168" s="60">
        <v>62450.5</v>
      </c>
      <c r="J168" s="57">
        <v>372.90825000000001</v>
      </c>
      <c r="K168" s="59">
        <v>167.46880767588274</v>
      </c>
      <c r="L168" s="58"/>
      <c r="M168" s="57">
        <v>64063.5</v>
      </c>
      <c r="O168" s="57">
        <v>64191.627</v>
      </c>
      <c r="P168" s="52"/>
      <c r="Q168" s="56">
        <v>164.39170109292476</v>
      </c>
      <c r="R168" s="55">
        <v>62873.25</v>
      </c>
      <c r="S168" s="55">
        <v>382.46</v>
      </c>
      <c r="T168" s="55">
        <v>0</v>
      </c>
      <c r="U168" s="55">
        <v>9.75</v>
      </c>
      <c r="V168" s="55">
        <v>8.0210000000000008</v>
      </c>
      <c r="W168" s="46">
        <v>-14.799923120269767</v>
      </c>
      <c r="X168" s="46">
        <v>24.231052180276265</v>
      </c>
      <c r="Y168" s="55">
        <v>-17.95999999999998</v>
      </c>
      <c r="Z168" s="54">
        <v>-4.6959159127751872E-2</v>
      </c>
      <c r="AA168" s="54">
        <v>0</v>
      </c>
      <c r="AB168" s="53">
        <v>0</v>
      </c>
      <c r="AC168" s="52"/>
      <c r="AD168" s="51">
        <v>7.0000000000000007E-2</v>
      </c>
      <c r="AE168" s="50">
        <v>179.19162421319453</v>
      </c>
      <c r="AF168" s="49">
        <v>358.22894781972371</v>
      </c>
      <c r="AG168" s="49">
        <v>0</v>
      </c>
      <c r="AH168" s="49">
        <v>400.41999999999996</v>
      </c>
      <c r="AI168" s="48">
        <v>400.41999999999996</v>
      </c>
      <c r="AJ168" s="46">
        <v>-42.191052180276245</v>
      </c>
      <c r="AK168" s="47">
        <v>6</v>
      </c>
      <c r="AL168" s="46">
        <v>-36.191052180276245</v>
      </c>
    </row>
    <row r="169" spans="2:38">
      <c r="B169" s="62" t="s">
        <v>94</v>
      </c>
      <c r="C169" s="62" t="s">
        <v>221</v>
      </c>
      <c r="D169" s="61" t="s">
        <v>328</v>
      </c>
      <c r="E169" s="61">
        <v>1110023</v>
      </c>
      <c r="F169" s="61">
        <v>1110023</v>
      </c>
      <c r="G169" s="63">
        <v>4</v>
      </c>
      <c r="I169" s="60">
        <v>226680.75</v>
      </c>
      <c r="J169" s="57">
        <v>1391.8932499999999</v>
      </c>
      <c r="K169" s="59">
        <v>162.85785565811173</v>
      </c>
      <c r="L169" s="58"/>
      <c r="M169" s="57">
        <v>230168.75</v>
      </c>
      <c r="O169" s="57">
        <v>230629.08749999999</v>
      </c>
      <c r="P169" s="52"/>
      <c r="Q169" s="56">
        <v>163.84597966655892</v>
      </c>
      <c r="R169" s="55">
        <v>230103</v>
      </c>
      <c r="S169" s="55">
        <v>1404.386</v>
      </c>
      <c r="T169" s="55">
        <v>191.10249999999999</v>
      </c>
      <c r="U169" s="55">
        <v>161.01650000000001</v>
      </c>
      <c r="V169" s="55">
        <v>81.021000000000001</v>
      </c>
      <c r="W169" s="46">
        <v>-12.040504444201758</v>
      </c>
      <c r="X169" s="46">
        <v>93.147739334295011</v>
      </c>
      <c r="Y169" s="55">
        <v>50.935999999999922</v>
      </c>
      <c r="Z169" s="54">
        <v>3.626923082400417E-2</v>
      </c>
      <c r="AA169" s="54">
        <v>9.4449331290316477E-2</v>
      </c>
      <c r="AB169" s="53">
        <v>24.25</v>
      </c>
      <c r="AC169" s="52"/>
      <c r="AD169" s="51">
        <v>0.08</v>
      </c>
      <c r="AE169" s="50">
        <v>175.88648411076068</v>
      </c>
      <c r="AF169" s="49">
        <v>1311.238260665705</v>
      </c>
      <c r="AG169" s="49">
        <v>218.21</v>
      </c>
      <c r="AH169" s="49">
        <v>1135.24</v>
      </c>
      <c r="AI169" s="48">
        <v>1353.45</v>
      </c>
      <c r="AJ169" s="46">
        <v>-42.211739334295089</v>
      </c>
      <c r="AK169" s="47">
        <v>17</v>
      </c>
      <c r="AL169" s="46">
        <v>-25.211739334295089</v>
      </c>
    </row>
    <row r="170" spans="2:38">
      <c r="B170" s="62" t="s">
        <v>154</v>
      </c>
      <c r="C170" s="62" t="s">
        <v>329</v>
      </c>
      <c r="D170" s="61" t="s">
        <v>330</v>
      </c>
      <c r="E170" s="61">
        <v>1110175</v>
      </c>
      <c r="F170" s="61">
        <v>1110175</v>
      </c>
      <c r="G170" s="63">
        <v>1</v>
      </c>
      <c r="I170" s="60">
        <v>361464</v>
      </c>
      <c r="J170" s="57">
        <v>1598.2275000000002</v>
      </c>
      <c r="K170" s="59">
        <v>226.16554902227622</v>
      </c>
      <c r="L170" s="58"/>
      <c r="M170" s="57">
        <v>376345.5</v>
      </c>
      <c r="O170" s="57">
        <v>377098.19099999999</v>
      </c>
      <c r="P170" s="52"/>
      <c r="Q170" s="56">
        <v>238.42625672003172</v>
      </c>
      <c r="R170" s="55">
        <v>382074.5</v>
      </c>
      <c r="S170" s="55">
        <v>1602.4849999999999</v>
      </c>
      <c r="T170" s="55">
        <v>70.75</v>
      </c>
      <c r="U170" s="55">
        <v>65.778999999999996</v>
      </c>
      <c r="V170" s="55">
        <v>26.475000000000001</v>
      </c>
      <c r="W170" s="46">
        <v>12.260707697755493</v>
      </c>
      <c r="X170" s="46">
        <v>-64.86969937933668</v>
      </c>
      <c r="Y170" s="55">
        <v>56.334999999999809</v>
      </c>
      <c r="Z170" s="54">
        <v>3.5154775239705713E-2</v>
      </c>
      <c r="AA170" s="54">
        <v>0</v>
      </c>
      <c r="AB170" s="53">
        <v>0</v>
      </c>
      <c r="AC170" s="52"/>
      <c r="AD170" s="51">
        <v>0</v>
      </c>
      <c r="AE170" s="50">
        <v>226.16554902227622</v>
      </c>
      <c r="AF170" s="49">
        <v>1667.3546993793366</v>
      </c>
      <c r="AG170" s="49">
        <v>65.150000000000006</v>
      </c>
      <c r="AH170" s="49">
        <v>1481</v>
      </c>
      <c r="AI170" s="48">
        <v>1546.15</v>
      </c>
      <c r="AJ170" s="46">
        <v>121.20469937933649</v>
      </c>
      <c r="AK170" s="47">
        <v>31</v>
      </c>
      <c r="AL170" s="46">
        <v>152.20469937933649</v>
      </c>
    </row>
    <row r="171" spans="2:38">
      <c r="B171" s="62" t="s">
        <v>68</v>
      </c>
      <c r="C171" s="62" t="s">
        <v>71</v>
      </c>
      <c r="D171" s="61" t="s">
        <v>331</v>
      </c>
      <c r="E171" s="61">
        <v>1110659</v>
      </c>
      <c r="F171" s="61">
        <v>1110659</v>
      </c>
      <c r="G171" s="63">
        <v>4</v>
      </c>
      <c r="I171" s="60">
        <v>195984</v>
      </c>
      <c r="J171" s="57">
        <v>1215.20425</v>
      </c>
      <c r="K171" s="59">
        <v>161.27659198031935</v>
      </c>
      <c r="L171" s="58"/>
      <c r="M171" s="57">
        <v>199188</v>
      </c>
      <c r="O171" s="57">
        <v>199586.37599999999</v>
      </c>
      <c r="P171" s="52"/>
      <c r="Q171" s="56">
        <v>177.55779120475512</v>
      </c>
      <c r="R171" s="55">
        <v>205096.25</v>
      </c>
      <c r="S171" s="55">
        <v>1155.09575</v>
      </c>
      <c r="T171" s="55">
        <v>0</v>
      </c>
      <c r="U171" s="55">
        <v>104.66275</v>
      </c>
      <c r="V171" s="55">
        <v>54.295999999999999</v>
      </c>
      <c r="W171" s="46">
        <v>3.3790718660102073</v>
      </c>
      <c r="X171" s="46">
        <v>9.224562304320898</v>
      </c>
      <c r="Y171" s="55">
        <v>15.655749999999898</v>
      </c>
      <c r="Z171" s="54">
        <v>1.3553638302279182E-2</v>
      </c>
      <c r="AA171" s="54">
        <v>9.3922239417881678E-2</v>
      </c>
      <c r="AB171" s="53">
        <v>20.5</v>
      </c>
      <c r="AC171" s="52"/>
      <c r="AD171" s="51">
        <v>0.08</v>
      </c>
      <c r="AE171" s="50">
        <v>174.17871933874491</v>
      </c>
      <c r="AF171" s="49">
        <v>1145.8711876956791</v>
      </c>
      <c r="AG171" s="49">
        <v>0</v>
      </c>
      <c r="AH171" s="49">
        <v>1139.44</v>
      </c>
      <c r="AI171" s="48">
        <v>1139.44</v>
      </c>
      <c r="AJ171" s="46">
        <v>6.4311876956790002</v>
      </c>
      <c r="AK171" s="47">
        <v>18</v>
      </c>
      <c r="AL171" s="46">
        <v>24.431187695679</v>
      </c>
    </row>
    <row r="172" spans="2:38">
      <c r="B172" s="62" t="s">
        <v>85</v>
      </c>
      <c r="C172" s="62" t="s">
        <v>86</v>
      </c>
      <c r="D172" s="61" t="s">
        <v>332</v>
      </c>
      <c r="E172" s="61">
        <v>1111844</v>
      </c>
      <c r="F172" s="61">
        <v>1111844</v>
      </c>
      <c r="G172" s="63">
        <v>5</v>
      </c>
      <c r="I172" s="60">
        <v>151521.75</v>
      </c>
      <c r="J172" s="57">
        <v>958.12</v>
      </c>
      <c r="K172" s="59">
        <v>158.14485659416357</v>
      </c>
      <c r="L172" s="58"/>
      <c r="M172" s="57">
        <v>154882.5</v>
      </c>
      <c r="O172" s="57">
        <v>155192.26500000001</v>
      </c>
      <c r="P172" s="52"/>
      <c r="Q172" s="56">
        <v>172.46223991607374</v>
      </c>
      <c r="R172" s="55">
        <v>160284.25</v>
      </c>
      <c r="S172" s="55">
        <v>929.38750000000005</v>
      </c>
      <c r="T172" s="55">
        <v>78.857499999999987</v>
      </c>
      <c r="U172" s="55">
        <v>215.55</v>
      </c>
      <c r="V172" s="55">
        <v>45.012749999999997</v>
      </c>
      <c r="W172" s="46">
        <v>1.6657947943770921</v>
      </c>
      <c r="X172" s="46">
        <v>20.748769905695553</v>
      </c>
      <c r="Y172" s="55">
        <v>-13.972499999999968</v>
      </c>
      <c r="Z172" s="54">
        <v>-1.5034095035708966E-2</v>
      </c>
      <c r="AA172" s="54">
        <v>3.375181031288943E-2</v>
      </c>
      <c r="AB172" s="53">
        <v>5</v>
      </c>
      <c r="AC172" s="52"/>
      <c r="AD172" s="51">
        <v>0.08</v>
      </c>
      <c r="AE172" s="50">
        <v>170.79644512169665</v>
      </c>
      <c r="AF172" s="49">
        <v>908.63873009430449</v>
      </c>
      <c r="AG172" s="49">
        <v>66</v>
      </c>
      <c r="AH172" s="49">
        <v>877.36</v>
      </c>
      <c r="AI172" s="48">
        <v>943.36</v>
      </c>
      <c r="AJ172" s="46">
        <v>-34.721269905695522</v>
      </c>
      <c r="AK172" s="47">
        <v>21</v>
      </c>
      <c r="AL172" s="46">
        <v>-13.721269905695522</v>
      </c>
    </row>
    <row r="173" spans="2:38">
      <c r="B173" s="62" t="s">
        <v>188</v>
      </c>
      <c r="C173" s="62" t="s">
        <v>189</v>
      </c>
      <c r="D173" s="61" t="s">
        <v>333</v>
      </c>
      <c r="E173" s="61">
        <v>1110330</v>
      </c>
      <c r="F173" s="61">
        <v>1110330</v>
      </c>
      <c r="G173" s="63">
        <v>3</v>
      </c>
      <c r="I173" s="60">
        <v>200678</v>
      </c>
      <c r="J173" s="57">
        <v>1116.5360000000001</v>
      </c>
      <c r="K173" s="59">
        <v>179.73267319638595</v>
      </c>
      <c r="L173" s="58"/>
      <c r="M173" s="57">
        <v>193093.75</v>
      </c>
      <c r="O173" s="57">
        <v>193479.9375</v>
      </c>
      <c r="P173" s="66"/>
      <c r="Q173" s="56">
        <v>175.04202461871614</v>
      </c>
      <c r="R173" s="55">
        <v>200061</v>
      </c>
      <c r="S173" s="55">
        <v>1142.9312499999999</v>
      </c>
      <c r="T173" s="55">
        <v>25.5</v>
      </c>
      <c r="U173" s="55">
        <v>36.616500000000002</v>
      </c>
      <c r="V173" s="55">
        <v>0</v>
      </c>
      <c r="W173" s="46">
        <v>-15.474608969452959</v>
      </c>
      <c r="X173" s="46">
        <v>127.37720699587805</v>
      </c>
      <c r="Y173" s="55">
        <v>-8.4887499999999818</v>
      </c>
      <c r="Z173" s="54">
        <v>-7.4271746441441537E-3</v>
      </c>
      <c r="AA173" s="54">
        <v>4.2434945721583656E-2</v>
      </c>
      <c r="AB173" s="53">
        <v>6.5</v>
      </c>
      <c r="AC173" s="66"/>
      <c r="AD173" s="51">
        <v>0.06</v>
      </c>
      <c r="AE173" s="50">
        <v>190.5166335881691</v>
      </c>
      <c r="AF173" s="49">
        <v>1015.5540430041218</v>
      </c>
      <c r="AG173" s="49">
        <v>28.3</v>
      </c>
      <c r="AH173" s="49">
        <v>1123.1199999999999</v>
      </c>
      <c r="AI173" s="48">
        <v>1151.4199999999998</v>
      </c>
      <c r="AJ173" s="46">
        <v>-135.86595699587804</v>
      </c>
      <c r="AK173" s="47">
        <v>24</v>
      </c>
      <c r="AL173" s="46">
        <v>-111.86595699587804</v>
      </c>
    </row>
    <row r="174" spans="2:38">
      <c r="B174" s="62" t="s">
        <v>85</v>
      </c>
      <c r="C174" s="62" t="s">
        <v>86</v>
      </c>
      <c r="D174" s="61" t="s">
        <v>334</v>
      </c>
      <c r="E174" s="61">
        <v>1111834</v>
      </c>
      <c r="F174" s="61">
        <v>1111834</v>
      </c>
      <c r="G174" s="63">
        <v>3</v>
      </c>
      <c r="I174" s="60">
        <v>139855.25</v>
      </c>
      <c r="J174" s="57">
        <v>788.45</v>
      </c>
      <c r="K174" s="59">
        <v>177.37998604857631</v>
      </c>
      <c r="L174" s="58"/>
      <c r="M174" s="57">
        <v>147345.25</v>
      </c>
      <c r="O174" s="57">
        <v>147639.9405</v>
      </c>
      <c r="P174" s="52"/>
      <c r="Q174" s="56">
        <v>183.84015651462946</v>
      </c>
      <c r="R174" s="55">
        <v>157394.75</v>
      </c>
      <c r="S174" s="55">
        <v>856.15</v>
      </c>
      <c r="T174" s="55">
        <v>51.625</v>
      </c>
      <c r="U174" s="55">
        <v>121.0625</v>
      </c>
      <c r="V174" s="55">
        <v>35.875</v>
      </c>
      <c r="W174" s="46">
        <v>-4.1826286968614284</v>
      </c>
      <c r="X174" s="46">
        <v>70.926335038690354</v>
      </c>
      <c r="Y174" s="55">
        <v>60.809999999999945</v>
      </c>
      <c r="Z174" s="54">
        <v>7.1027273258190679E-2</v>
      </c>
      <c r="AA174" s="54">
        <v>0</v>
      </c>
      <c r="AB174" s="53">
        <v>0</v>
      </c>
      <c r="AC174" s="52"/>
      <c r="AD174" s="51">
        <v>0.06</v>
      </c>
      <c r="AE174" s="50">
        <v>188.02278521149088</v>
      </c>
      <c r="AF174" s="49">
        <v>785.22366496130962</v>
      </c>
      <c r="AG174" s="49">
        <v>50.22</v>
      </c>
      <c r="AH174" s="49">
        <v>745.12</v>
      </c>
      <c r="AI174" s="48">
        <v>795.34</v>
      </c>
      <c r="AJ174" s="46">
        <v>-10.116335038690409</v>
      </c>
      <c r="AK174" s="47">
        <v>18</v>
      </c>
      <c r="AL174" s="46">
        <v>7.8836649613095915</v>
      </c>
    </row>
    <row r="175" spans="2:38">
      <c r="B175" s="62" t="s">
        <v>113</v>
      </c>
      <c r="C175" s="62" t="s">
        <v>335</v>
      </c>
      <c r="D175" s="61" t="s">
        <v>336</v>
      </c>
      <c r="E175" s="61">
        <v>1110981</v>
      </c>
      <c r="F175" s="61">
        <v>1110981</v>
      </c>
      <c r="G175" s="63">
        <v>5</v>
      </c>
      <c r="I175" s="60">
        <v>673515.5</v>
      </c>
      <c r="J175" s="57">
        <v>4435.36625</v>
      </c>
      <c r="K175" s="59">
        <v>151.85115772570077</v>
      </c>
      <c r="L175" s="58"/>
      <c r="M175" s="57">
        <v>737859.25</v>
      </c>
      <c r="O175" s="57">
        <v>739334.96849999996</v>
      </c>
      <c r="P175" s="52"/>
      <c r="Q175" s="56">
        <v>162.70382864378439</v>
      </c>
      <c r="R175" s="55">
        <v>757478.25</v>
      </c>
      <c r="S175" s="55">
        <v>4655.5649999999996</v>
      </c>
      <c r="T175" s="55">
        <v>80.58</v>
      </c>
      <c r="U175" s="55">
        <v>556.34999999999991</v>
      </c>
      <c r="V175" s="55">
        <v>267.56650000000002</v>
      </c>
      <c r="W175" s="46">
        <v>-2.8139332772294381</v>
      </c>
      <c r="X175" s="46">
        <v>188.76361313243524</v>
      </c>
      <c r="Y175" s="55">
        <v>404.85499999999956</v>
      </c>
      <c r="Z175" s="54">
        <v>8.6961518097158907E-2</v>
      </c>
      <c r="AA175" s="54">
        <v>7.5263815422237562E-2</v>
      </c>
      <c r="AB175" s="53">
        <v>138.5</v>
      </c>
      <c r="AC175" s="52"/>
      <c r="AD175" s="51">
        <v>0.09</v>
      </c>
      <c r="AE175" s="50">
        <v>165.51776192101383</v>
      </c>
      <c r="AF175" s="49">
        <v>4466.8013868675644</v>
      </c>
      <c r="AG175" s="49">
        <v>111.35</v>
      </c>
      <c r="AH175" s="49">
        <v>4139.3599999999997</v>
      </c>
      <c r="AI175" s="48">
        <v>4250.71</v>
      </c>
      <c r="AJ175" s="46">
        <v>216.09138686756432</v>
      </c>
      <c r="AK175" s="47">
        <v>92</v>
      </c>
      <c r="AL175" s="46">
        <v>308.09138686756432</v>
      </c>
    </row>
    <row r="176" spans="2:38">
      <c r="B176" s="62" t="s">
        <v>77</v>
      </c>
      <c r="C176" s="62" t="s">
        <v>305</v>
      </c>
      <c r="D176" s="61" t="s">
        <v>337</v>
      </c>
      <c r="E176" s="61">
        <v>1110442</v>
      </c>
      <c r="F176" s="61">
        <v>1110442</v>
      </c>
      <c r="G176" s="63">
        <v>2</v>
      </c>
      <c r="I176" s="60">
        <v>738446.5</v>
      </c>
      <c r="J176" s="57">
        <v>3783.4984999999997</v>
      </c>
      <c r="K176" s="59">
        <v>195.17557625567977</v>
      </c>
      <c r="L176" s="58"/>
      <c r="M176" s="57">
        <v>783674.25</v>
      </c>
      <c r="O176" s="57">
        <v>785241.59849999996</v>
      </c>
      <c r="P176" s="52"/>
      <c r="Q176" s="56">
        <v>184.81904269307611</v>
      </c>
      <c r="R176" s="55">
        <v>790942.75</v>
      </c>
      <c r="S176" s="55">
        <v>4279.5522500000006</v>
      </c>
      <c r="T176" s="55">
        <v>57.25</v>
      </c>
      <c r="U176" s="55">
        <v>308.83749999999998</v>
      </c>
      <c r="V176" s="55">
        <v>163.61274999999998</v>
      </c>
      <c r="W176" s="46">
        <v>-11.180957306923887</v>
      </c>
      <c r="X176" s="46">
        <v>273.21756377551083</v>
      </c>
      <c r="Y176" s="55">
        <v>407.05225000000064</v>
      </c>
      <c r="Z176" s="54">
        <v>9.5115616359164809E-2</v>
      </c>
      <c r="AA176" s="54">
        <v>7.8091209208307963E-2</v>
      </c>
      <c r="AB176" s="53">
        <v>77.5</v>
      </c>
      <c r="AC176" s="52"/>
      <c r="AD176" s="51">
        <v>0.01</v>
      </c>
      <c r="AE176" s="50">
        <v>196</v>
      </c>
      <c r="AF176" s="49">
        <v>4006.3346862244898</v>
      </c>
      <c r="AG176" s="49">
        <v>61</v>
      </c>
      <c r="AH176" s="49">
        <v>3811.5</v>
      </c>
      <c r="AI176" s="48">
        <v>3872.5</v>
      </c>
      <c r="AJ176" s="46">
        <v>133.83468622448981</v>
      </c>
      <c r="AK176" s="47">
        <v>69</v>
      </c>
      <c r="AL176" s="46">
        <v>202.83468622448981</v>
      </c>
    </row>
    <row r="177" spans="2:38">
      <c r="B177" s="62" t="s">
        <v>77</v>
      </c>
      <c r="C177" s="62" t="s">
        <v>78</v>
      </c>
      <c r="D177" s="61" t="s">
        <v>338</v>
      </c>
      <c r="E177" s="61">
        <v>1110302</v>
      </c>
      <c r="F177" s="61">
        <v>1110302</v>
      </c>
      <c r="G177" s="63">
        <v>4</v>
      </c>
      <c r="I177" s="60">
        <v>243642.5</v>
      </c>
      <c r="J177" s="57">
        <v>1471.4925000000001</v>
      </c>
      <c r="K177" s="59">
        <v>165.57508787846353</v>
      </c>
      <c r="L177" s="58"/>
      <c r="M177" s="57">
        <v>248530.5</v>
      </c>
      <c r="O177" s="57">
        <v>249027.56099999999</v>
      </c>
      <c r="P177" s="52"/>
      <c r="Q177" s="56">
        <v>168.69755007554465</v>
      </c>
      <c r="R177" s="55">
        <v>251780.25</v>
      </c>
      <c r="S177" s="55">
        <v>1492.4949999999999</v>
      </c>
      <c r="T177" s="55">
        <v>31.2925</v>
      </c>
      <c r="U177" s="55">
        <v>178.79175000000001</v>
      </c>
      <c r="V177" s="55">
        <v>89.166750000000008</v>
      </c>
      <c r="W177" s="46">
        <v>-10.12354483319595</v>
      </c>
      <c r="X177" s="46">
        <v>99.887706508767906</v>
      </c>
      <c r="Y177" s="55">
        <v>46.004999999999882</v>
      </c>
      <c r="Z177" s="54">
        <v>3.0824223866746544E-2</v>
      </c>
      <c r="AA177" s="54">
        <v>4.2850568272770929E-2</v>
      </c>
      <c r="AB177" s="53">
        <v>11.75</v>
      </c>
      <c r="AC177" s="52"/>
      <c r="AD177" s="51">
        <v>0.08</v>
      </c>
      <c r="AE177" s="50">
        <v>178.8210949087406</v>
      </c>
      <c r="AF177" s="49">
        <v>1392.607293491232</v>
      </c>
      <c r="AG177" s="49">
        <v>25</v>
      </c>
      <c r="AH177" s="49">
        <v>1421.49</v>
      </c>
      <c r="AI177" s="48">
        <v>1446.49</v>
      </c>
      <c r="AJ177" s="46">
        <v>-53.882706508768024</v>
      </c>
      <c r="AK177" s="47">
        <v>31</v>
      </c>
      <c r="AL177" s="46">
        <v>-22.882706508768024</v>
      </c>
    </row>
    <row r="178" spans="2:38">
      <c r="B178" s="62" t="s">
        <v>77</v>
      </c>
      <c r="C178" s="62" t="s">
        <v>83</v>
      </c>
      <c r="D178" s="61" t="s">
        <v>339</v>
      </c>
      <c r="E178" s="61">
        <v>1111641</v>
      </c>
      <c r="F178" s="61">
        <v>1111641</v>
      </c>
      <c r="G178" s="63">
        <v>5</v>
      </c>
      <c r="I178" s="60">
        <v>283803.25</v>
      </c>
      <c r="J178" s="57">
        <v>1832.0245</v>
      </c>
      <c r="K178" s="59">
        <v>154.91236607370698</v>
      </c>
      <c r="L178" s="58"/>
      <c r="M178" s="57">
        <v>307632.5</v>
      </c>
      <c r="O178" s="57">
        <v>308247.76500000001</v>
      </c>
      <c r="P178" s="52"/>
      <c r="Q178" s="56">
        <v>177.72808964348417</v>
      </c>
      <c r="R178" s="55">
        <v>321024.25</v>
      </c>
      <c r="S178" s="55">
        <v>1806.2662500000001</v>
      </c>
      <c r="T178" s="55">
        <v>95.137500000000003</v>
      </c>
      <c r="U178" s="55">
        <v>164.56666666666663</v>
      </c>
      <c r="V178" s="55">
        <v>74.55</v>
      </c>
      <c r="W178" s="46">
        <v>8.873610623143577</v>
      </c>
      <c r="X178" s="46">
        <v>-19.256927048017587</v>
      </c>
      <c r="Y178" s="55">
        <v>-166.10374999999999</v>
      </c>
      <c r="Z178" s="54">
        <v>-9.1959726313880899E-2</v>
      </c>
      <c r="AA178" s="54">
        <v>1.3045854890367083E-2</v>
      </c>
      <c r="AB178" s="53">
        <v>6.25</v>
      </c>
      <c r="AC178" s="52"/>
      <c r="AD178" s="51">
        <v>0.09</v>
      </c>
      <c r="AE178" s="50">
        <v>168.85447902034059</v>
      </c>
      <c r="AF178" s="49">
        <v>1825.5231770480177</v>
      </c>
      <c r="AG178" s="49">
        <v>111.22</v>
      </c>
      <c r="AH178" s="49">
        <v>1861.15</v>
      </c>
      <c r="AI178" s="48">
        <v>1972.3700000000001</v>
      </c>
      <c r="AJ178" s="46">
        <v>-146.8468229519824</v>
      </c>
      <c r="AK178" s="47">
        <v>39</v>
      </c>
      <c r="AL178" s="46">
        <v>-107.8468229519824</v>
      </c>
    </row>
    <row r="179" spans="2:38">
      <c r="B179" s="62" t="s">
        <v>145</v>
      </c>
      <c r="C179" s="62" t="s">
        <v>340</v>
      </c>
      <c r="D179" s="61" t="s">
        <v>341</v>
      </c>
      <c r="E179" s="61">
        <v>1112843</v>
      </c>
      <c r="F179" s="61">
        <v>1112843</v>
      </c>
      <c r="G179" s="63">
        <v>4</v>
      </c>
      <c r="I179" s="60">
        <v>693622</v>
      </c>
      <c r="J179" s="57">
        <v>4175.4059999999999</v>
      </c>
      <c r="K179" s="59">
        <v>166.12085148126914</v>
      </c>
      <c r="L179" s="58"/>
      <c r="M179" s="57">
        <v>729170</v>
      </c>
      <c r="O179" s="57">
        <v>730628.34</v>
      </c>
      <c r="P179" s="52"/>
      <c r="Q179" s="56">
        <v>173.14510037940212</v>
      </c>
      <c r="R179" s="55">
        <v>735235</v>
      </c>
      <c r="S179" s="55">
        <v>4246.3517500000007</v>
      </c>
      <c r="T179" s="55">
        <v>81.634999999999991</v>
      </c>
      <c r="U179" s="55">
        <v>515.73750000000007</v>
      </c>
      <c r="V179" s="55">
        <v>303.46674999999999</v>
      </c>
      <c r="W179" s="46">
        <v>-4.6042107055558574</v>
      </c>
      <c r="X179" s="46">
        <v>135.90915227434743</v>
      </c>
      <c r="Y179" s="55">
        <v>212.83175000000074</v>
      </c>
      <c r="Z179" s="54">
        <v>5.0121083351137997E-2</v>
      </c>
      <c r="AA179" s="54">
        <v>2.5415480072089922E-2</v>
      </c>
      <c r="AB179" s="53">
        <v>27.25</v>
      </c>
      <c r="AC179" s="52"/>
      <c r="AD179" s="51">
        <v>7.0000000000000007E-2</v>
      </c>
      <c r="AE179" s="50">
        <v>177.74931108495798</v>
      </c>
      <c r="AF179" s="49">
        <v>4110.4425977256533</v>
      </c>
      <c r="AG179" s="49">
        <v>96</v>
      </c>
      <c r="AH179" s="49">
        <v>3937.52</v>
      </c>
      <c r="AI179" s="48">
        <v>4033.52</v>
      </c>
      <c r="AJ179" s="46">
        <v>76.922597725653304</v>
      </c>
      <c r="AK179" s="47">
        <v>68</v>
      </c>
      <c r="AL179" s="46">
        <v>144.9225977256533</v>
      </c>
    </row>
    <row r="180" spans="2:38">
      <c r="B180" s="62" t="s">
        <v>145</v>
      </c>
      <c r="C180" s="62" t="s">
        <v>342</v>
      </c>
      <c r="D180" s="61" t="s">
        <v>343</v>
      </c>
      <c r="E180" s="61">
        <v>1112799</v>
      </c>
      <c r="F180" s="61">
        <v>1112799</v>
      </c>
      <c r="G180" s="63">
        <v>4</v>
      </c>
      <c r="I180" s="60">
        <v>163129</v>
      </c>
      <c r="J180" s="57">
        <v>955.36800000000005</v>
      </c>
      <c r="K180" s="59">
        <v>170.74990998233142</v>
      </c>
      <c r="L180" s="58"/>
      <c r="M180" s="57">
        <v>187976.75</v>
      </c>
      <c r="O180" s="57">
        <v>188352.7035</v>
      </c>
      <c r="P180" s="52"/>
      <c r="Q180" s="56">
        <v>172.82080433502841</v>
      </c>
      <c r="R180" s="55">
        <v>196396.5</v>
      </c>
      <c r="S180" s="55">
        <v>1136.4170000000001</v>
      </c>
      <c r="T180" s="55">
        <v>0</v>
      </c>
      <c r="U180" s="55">
        <v>87.808250000000001</v>
      </c>
      <c r="V180" s="55">
        <v>18.096</v>
      </c>
      <c r="W180" s="46">
        <v>-9.8815993460661957</v>
      </c>
      <c r="X180" s="46">
        <v>105.49075215069456</v>
      </c>
      <c r="Y180" s="55">
        <v>114.31700000000012</v>
      </c>
      <c r="Z180" s="54">
        <v>0.10059423609467309</v>
      </c>
      <c r="AA180" s="54">
        <v>1.4302697080020804E-2</v>
      </c>
      <c r="AB180" s="53">
        <v>3.5</v>
      </c>
      <c r="AC180" s="52"/>
      <c r="AD180" s="51">
        <v>7.0000000000000007E-2</v>
      </c>
      <c r="AE180" s="50">
        <v>182.70240368109461</v>
      </c>
      <c r="AF180" s="49">
        <v>1030.9262478493056</v>
      </c>
      <c r="AG180" s="49">
        <v>0</v>
      </c>
      <c r="AH180" s="49">
        <v>1022.1</v>
      </c>
      <c r="AI180" s="48">
        <v>1022.1</v>
      </c>
      <c r="AJ180" s="46">
        <v>8.8262478493055596</v>
      </c>
      <c r="AK180" s="47">
        <v>17</v>
      </c>
      <c r="AL180" s="46">
        <v>25.82624784930556</v>
      </c>
    </row>
    <row r="181" spans="2:38">
      <c r="B181" s="62" t="s">
        <v>154</v>
      </c>
      <c r="C181" s="62" t="s">
        <v>329</v>
      </c>
      <c r="D181" s="61" t="s">
        <v>344</v>
      </c>
      <c r="E181" s="61">
        <v>1110181</v>
      </c>
      <c r="F181" s="61">
        <v>1110181</v>
      </c>
      <c r="G181" s="63">
        <v>3</v>
      </c>
      <c r="I181" s="60">
        <v>236050</v>
      </c>
      <c r="J181" s="57">
        <v>1317.7474999999999</v>
      </c>
      <c r="K181" s="59">
        <v>179.13143451230226</v>
      </c>
      <c r="L181" s="58"/>
      <c r="M181" s="57">
        <v>253033.75</v>
      </c>
      <c r="O181" s="57">
        <v>253539.8175</v>
      </c>
      <c r="P181" s="52"/>
      <c r="Q181" s="56">
        <v>187.70988270988272</v>
      </c>
      <c r="R181" s="55">
        <v>253661.75</v>
      </c>
      <c r="S181" s="55">
        <v>1351.35</v>
      </c>
      <c r="T181" s="55">
        <v>20.5</v>
      </c>
      <c r="U181" s="55">
        <v>146.4375</v>
      </c>
      <c r="V181" s="55">
        <v>25.19575</v>
      </c>
      <c r="W181" s="46">
        <v>-2.1694378731576762</v>
      </c>
      <c r="X181" s="46">
        <v>16.081805857084873</v>
      </c>
      <c r="Y181" s="55">
        <v>6.9299999999998363</v>
      </c>
      <c r="Z181" s="54">
        <v>5.1282051282050076E-3</v>
      </c>
      <c r="AA181" s="54">
        <v>1.2987626334183433E-3</v>
      </c>
      <c r="AB181" s="53">
        <v>2.25</v>
      </c>
      <c r="AC181" s="52"/>
      <c r="AD181" s="51">
        <v>0.06</v>
      </c>
      <c r="AE181" s="50">
        <v>189.8793205830404</v>
      </c>
      <c r="AF181" s="49">
        <v>1335.268194142915</v>
      </c>
      <c r="AG181" s="49">
        <v>20</v>
      </c>
      <c r="AH181" s="49">
        <v>1324.42</v>
      </c>
      <c r="AI181" s="48">
        <v>1344.42</v>
      </c>
      <c r="AJ181" s="46">
        <v>-9.1518058570850371</v>
      </c>
      <c r="AK181" s="47">
        <v>24</v>
      </c>
      <c r="AL181" s="46">
        <v>14.848194142914963</v>
      </c>
    </row>
    <row r="182" spans="2:38">
      <c r="B182" s="62" t="s">
        <v>154</v>
      </c>
      <c r="C182" s="62" t="s">
        <v>329</v>
      </c>
      <c r="D182" s="61" t="s">
        <v>345</v>
      </c>
      <c r="E182" s="61">
        <v>1110178</v>
      </c>
      <c r="F182" s="61">
        <v>1110178</v>
      </c>
      <c r="G182" s="63">
        <v>5</v>
      </c>
      <c r="I182" s="60">
        <v>384793.5</v>
      </c>
      <c r="J182" s="57">
        <v>2524.9439999999995</v>
      </c>
      <c r="K182" s="59">
        <v>152.39684523696371</v>
      </c>
      <c r="L182" s="58"/>
      <c r="M182" s="57">
        <v>406164.75</v>
      </c>
      <c r="O182" s="57">
        <v>406977.07949999999</v>
      </c>
      <c r="P182" s="52"/>
      <c r="Q182" s="56">
        <v>161.22417678951925</v>
      </c>
      <c r="R182" s="55">
        <v>416796.5</v>
      </c>
      <c r="S182" s="55">
        <v>2585.1985</v>
      </c>
      <c r="T182" s="55">
        <v>161.42175</v>
      </c>
      <c r="U182" s="55">
        <v>243.42899999999997</v>
      </c>
      <c r="V182" s="55">
        <v>213.38324999999998</v>
      </c>
      <c r="W182" s="46">
        <v>-4.8883845187712041</v>
      </c>
      <c r="X182" s="46">
        <v>135.19064812728129</v>
      </c>
      <c r="Y182" s="55">
        <v>4.6984999999999673</v>
      </c>
      <c r="Z182" s="54">
        <v>1.8174619859944864E-3</v>
      </c>
      <c r="AA182" s="54">
        <v>5.4719797887000455E-3</v>
      </c>
      <c r="AB182" s="53">
        <v>6</v>
      </c>
      <c r="AC182" s="52"/>
      <c r="AD182" s="51">
        <v>0.09</v>
      </c>
      <c r="AE182" s="50">
        <v>166.11256130829045</v>
      </c>
      <c r="AF182" s="49">
        <v>2450.0078518727187</v>
      </c>
      <c r="AG182" s="49">
        <v>196.5</v>
      </c>
      <c r="AH182" s="49">
        <v>2384</v>
      </c>
      <c r="AI182" s="48">
        <v>2580.5</v>
      </c>
      <c r="AJ182" s="46">
        <v>-130.49214812728133</v>
      </c>
      <c r="AK182" s="47">
        <v>46</v>
      </c>
      <c r="AL182" s="46">
        <v>-84.492148127281325</v>
      </c>
    </row>
    <row r="183" spans="2:38">
      <c r="B183" s="62" t="s">
        <v>151</v>
      </c>
      <c r="C183" s="62" t="s">
        <v>261</v>
      </c>
      <c r="D183" s="61" t="s">
        <v>346</v>
      </c>
      <c r="E183" s="61">
        <v>1111106</v>
      </c>
      <c r="F183" s="61">
        <v>1111106</v>
      </c>
      <c r="G183" s="63">
        <v>5</v>
      </c>
      <c r="I183" s="60">
        <v>547831.5</v>
      </c>
      <c r="J183" s="57">
        <v>3415.4709999999995</v>
      </c>
      <c r="K183" s="59">
        <v>160.39705797531295</v>
      </c>
      <c r="L183" s="58"/>
      <c r="M183" s="57">
        <v>573873.25</v>
      </c>
      <c r="O183" s="57">
        <v>575020.99650000001</v>
      </c>
      <c r="P183" s="52"/>
      <c r="Q183" s="56">
        <v>169.37753805629188</v>
      </c>
      <c r="R183" s="55">
        <v>576497.75</v>
      </c>
      <c r="S183" s="55">
        <v>3403.6257500000002</v>
      </c>
      <c r="T183" s="55">
        <v>160.61749999999998</v>
      </c>
      <c r="U183" s="55">
        <v>251.06675000000001</v>
      </c>
      <c r="V183" s="55">
        <v>315.9375</v>
      </c>
      <c r="W183" s="46">
        <v>-3.8512845570460854</v>
      </c>
      <c r="X183" s="46">
        <v>84.19548530612974</v>
      </c>
      <c r="Y183" s="55">
        <v>78.105750000000171</v>
      </c>
      <c r="Z183" s="54">
        <v>2.2947807936874426E-2</v>
      </c>
      <c r="AA183" s="54">
        <v>0.10564967468019409</v>
      </c>
      <c r="AB183" s="53">
        <v>72</v>
      </c>
      <c r="AC183" s="52"/>
      <c r="AD183" s="51">
        <v>0.08</v>
      </c>
      <c r="AE183" s="50">
        <v>173.22882261333797</v>
      </c>
      <c r="AF183" s="49">
        <v>3319.4302646938704</v>
      </c>
      <c r="AG183" s="49">
        <v>125.1</v>
      </c>
      <c r="AH183" s="49">
        <v>3200.42</v>
      </c>
      <c r="AI183" s="48">
        <v>3325.52</v>
      </c>
      <c r="AJ183" s="46">
        <v>-6.0897353061295689</v>
      </c>
      <c r="AK183" s="47">
        <v>62</v>
      </c>
      <c r="AL183" s="46">
        <v>55.910264693870431</v>
      </c>
    </row>
    <row r="184" spans="2:38">
      <c r="B184" s="62" t="s">
        <v>85</v>
      </c>
      <c r="C184" s="62" t="s">
        <v>162</v>
      </c>
      <c r="D184" s="61" t="s">
        <v>347</v>
      </c>
      <c r="E184" s="61">
        <v>1111580</v>
      </c>
      <c r="F184" s="61">
        <v>1111580</v>
      </c>
      <c r="G184" s="63">
        <v>5</v>
      </c>
      <c r="I184" s="60">
        <v>209078.5</v>
      </c>
      <c r="J184" s="57">
        <v>1390.8767499999999</v>
      </c>
      <c r="K184" s="59">
        <v>150.32137103449318</v>
      </c>
      <c r="L184" s="58"/>
      <c r="M184" s="57">
        <v>246390.5</v>
      </c>
      <c r="O184" s="57">
        <v>246883.28099999999</v>
      </c>
      <c r="P184" s="52"/>
      <c r="Q184" s="56">
        <v>178.00212789129324</v>
      </c>
      <c r="R184" s="55">
        <v>265594.75</v>
      </c>
      <c r="S184" s="55">
        <v>1492.0874999999999</v>
      </c>
      <c r="T184" s="55">
        <v>-0.95000000000000018</v>
      </c>
      <c r="U184" s="55">
        <v>288.47899999999998</v>
      </c>
      <c r="V184" s="55">
        <v>138.56649999999999</v>
      </c>
      <c r="W184" s="46">
        <v>12.648619753350744</v>
      </c>
      <c r="X184" s="46">
        <v>-0.9759600993352251</v>
      </c>
      <c r="Y184" s="55">
        <v>96.087499999999864</v>
      </c>
      <c r="Z184" s="54">
        <v>6.4398032957182383E-2</v>
      </c>
      <c r="AA184" s="54">
        <v>2.4858284546045903E-3</v>
      </c>
      <c r="AB184" s="53">
        <v>0.75</v>
      </c>
      <c r="AC184" s="52"/>
      <c r="AD184" s="51">
        <v>0.1</v>
      </c>
      <c r="AE184" s="50">
        <v>165.3535081379425</v>
      </c>
      <c r="AF184" s="49">
        <v>1493.0634600993351</v>
      </c>
      <c r="AG184" s="49">
        <v>0</v>
      </c>
      <c r="AH184" s="49">
        <v>1396</v>
      </c>
      <c r="AI184" s="48">
        <v>1396</v>
      </c>
      <c r="AJ184" s="46">
        <v>97.063460099335089</v>
      </c>
      <c r="AK184" s="47">
        <v>29</v>
      </c>
      <c r="AL184" s="46">
        <v>126.06346009933509</v>
      </c>
    </row>
    <row r="185" spans="2:38">
      <c r="B185" s="62" t="s">
        <v>88</v>
      </c>
      <c r="C185" s="62" t="s">
        <v>181</v>
      </c>
      <c r="D185" s="61" t="s">
        <v>348</v>
      </c>
      <c r="E185" s="61">
        <v>1112260</v>
      </c>
      <c r="F185" s="61">
        <v>1112260</v>
      </c>
      <c r="G185" s="63">
        <v>4</v>
      </c>
      <c r="I185" s="60">
        <v>138321.25</v>
      </c>
      <c r="J185" s="57">
        <v>805.97825</v>
      </c>
      <c r="K185" s="59">
        <v>171.61908525447183</v>
      </c>
      <c r="L185" s="58"/>
      <c r="M185" s="57">
        <v>139674.25</v>
      </c>
      <c r="O185" s="57">
        <v>139953.59849999999</v>
      </c>
      <c r="P185" s="52"/>
      <c r="Q185" s="56">
        <v>154.27649872094315</v>
      </c>
      <c r="R185" s="55">
        <v>145645.5</v>
      </c>
      <c r="S185" s="55">
        <v>944.05500000000006</v>
      </c>
      <c r="T185" s="55">
        <v>50.67</v>
      </c>
      <c r="U185" s="55">
        <v>99.95</v>
      </c>
      <c r="V185" s="55">
        <v>36.45825</v>
      </c>
      <c r="W185" s="46">
        <v>-27.639731648796982</v>
      </c>
      <c r="X185" s="46">
        <v>174.72508251244085</v>
      </c>
      <c r="Y185" s="55">
        <v>55.455000000000155</v>
      </c>
      <c r="Z185" s="54">
        <v>5.8741280963503346E-2</v>
      </c>
      <c r="AA185" s="54">
        <v>5.2260908496056758E-3</v>
      </c>
      <c r="AB185" s="53">
        <v>5</v>
      </c>
      <c r="AC185" s="52"/>
      <c r="AD185" s="51">
        <v>0.06</v>
      </c>
      <c r="AE185" s="50">
        <v>181.91623036974013</v>
      </c>
      <c r="AF185" s="49">
        <v>769.32991748755921</v>
      </c>
      <c r="AG185" s="49">
        <v>42.3</v>
      </c>
      <c r="AH185" s="49">
        <v>846.3</v>
      </c>
      <c r="AI185" s="48">
        <v>888.59999999999991</v>
      </c>
      <c r="AJ185" s="46">
        <v>-119.27008251244069</v>
      </c>
      <c r="AK185" s="47">
        <v>12</v>
      </c>
      <c r="AL185" s="46">
        <v>-107.27008251244069</v>
      </c>
    </row>
    <row r="186" spans="2:38">
      <c r="B186" s="62" t="s">
        <v>91</v>
      </c>
      <c r="C186" s="62" t="s">
        <v>255</v>
      </c>
      <c r="D186" s="61" t="s">
        <v>349</v>
      </c>
      <c r="E186" s="61">
        <v>1112490</v>
      </c>
      <c r="F186" s="61">
        <v>1112490</v>
      </c>
      <c r="G186" s="63">
        <v>4</v>
      </c>
      <c r="I186" s="60">
        <v>228017.25</v>
      </c>
      <c r="J186" s="57">
        <v>1318.6257500000002</v>
      </c>
      <c r="K186" s="59">
        <v>172.92036804225913</v>
      </c>
      <c r="L186" s="58"/>
      <c r="M186" s="57">
        <v>233410</v>
      </c>
      <c r="O186" s="57">
        <v>233876.82</v>
      </c>
      <c r="P186" s="52"/>
      <c r="Q186" s="56">
        <v>181.37748641401535</v>
      </c>
      <c r="R186" s="55">
        <v>234548.75</v>
      </c>
      <c r="S186" s="55">
        <v>1293.1525000000001</v>
      </c>
      <c r="T186" s="55">
        <v>0</v>
      </c>
      <c r="U186" s="55">
        <v>96.278000000000006</v>
      </c>
      <c r="V186" s="55">
        <v>104.75</v>
      </c>
      <c r="W186" s="46">
        <v>-1.9181037107793202</v>
      </c>
      <c r="X186" s="46">
        <v>17.198071195860848</v>
      </c>
      <c r="Y186" s="55">
        <v>32.852500000000191</v>
      </c>
      <c r="Z186" s="54">
        <v>2.5404969638151871E-2</v>
      </c>
      <c r="AA186" s="54">
        <v>6.4543090638930156E-2</v>
      </c>
      <c r="AB186" s="53">
        <v>28.25</v>
      </c>
      <c r="AC186" s="52"/>
      <c r="AD186" s="51">
        <v>0.06</v>
      </c>
      <c r="AE186" s="50">
        <v>183.29559012479467</v>
      </c>
      <c r="AF186" s="49">
        <v>1275.9544288041393</v>
      </c>
      <c r="AG186" s="49">
        <v>0</v>
      </c>
      <c r="AH186" s="49">
        <v>1260.3</v>
      </c>
      <c r="AI186" s="48">
        <v>1260.3</v>
      </c>
      <c r="AJ186" s="46">
        <v>15.654428804139343</v>
      </c>
      <c r="AK186" s="47">
        <v>15</v>
      </c>
      <c r="AL186" s="46">
        <v>30.654428804139343</v>
      </c>
    </row>
    <row r="187" spans="2:38">
      <c r="B187" s="62" t="s">
        <v>154</v>
      </c>
      <c r="C187" s="62" t="s">
        <v>268</v>
      </c>
      <c r="D187" s="61" t="s">
        <v>350</v>
      </c>
      <c r="E187" s="61">
        <v>1110615</v>
      </c>
      <c r="F187" s="61">
        <v>1110615</v>
      </c>
      <c r="G187" s="63">
        <v>6</v>
      </c>
      <c r="I187" s="60">
        <v>174837.75</v>
      </c>
      <c r="J187" s="57">
        <v>1234.2862499999999</v>
      </c>
      <c r="K187" s="59">
        <v>141.65089338068864</v>
      </c>
      <c r="L187" s="58"/>
      <c r="M187" s="57">
        <v>178082.5</v>
      </c>
      <c r="O187" s="57">
        <v>178438.66500000001</v>
      </c>
      <c r="P187" s="52"/>
      <c r="Q187" s="56">
        <v>155.63174839013027</v>
      </c>
      <c r="R187" s="55">
        <v>178489.5</v>
      </c>
      <c r="S187" s="55">
        <v>1146.87075</v>
      </c>
      <c r="T187" s="55">
        <v>8</v>
      </c>
      <c r="U187" s="55">
        <v>70.366499999999988</v>
      </c>
      <c r="V187" s="55">
        <v>44.462499999999999</v>
      </c>
      <c r="W187" s="46">
        <v>-1.600743262434122</v>
      </c>
      <c r="X187" s="46">
        <v>11.999305017147663</v>
      </c>
      <c r="Y187" s="55">
        <v>-38.609249999999975</v>
      </c>
      <c r="Z187" s="54">
        <v>-3.3664865897050714E-2</v>
      </c>
      <c r="AA187" s="54">
        <v>4.358571266711987E-3</v>
      </c>
      <c r="AB187" s="53">
        <v>0.75</v>
      </c>
      <c r="AC187" s="52"/>
      <c r="AD187" s="51">
        <v>0.11</v>
      </c>
      <c r="AE187" s="50">
        <v>157.23249165256439</v>
      </c>
      <c r="AF187" s="49">
        <v>1134.8714449828524</v>
      </c>
      <c r="AG187" s="49">
        <v>0</v>
      </c>
      <c r="AH187" s="49">
        <v>1185.48</v>
      </c>
      <c r="AI187" s="48">
        <v>1185.48</v>
      </c>
      <c r="AJ187" s="46">
        <v>-50.608555017147637</v>
      </c>
      <c r="AK187" s="47">
        <v>24</v>
      </c>
      <c r="AL187" s="46">
        <v>-26.608555017147637</v>
      </c>
    </row>
    <row r="188" spans="2:38">
      <c r="B188" s="62" t="s">
        <v>154</v>
      </c>
      <c r="C188" s="62" t="s">
        <v>155</v>
      </c>
      <c r="D188" s="61" t="s">
        <v>351</v>
      </c>
      <c r="E188" s="61">
        <v>1110592</v>
      </c>
      <c r="F188" s="61">
        <v>1110592</v>
      </c>
      <c r="G188" s="63">
        <v>2</v>
      </c>
      <c r="I188" s="60">
        <v>208711.25</v>
      </c>
      <c r="J188" s="57">
        <v>1113.3125</v>
      </c>
      <c r="K188" s="59">
        <v>187.46870263290856</v>
      </c>
      <c r="L188" s="58"/>
      <c r="M188" s="57">
        <v>220738.5</v>
      </c>
      <c r="O188" s="57">
        <v>221179.97700000001</v>
      </c>
      <c r="P188" s="52"/>
      <c r="Q188" s="56">
        <v>179.94727990303193</v>
      </c>
      <c r="R188" s="55">
        <v>214523.25</v>
      </c>
      <c r="S188" s="55">
        <v>1192.145</v>
      </c>
      <c r="T188" s="55">
        <v>22.815000000000001</v>
      </c>
      <c r="U188" s="55">
        <v>39.975000000000001</v>
      </c>
      <c r="V188" s="55">
        <v>27.808250000000001</v>
      </c>
      <c r="W188" s="46">
        <v>-15.020170835192971</v>
      </c>
      <c r="X188" s="46">
        <v>57.699346828027046</v>
      </c>
      <c r="Y188" s="55">
        <v>24.875</v>
      </c>
      <c r="Z188" s="54">
        <v>2.0865750391101754E-2</v>
      </c>
      <c r="AA188" s="54">
        <v>0</v>
      </c>
      <c r="AB188" s="53">
        <v>0</v>
      </c>
      <c r="AC188" s="52"/>
      <c r="AD188" s="51">
        <v>0.04</v>
      </c>
      <c r="AE188" s="50">
        <v>194.9674507382249</v>
      </c>
      <c r="AF188" s="49">
        <v>1134.4456531719729</v>
      </c>
      <c r="AG188" s="49">
        <v>15</v>
      </c>
      <c r="AH188" s="49">
        <v>1152.27</v>
      </c>
      <c r="AI188" s="48">
        <v>1167.27</v>
      </c>
      <c r="AJ188" s="46">
        <v>-32.824346828027046</v>
      </c>
      <c r="AK188" s="47">
        <v>25</v>
      </c>
      <c r="AL188" s="46">
        <v>-7.8243468280270463</v>
      </c>
    </row>
    <row r="189" spans="2:38">
      <c r="B189" s="62" t="s">
        <v>62</v>
      </c>
      <c r="C189" s="62" t="s">
        <v>63</v>
      </c>
      <c r="D189" s="61" t="s">
        <v>352</v>
      </c>
      <c r="E189" s="61">
        <v>1111346</v>
      </c>
      <c r="F189" s="61">
        <v>1111346</v>
      </c>
      <c r="G189" s="63">
        <v>3</v>
      </c>
      <c r="I189" s="60">
        <v>243594.25</v>
      </c>
      <c r="J189" s="57">
        <v>1368.9467500000001</v>
      </c>
      <c r="K189" s="59">
        <v>177.94282356125245</v>
      </c>
      <c r="L189" s="58"/>
      <c r="M189" s="57">
        <v>274600.25</v>
      </c>
      <c r="O189" s="57">
        <v>275149.45049999998</v>
      </c>
      <c r="P189" s="52"/>
      <c r="Q189" s="56">
        <v>181.44789567759361</v>
      </c>
      <c r="R189" s="55">
        <v>281116</v>
      </c>
      <c r="S189" s="55">
        <v>1549.2932500000002</v>
      </c>
      <c r="T189" s="55">
        <v>20.375</v>
      </c>
      <c r="U189" s="55">
        <v>290.23325</v>
      </c>
      <c r="V189" s="55">
        <v>86.954499999999996</v>
      </c>
      <c r="W189" s="46">
        <v>-7.1714972973339854</v>
      </c>
      <c r="X189" s="46">
        <v>90.53842017942884</v>
      </c>
      <c r="Y189" s="55">
        <v>177.05325000000016</v>
      </c>
      <c r="Z189" s="54">
        <v>0.11428001122447293</v>
      </c>
      <c r="AA189" s="54">
        <v>5.9365802317350329E-2</v>
      </c>
      <c r="AB189" s="53">
        <v>14.75</v>
      </c>
      <c r="AC189" s="52"/>
      <c r="AD189" s="51">
        <v>0.06</v>
      </c>
      <c r="AE189" s="50">
        <v>188.61939297492759</v>
      </c>
      <c r="AF189" s="49">
        <v>1458.7548298205713</v>
      </c>
      <c r="AG189" s="49">
        <v>24</v>
      </c>
      <c r="AH189" s="49">
        <v>1348.24</v>
      </c>
      <c r="AI189" s="48">
        <v>1372.24</v>
      </c>
      <c r="AJ189" s="46">
        <v>86.514829820571322</v>
      </c>
      <c r="AK189" s="47">
        <v>24</v>
      </c>
      <c r="AL189" s="46">
        <v>110.51482982057132</v>
      </c>
    </row>
    <row r="190" spans="2:38">
      <c r="B190" s="62" t="s">
        <v>145</v>
      </c>
      <c r="C190" s="62" t="s">
        <v>177</v>
      </c>
      <c r="D190" s="61" t="s">
        <v>353</v>
      </c>
      <c r="E190" s="61">
        <v>1112861</v>
      </c>
      <c r="F190" s="61">
        <v>1112861</v>
      </c>
      <c r="G190" s="63">
        <v>4</v>
      </c>
      <c r="I190" s="60">
        <v>278051</v>
      </c>
      <c r="J190" s="57">
        <v>1653.66175</v>
      </c>
      <c r="K190" s="59">
        <v>168.14260836594909</v>
      </c>
      <c r="L190" s="58"/>
      <c r="M190" s="57">
        <v>289954.5</v>
      </c>
      <c r="O190" s="57">
        <v>290534.40899999999</v>
      </c>
      <c r="P190" s="52"/>
      <c r="Q190" s="56">
        <v>180.12048562519948</v>
      </c>
      <c r="R190" s="55">
        <v>293459.5</v>
      </c>
      <c r="S190" s="55">
        <v>1629.24</v>
      </c>
      <c r="T190" s="55">
        <v>16</v>
      </c>
      <c r="U190" s="55">
        <v>233.875</v>
      </c>
      <c r="V190" s="55">
        <v>68.625</v>
      </c>
      <c r="W190" s="46">
        <v>0.20789467363394465</v>
      </c>
      <c r="X190" s="46">
        <v>14.375762520283615</v>
      </c>
      <c r="Y190" s="55">
        <v>139.20000000000005</v>
      </c>
      <c r="Z190" s="54">
        <v>8.5438609412977859E-2</v>
      </c>
      <c r="AA190" s="54">
        <v>1.6663818150743463E-3</v>
      </c>
      <c r="AB190" s="53">
        <v>1.5</v>
      </c>
      <c r="AC190" s="52"/>
      <c r="AD190" s="51">
        <v>7.0000000000000007E-2</v>
      </c>
      <c r="AE190" s="50">
        <v>179.91259095156553</v>
      </c>
      <c r="AF190" s="49">
        <v>1614.8642374797164</v>
      </c>
      <c r="AG190" s="49">
        <v>15</v>
      </c>
      <c r="AH190" s="49">
        <v>1475.04</v>
      </c>
      <c r="AI190" s="48">
        <v>1490.04</v>
      </c>
      <c r="AJ190" s="46">
        <v>124.82423747971643</v>
      </c>
      <c r="AK190" s="47">
        <v>27</v>
      </c>
      <c r="AL190" s="46">
        <v>151.82423747971643</v>
      </c>
    </row>
    <row r="191" spans="2:38">
      <c r="B191" s="62" t="s">
        <v>88</v>
      </c>
      <c r="C191" s="62" t="s">
        <v>101</v>
      </c>
      <c r="D191" s="61" t="s">
        <v>354</v>
      </c>
      <c r="E191" s="61">
        <v>1112284</v>
      </c>
      <c r="F191" s="61">
        <v>1112284</v>
      </c>
      <c r="G191" s="63">
        <v>4</v>
      </c>
      <c r="I191" s="60">
        <v>257649.25</v>
      </c>
      <c r="J191" s="57">
        <v>1503.2325000000001</v>
      </c>
      <c r="K191" s="59">
        <v>171.39680654855454</v>
      </c>
      <c r="L191" s="58"/>
      <c r="M191" s="57">
        <v>254774</v>
      </c>
      <c r="O191" s="57">
        <v>255283.54800000001</v>
      </c>
      <c r="P191" s="52"/>
      <c r="Q191" s="56">
        <v>168.46738280314759</v>
      </c>
      <c r="R191" s="55">
        <v>263866.25</v>
      </c>
      <c r="S191" s="55">
        <v>1566.2750000000001</v>
      </c>
      <c r="T191" s="55">
        <v>174.25</v>
      </c>
      <c r="U191" s="55">
        <v>87.979250000000008</v>
      </c>
      <c r="V191" s="55">
        <v>3.75</v>
      </c>
      <c r="W191" s="46">
        <v>-13.213232138320222</v>
      </c>
      <c r="X191" s="46">
        <v>161.15234515735256</v>
      </c>
      <c r="Y191" s="55">
        <v>-68.024999999999864</v>
      </c>
      <c r="Z191" s="54">
        <v>-4.3431070533590757E-2</v>
      </c>
      <c r="AA191" s="54">
        <v>8.6924793956043942E-3</v>
      </c>
      <c r="AB191" s="53">
        <v>3.25</v>
      </c>
      <c r="AC191" s="52"/>
      <c r="AD191" s="51">
        <v>0.06</v>
      </c>
      <c r="AE191" s="50">
        <v>181.68061494146781</v>
      </c>
      <c r="AF191" s="49">
        <v>1405.1226548426475</v>
      </c>
      <c r="AG191" s="49">
        <v>164</v>
      </c>
      <c r="AH191" s="49">
        <v>1470.3</v>
      </c>
      <c r="AI191" s="48">
        <v>1634.3</v>
      </c>
      <c r="AJ191" s="46">
        <v>-229.17734515735242</v>
      </c>
      <c r="AK191" s="47">
        <v>24</v>
      </c>
      <c r="AL191" s="46">
        <v>-205.17734515735242</v>
      </c>
    </row>
    <row r="192" spans="2:38">
      <c r="B192" s="62" t="s">
        <v>138</v>
      </c>
      <c r="C192" s="62" t="s">
        <v>139</v>
      </c>
      <c r="D192" s="61" t="s">
        <v>355</v>
      </c>
      <c r="E192" s="61">
        <v>1111193</v>
      </c>
      <c r="F192" s="61">
        <v>1111193</v>
      </c>
      <c r="G192" s="63">
        <v>1</v>
      </c>
      <c r="I192" s="60">
        <v>365195.25</v>
      </c>
      <c r="J192" s="57">
        <v>1837.5049999999999</v>
      </c>
      <c r="K192" s="59">
        <v>198.74517348252115</v>
      </c>
      <c r="L192" s="58"/>
      <c r="M192" s="57">
        <v>374520.75</v>
      </c>
      <c r="O192" s="57">
        <v>375269.79149999999</v>
      </c>
      <c r="P192" s="52"/>
      <c r="Q192" s="56">
        <v>192.24379410143891</v>
      </c>
      <c r="R192" s="55">
        <v>390625.5</v>
      </c>
      <c r="S192" s="55">
        <v>2031.9277499999998</v>
      </c>
      <c r="T192" s="55">
        <v>51.75</v>
      </c>
      <c r="U192" s="55">
        <v>210.04975000000002</v>
      </c>
      <c r="V192" s="55">
        <v>207.958</v>
      </c>
      <c r="W192" s="46">
        <v>-6.5013793810822449</v>
      </c>
      <c r="X192" s="46">
        <v>143.73200202625867</v>
      </c>
      <c r="Y192" s="55">
        <v>247.6077499999999</v>
      </c>
      <c r="Z192" s="54">
        <v>0.12185854049190475</v>
      </c>
      <c r="AA192" s="54">
        <v>3.1328883052454945E-2</v>
      </c>
      <c r="AB192" s="53">
        <v>12</v>
      </c>
      <c r="AC192" s="52"/>
      <c r="AD192" s="51">
        <v>0</v>
      </c>
      <c r="AE192" s="50">
        <v>198.74517348252115</v>
      </c>
      <c r="AF192" s="49">
        <v>1888.1957479737412</v>
      </c>
      <c r="AG192" s="49">
        <v>55.08</v>
      </c>
      <c r="AH192" s="49">
        <v>1729.24</v>
      </c>
      <c r="AI192" s="48">
        <v>1784.32</v>
      </c>
      <c r="AJ192" s="46">
        <v>103.87574797374123</v>
      </c>
      <c r="AK192" s="47">
        <v>25</v>
      </c>
      <c r="AL192" s="46">
        <v>128.87574797374123</v>
      </c>
    </row>
    <row r="193" spans="2:38">
      <c r="B193" s="62" t="s">
        <v>138</v>
      </c>
      <c r="C193" s="62" t="s">
        <v>139</v>
      </c>
      <c r="D193" s="61" t="s">
        <v>356</v>
      </c>
      <c r="E193" s="61">
        <v>1111209</v>
      </c>
      <c r="F193" s="61">
        <v>1111209</v>
      </c>
      <c r="G193" s="63">
        <v>3</v>
      </c>
      <c r="I193" s="60">
        <v>219823.5</v>
      </c>
      <c r="J193" s="57">
        <v>1225.6275000000001</v>
      </c>
      <c r="K193" s="59">
        <v>179.35588096709643</v>
      </c>
      <c r="L193" s="58"/>
      <c r="M193" s="57">
        <v>222300</v>
      </c>
      <c r="O193" s="57">
        <v>222744.6</v>
      </c>
      <c r="P193" s="52"/>
      <c r="Q193" s="56">
        <v>181.18558237951331</v>
      </c>
      <c r="R193" s="55">
        <v>226358.5</v>
      </c>
      <c r="S193" s="55">
        <v>1249.3185000000001</v>
      </c>
      <c r="T193" s="55">
        <v>34.75</v>
      </c>
      <c r="U193" s="55">
        <v>110.35</v>
      </c>
      <c r="V193" s="55">
        <v>84.933249999999987</v>
      </c>
      <c r="W193" s="46">
        <v>-8.9316514456089067</v>
      </c>
      <c r="X193" s="46">
        <v>77.701411330964447</v>
      </c>
      <c r="Y193" s="55">
        <v>196.07850000000008</v>
      </c>
      <c r="Z193" s="54">
        <v>0.15694836825037015</v>
      </c>
      <c r="AA193" s="54">
        <v>0</v>
      </c>
      <c r="AB193" s="53">
        <v>0</v>
      </c>
      <c r="AC193" s="52"/>
      <c r="AD193" s="51">
        <v>0.06</v>
      </c>
      <c r="AE193" s="50">
        <v>190.11723382512221</v>
      </c>
      <c r="AF193" s="49">
        <v>1171.6170886690356</v>
      </c>
      <c r="AG193" s="49">
        <v>9</v>
      </c>
      <c r="AH193" s="49">
        <v>1044.24</v>
      </c>
      <c r="AI193" s="48">
        <v>1053.24</v>
      </c>
      <c r="AJ193" s="46">
        <v>118.37708866903563</v>
      </c>
      <c r="AK193" s="47">
        <v>13</v>
      </c>
      <c r="AL193" s="46">
        <v>131.37708866903563</v>
      </c>
    </row>
    <row r="194" spans="2:38">
      <c r="B194" s="62" t="s">
        <v>85</v>
      </c>
      <c r="C194" s="62" t="s">
        <v>86</v>
      </c>
      <c r="D194" s="61" t="s">
        <v>357</v>
      </c>
      <c r="E194" s="61">
        <v>1111835</v>
      </c>
      <c r="F194" s="61">
        <v>1111835</v>
      </c>
      <c r="G194" s="63">
        <v>4</v>
      </c>
      <c r="I194" s="60">
        <v>136100.25</v>
      </c>
      <c r="J194" s="57">
        <v>822.03749999999991</v>
      </c>
      <c r="K194" s="59">
        <v>165.5645271657315</v>
      </c>
      <c r="L194" s="58"/>
      <c r="M194" s="57">
        <v>143431</v>
      </c>
      <c r="O194" s="57">
        <v>143717.86199999999</v>
      </c>
      <c r="P194" s="52"/>
      <c r="Q194" s="56">
        <v>180.183255733419</v>
      </c>
      <c r="R194" s="55">
        <v>146728</v>
      </c>
      <c r="S194" s="55">
        <v>814.3264999999999</v>
      </c>
      <c r="T194" s="55">
        <v>48.838999999999999</v>
      </c>
      <c r="U194" s="55">
        <v>61.074999999999996</v>
      </c>
      <c r="V194" s="55">
        <v>30.41675</v>
      </c>
      <c r="W194" s="46">
        <v>1.3735663944289627</v>
      </c>
      <c r="X194" s="46">
        <v>10.578881337470079</v>
      </c>
      <c r="Y194" s="55">
        <v>-38.673500000000104</v>
      </c>
      <c r="Z194" s="54">
        <v>-4.7491393194253301E-2</v>
      </c>
      <c r="AA194" s="54">
        <v>0</v>
      </c>
      <c r="AB194" s="53">
        <v>0</v>
      </c>
      <c r="AC194" s="52"/>
      <c r="AD194" s="51">
        <v>0.08</v>
      </c>
      <c r="AE194" s="50">
        <v>178.80968933899004</v>
      </c>
      <c r="AF194" s="49">
        <v>803.74761866252982</v>
      </c>
      <c r="AG194" s="49">
        <v>49</v>
      </c>
      <c r="AH194" s="49">
        <v>804</v>
      </c>
      <c r="AI194" s="48">
        <v>853</v>
      </c>
      <c r="AJ194" s="46">
        <v>-49.252381337470183</v>
      </c>
      <c r="AK194" s="47">
        <v>20</v>
      </c>
      <c r="AL194" s="46">
        <v>-29.252381337470183</v>
      </c>
    </row>
    <row r="195" spans="2:38">
      <c r="B195" s="62" t="s">
        <v>110</v>
      </c>
      <c r="C195" s="62" t="s">
        <v>124</v>
      </c>
      <c r="D195" s="61" t="s">
        <v>358</v>
      </c>
      <c r="E195" s="61">
        <v>1112079</v>
      </c>
      <c r="F195" s="61">
        <v>1112079</v>
      </c>
      <c r="G195" s="63">
        <v>5</v>
      </c>
      <c r="I195" s="60">
        <v>129087.5</v>
      </c>
      <c r="J195" s="57">
        <v>841.15899999999999</v>
      </c>
      <c r="K195" s="59">
        <v>153.46385166181423</v>
      </c>
      <c r="L195" s="58"/>
      <c r="M195" s="57">
        <v>137342</v>
      </c>
      <c r="O195" s="57">
        <v>137616.68400000001</v>
      </c>
      <c r="P195" s="52"/>
      <c r="Q195" s="56">
        <v>160.85880409226664</v>
      </c>
      <c r="R195" s="55">
        <v>126571.75</v>
      </c>
      <c r="S195" s="55">
        <v>786.84999999999991</v>
      </c>
      <c r="T195" s="55">
        <v>0</v>
      </c>
      <c r="U195" s="55">
        <v>97.950250000000011</v>
      </c>
      <c r="V195" s="55">
        <v>49.587250000000004</v>
      </c>
      <c r="W195" s="46">
        <v>-6.4167942191108693</v>
      </c>
      <c r="X195" s="46">
        <v>-35.844316380991359</v>
      </c>
      <c r="Y195" s="55">
        <v>13.699999999999932</v>
      </c>
      <c r="Z195" s="54">
        <v>1.7411196543178412E-2</v>
      </c>
      <c r="AA195" s="54">
        <v>7.6218323586744637E-3</v>
      </c>
      <c r="AB195" s="53">
        <v>1.5</v>
      </c>
      <c r="AC195" s="52"/>
      <c r="AD195" s="51">
        <v>0.09</v>
      </c>
      <c r="AE195" s="50">
        <v>167.27559831137751</v>
      </c>
      <c r="AF195" s="49">
        <v>822.69431638099127</v>
      </c>
      <c r="AG195" s="49">
        <v>0</v>
      </c>
      <c r="AH195" s="49">
        <v>773.15</v>
      </c>
      <c r="AI195" s="48">
        <v>773.15</v>
      </c>
      <c r="AJ195" s="46">
        <v>49.54431638099129</v>
      </c>
      <c r="AK195" s="47">
        <v>14</v>
      </c>
      <c r="AL195" s="46">
        <v>63.54431638099129</v>
      </c>
    </row>
    <row r="196" spans="2:38">
      <c r="B196" s="62" t="s">
        <v>80</v>
      </c>
      <c r="C196" s="62" t="s">
        <v>237</v>
      </c>
      <c r="D196" s="61" t="s">
        <v>359</v>
      </c>
      <c r="E196" s="61">
        <v>1112195</v>
      </c>
      <c r="F196" s="61">
        <v>1112195</v>
      </c>
      <c r="G196" s="63">
        <v>5</v>
      </c>
      <c r="I196" s="60">
        <v>50992.25</v>
      </c>
      <c r="J196" s="57">
        <v>328.375</v>
      </c>
      <c r="K196" s="59">
        <v>155.28663875142749</v>
      </c>
      <c r="L196" s="58"/>
      <c r="M196" s="57">
        <v>52030.75</v>
      </c>
      <c r="O196" s="57">
        <v>52134.811500000003</v>
      </c>
      <c r="P196" s="52"/>
      <c r="Q196" s="56">
        <v>163.63309352517987</v>
      </c>
      <c r="R196" s="55">
        <v>52313.5</v>
      </c>
      <c r="S196" s="55">
        <v>319.7</v>
      </c>
      <c r="T196" s="55">
        <v>0</v>
      </c>
      <c r="U196" s="55">
        <v>10.4</v>
      </c>
      <c r="V196" s="55">
        <v>9.5276666666666667</v>
      </c>
      <c r="W196" s="46">
        <v>-5.629342713876099</v>
      </c>
      <c r="X196" s="46">
        <v>11.688295463454324</v>
      </c>
      <c r="Y196" s="55">
        <v>-5.3000000000000114</v>
      </c>
      <c r="Z196" s="54">
        <v>-1.6578041914294687E-2</v>
      </c>
      <c r="AA196" s="54">
        <v>3.9591724642987915E-2</v>
      </c>
      <c r="AB196" s="53">
        <v>5.5</v>
      </c>
      <c r="AC196" s="52"/>
      <c r="AD196" s="51">
        <v>0.09</v>
      </c>
      <c r="AE196" s="50">
        <v>169.26243623905597</v>
      </c>
      <c r="AF196" s="49">
        <v>308.01170453654566</v>
      </c>
      <c r="AG196" s="49">
        <v>0</v>
      </c>
      <c r="AH196" s="49">
        <v>325</v>
      </c>
      <c r="AI196" s="48">
        <v>325</v>
      </c>
      <c r="AJ196" s="46">
        <v>-16.988295463454335</v>
      </c>
      <c r="AK196" s="47">
        <v>8</v>
      </c>
      <c r="AL196" s="46">
        <v>-8.9882954634543353</v>
      </c>
    </row>
    <row r="197" spans="2:38">
      <c r="B197" s="62" t="s">
        <v>154</v>
      </c>
      <c r="C197" s="62" t="s">
        <v>329</v>
      </c>
      <c r="D197" s="61" t="s">
        <v>360</v>
      </c>
      <c r="E197" s="61">
        <v>1110182</v>
      </c>
      <c r="F197" s="61">
        <v>1110182</v>
      </c>
      <c r="G197" s="63">
        <v>2</v>
      </c>
      <c r="I197" s="60">
        <v>117478.5</v>
      </c>
      <c r="J197" s="57">
        <v>611.4174999999999</v>
      </c>
      <c r="K197" s="59">
        <v>192.14121283738203</v>
      </c>
      <c r="L197" s="58"/>
      <c r="M197" s="57">
        <v>121142.5</v>
      </c>
      <c r="O197" s="57">
        <v>121384.785</v>
      </c>
      <c r="P197" s="52"/>
      <c r="Q197" s="56">
        <v>193.388423140919</v>
      </c>
      <c r="R197" s="55">
        <v>120875.5</v>
      </c>
      <c r="S197" s="55">
        <v>625.04</v>
      </c>
      <c r="T197" s="55">
        <v>0</v>
      </c>
      <c r="U197" s="55">
        <v>48.3</v>
      </c>
      <c r="V197" s="55">
        <v>22.477666666666664</v>
      </c>
      <c r="W197" s="46">
        <v>-2.595613953210659</v>
      </c>
      <c r="X197" s="46">
        <v>5.6794296199756218</v>
      </c>
      <c r="Y197" s="55">
        <v>13.039999999999964</v>
      </c>
      <c r="Z197" s="54">
        <v>2.0862664789453419E-2</v>
      </c>
      <c r="AA197" s="54">
        <v>6.8279495355607935E-3</v>
      </c>
      <c r="AB197" s="53">
        <v>0.75</v>
      </c>
      <c r="AC197" s="52"/>
      <c r="AD197" s="51">
        <v>0.02</v>
      </c>
      <c r="AE197" s="50">
        <v>195.98403709412966</v>
      </c>
      <c r="AF197" s="49">
        <v>619.36057038002434</v>
      </c>
      <c r="AG197" s="49">
        <v>0</v>
      </c>
      <c r="AH197" s="49">
        <v>612</v>
      </c>
      <c r="AI197" s="48">
        <v>612</v>
      </c>
      <c r="AJ197" s="46">
        <v>7.3605703800243418</v>
      </c>
      <c r="AK197" s="47">
        <v>8</v>
      </c>
      <c r="AL197" s="46">
        <v>15.360570380024342</v>
      </c>
    </row>
    <row r="198" spans="2:38">
      <c r="B198" s="62" t="s">
        <v>88</v>
      </c>
      <c r="C198" s="62" t="s">
        <v>133</v>
      </c>
      <c r="D198" s="61" t="s">
        <v>361</v>
      </c>
      <c r="E198" s="61">
        <v>1112025</v>
      </c>
      <c r="F198" s="61">
        <v>1112025</v>
      </c>
      <c r="G198" s="63">
        <v>6</v>
      </c>
      <c r="I198" s="60">
        <v>341136.75</v>
      </c>
      <c r="J198" s="57">
        <v>2580.6925000000001</v>
      </c>
      <c r="K198" s="59">
        <v>132.18806580016798</v>
      </c>
      <c r="L198" s="58"/>
      <c r="M198" s="57">
        <v>372548</v>
      </c>
      <c r="O198" s="57">
        <v>373293.09600000002</v>
      </c>
      <c r="P198" s="52"/>
      <c r="Q198" s="56">
        <v>147.29409484079275</v>
      </c>
      <c r="R198" s="55">
        <v>384470.25</v>
      </c>
      <c r="S198" s="55">
        <v>2610.2217499999997</v>
      </c>
      <c r="T198" s="55">
        <v>60.5</v>
      </c>
      <c r="U198" s="55">
        <v>259.85000000000002</v>
      </c>
      <c r="V198" s="55">
        <v>173.26224999999999</v>
      </c>
      <c r="W198" s="46">
        <v>-0.75653885539537669</v>
      </c>
      <c r="X198" s="46">
        <v>88.833717537891971</v>
      </c>
      <c r="Y198" s="55">
        <v>188.4717499999997</v>
      </c>
      <c r="Z198" s="54">
        <v>7.2205263786496193E-2</v>
      </c>
      <c r="AA198" s="54">
        <v>7.0415346708905318E-3</v>
      </c>
      <c r="AB198" s="53">
        <v>6.25</v>
      </c>
      <c r="AC198" s="52"/>
      <c r="AD198" s="51">
        <v>0.12</v>
      </c>
      <c r="AE198" s="50">
        <v>148.05063369618813</v>
      </c>
      <c r="AF198" s="49">
        <v>2521.3880324621077</v>
      </c>
      <c r="AG198" s="49">
        <v>62.45</v>
      </c>
      <c r="AH198" s="49">
        <v>2359.3000000000002</v>
      </c>
      <c r="AI198" s="48">
        <v>2421.75</v>
      </c>
      <c r="AJ198" s="46">
        <v>99.638032462107731</v>
      </c>
      <c r="AK198" s="47">
        <v>49</v>
      </c>
      <c r="AL198" s="46">
        <v>148.63803246210773</v>
      </c>
    </row>
    <row r="199" spans="2:38">
      <c r="B199" s="62" t="s">
        <v>94</v>
      </c>
      <c r="C199" s="62" t="s">
        <v>221</v>
      </c>
      <c r="D199" s="61" t="s">
        <v>362</v>
      </c>
      <c r="E199" s="61">
        <v>1110024</v>
      </c>
      <c r="F199" s="61">
        <v>1110024</v>
      </c>
      <c r="G199" s="63">
        <v>2</v>
      </c>
      <c r="I199" s="60">
        <v>110867.75</v>
      </c>
      <c r="J199" s="57">
        <v>574.85500000000002</v>
      </c>
      <c r="K199" s="59">
        <v>192.86211305459636</v>
      </c>
      <c r="L199" s="58"/>
      <c r="M199" s="57">
        <v>113678</v>
      </c>
      <c r="O199" s="57">
        <v>113905.356</v>
      </c>
      <c r="P199" s="52"/>
      <c r="Q199" s="56">
        <v>215.58383002266984</v>
      </c>
      <c r="R199" s="55">
        <v>120012.5</v>
      </c>
      <c r="S199" s="55">
        <v>556.68600000000004</v>
      </c>
      <c r="T199" s="55">
        <v>7.8125</v>
      </c>
      <c r="U199" s="55">
        <v>151.20824999999999</v>
      </c>
      <c r="V199" s="55">
        <v>16.86675</v>
      </c>
      <c r="W199" s="46">
        <v>19.583830022669844</v>
      </c>
      <c r="X199" s="46">
        <v>-24.463775510204073</v>
      </c>
      <c r="Y199" s="55">
        <v>-13.433999999999969</v>
      </c>
      <c r="Z199" s="54">
        <v>-2.4132096011036684E-2</v>
      </c>
      <c r="AA199" s="54">
        <v>1.3576263182748308E-2</v>
      </c>
      <c r="AB199" s="53">
        <v>3.75</v>
      </c>
      <c r="AC199" s="52"/>
      <c r="AD199" s="51">
        <v>0.02</v>
      </c>
      <c r="AE199" s="50">
        <v>196</v>
      </c>
      <c r="AF199" s="49">
        <v>581.14977551020411</v>
      </c>
      <c r="AG199" s="49">
        <v>3</v>
      </c>
      <c r="AH199" s="49">
        <v>567.12</v>
      </c>
      <c r="AI199" s="48">
        <v>570.12</v>
      </c>
      <c r="AJ199" s="65">
        <v>11.029775510204104</v>
      </c>
      <c r="AK199" s="47">
        <v>9</v>
      </c>
      <c r="AL199" s="65">
        <v>20.029775510204104</v>
      </c>
    </row>
    <row r="200" spans="2:38">
      <c r="B200" s="62" t="s">
        <v>88</v>
      </c>
      <c r="C200" s="62" t="s">
        <v>128</v>
      </c>
      <c r="D200" s="61" t="s">
        <v>363</v>
      </c>
      <c r="E200" s="61">
        <v>1112036</v>
      </c>
      <c r="F200" s="61">
        <v>1112036</v>
      </c>
      <c r="G200" s="63">
        <v>2</v>
      </c>
      <c r="I200" s="60">
        <v>183321</v>
      </c>
      <c r="J200" s="57">
        <v>959.84850000000006</v>
      </c>
      <c r="K200" s="59">
        <v>190.98951553292002</v>
      </c>
      <c r="L200" s="58"/>
      <c r="M200" s="57">
        <v>203724</v>
      </c>
      <c r="O200" s="57">
        <v>204131.448</v>
      </c>
      <c r="P200" s="52"/>
      <c r="Q200" s="56">
        <v>214.94321550162854</v>
      </c>
      <c r="R200" s="55">
        <v>207663.25</v>
      </c>
      <c r="S200" s="55">
        <v>966.13074999999992</v>
      </c>
      <c r="T200" s="55">
        <v>37.25</v>
      </c>
      <c r="U200" s="55">
        <v>54.05</v>
      </c>
      <c r="V200" s="55">
        <v>91.324750000000009</v>
      </c>
      <c r="W200" s="46">
        <v>18.943215501628544</v>
      </c>
      <c r="X200" s="46">
        <v>-75.356229591836723</v>
      </c>
      <c r="Y200" s="55">
        <v>59.200749999999857</v>
      </c>
      <c r="Z200" s="54">
        <v>6.1276126445618112E-2</v>
      </c>
      <c r="AA200" s="54">
        <v>1.1113540300247776E-2</v>
      </c>
      <c r="AB200" s="53">
        <v>5.25</v>
      </c>
      <c r="AC200" s="52"/>
      <c r="AD200" s="51">
        <v>0.03</v>
      </c>
      <c r="AE200" s="50">
        <v>196</v>
      </c>
      <c r="AF200" s="49">
        <v>1041.4869795918366</v>
      </c>
      <c r="AG200" s="49">
        <v>36.450000000000003</v>
      </c>
      <c r="AH200" s="49">
        <v>870.48</v>
      </c>
      <c r="AI200" s="48">
        <v>906.93000000000006</v>
      </c>
      <c r="AJ200" s="46">
        <v>134.55697959183658</v>
      </c>
      <c r="AK200" s="47">
        <v>14</v>
      </c>
      <c r="AL200" s="46">
        <v>148.55697959183658</v>
      </c>
    </row>
    <row r="201" spans="2:38">
      <c r="B201" s="62" t="s">
        <v>94</v>
      </c>
      <c r="C201" s="62" t="s">
        <v>95</v>
      </c>
      <c r="D201" s="61" t="s">
        <v>364</v>
      </c>
      <c r="E201" s="61">
        <v>1110045</v>
      </c>
      <c r="F201" s="61">
        <v>1110045</v>
      </c>
      <c r="G201" s="63">
        <v>3</v>
      </c>
      <c r="I201" s="60">
        <v>669640</v>
      </c>
      <c r="J201" s="57">
        <v>3742.0547500000002</v>
      </c>
      <c r="K201" s="59">
        <v>178.94981360173844</v>
      </c>
      <c r="L201" s="58"/>
      <c r="M201" s="57">
        <v>681477.25</v>
      </c>
      <c r="O201" s="57">
        <v>682840.20449999999</v>
      </c>
      <c r="P201" s="52"/>
      <c r="Q201" s="56">
        <v>170.65807703466285</v>
      </c>
      <c r="R201" s="55">
        <v>695430</v>
      </c>
      <c r="S201" s="55">
        <v>4074.9902499999998</v>
      </c>
      <c r="T201" s="55">
        <v>176.59899999999999</v>
      </c>
      <c r="U201" s="55">
        <v>295.50424999999996</v>
      </c>
      <c r="V201" s="55">
        <v>225.42525000000001</v>
      </c>
      <c r="W201" s="46">
        <v>-19.028725383179903</v>
      </c>
      <c r="X201" s="46">
        <v>475.16044741923224</v>
      </c>
      <c r="Y201" s="55">
        <v>285.37024999999994</v>
      </c>
      <c r="Z201" s="54">
        <v>7.00296767581223E-2</v>
      </c>
      <c r="AA201" s="54">
        <v>6.4230394577982658E-2</v>
      </c>
      <c r="AB201" s="53">
        <v>78.75</v>
      </c>
      <c r="AC201" s="52"/>
      <c r="AD201" s="51">
        <v>0.06</v>
      </c>
      <c r="AE201" s="50">
        <v>189.68680241784276</v>
      </c>
      <c r="AF201" s="49">
        <v>3599.8298025807676</v>
      </c>
      <c r="AG201" s="49">
        <v>155.22</v>
      </c>
      <c r="AH201" s="49">
        <v>3634.4</v>
      </c>
      <c r="AI201" s="48">
        <v>3789.62</v>
      </c>
      <c r="AJ201" s="46">
        <v>-189.7901974192323</v>
      </c>
      <c r="AK201" s="47">
        <v>62</v>
      </c>
      <c r="AL201" s="46">
        <v>-127.7901974192323</v>
      </c>
    </row>
    <row r="202" spans="2:38">
      <c r="B202" s="62" t="s">
        <v>138</v>
      </c>
      <c r="C202" s="62" t="s">
        <v>250</v>
      </c>
      <c r="D202" s="61" t="s">
        <v>365</v>
      </c>
      <c r="E202" s="61">
        <v>1111254</v>
      </c>
      <c r="F202" s="61">
        <v>1111254</v>
      </c>
      <c r="G202" s="63">
        <v>6</v>
      </c>
      <c r="I202" s="60">
        <v>459562.5</v>
      </c>
      <c r="J202" s="57">
        <v>3169.8407499999998</v>
      </c>
      <c r="K202" s="59">
        <v>144.97968076156508</v>
      </c>
      <c r="L202" s="58"/>
      <c r="M202" s="57">
        <v>464150.25</v>
      </c>
      <c r="O202" s="57">
        <v>465078.55050000001</v>
      </c>
      <c r="P202" s="52"/>
      <c r="Q202" s="56">
        <v>140.26567510827294</v>
      </c>
      <c r="R202" s="55">
        <v>511650.75</v>
      </c>
      <c r="S202" s="55">
        <v>3647.7259999999997</v>
      </c>
      <c r="T202" s="55">
        <v>119.80249999999999</v>
      </c>
      <c r="U202" s="55">
        <v>495.08333333333331</v>
      </c>
      <c r="V202" s="55">
        <v>227.17766666666668</v>
      </c>
      <c r="W202" s="46">
        <v>-20.661770537064285</v>
      </c>
      <c r="X202" s="46">
        <v>757.73698268239741</v>
      </c>
      <c r="Y202" s="55">
        <v>546.28600000000006</v>
      </c>
      <c r="Z202" s="54">
        <v>0.14976070022803251</v>
      </c>
      <c r="AA202" s="54">
        <v>3.7166011174579391E-2</v>
      </c>
      <c r="AB202" s="53">
        <v>22.5</v>
      </c>
      <c r="AC202" s="52"/>
      <c r="AD202" s="51">
        <v>0.11</v>
      </c>
      <c r="AE202" s="50">
        <v>160.92744564533723</v>
      </c>
      <c r="AF202" s="49">
        <v>2889.9890173176022</v>
      </c>
      <c r="AG202" s="49">
        <v>147.41</v>
      </c>
      <c r="AH202" s="49">
        <v>2954.0299999999997</v>
      </c>
      <c r="AI202" s="48">
        <v>3101.4399999999996</v>
      </c>
      <c r="AJ202" s="46">
        <v>-211.45098268239735</v>
      </c>
      <c r="AK202" s="47">
        <v>58</v>
      </c>
      <c r="AL202" s="46">
        <v>-153.45098268239735</v>
      </c>
    </row>
    <row r="203" spans="2:38">
      <c r="B203" s="62" t="s">
        <v>74</v>
      </c>
      <c r="C203" s="62" t="s">
        <v>75</v>
      </c>
      <c r="D203" s="61" t="s">
        <v>366</v>
      </c>
      <c r="E203" s="61">
        <v>1110082</v>
      </c>
      <c r="F203" s="61">
        <v>1110082</v>
      </c>
      <c r="G203" s="63">
        <v>6</v>
      </c>
      <c r="I203" s="60">
        <v>151829.5</v>
      </c>
      <c r="J203" s="57">
        <v>1141.46</v>
      </c>
      <c r="K203" s="59">
        <v>133.01342140767088</v>
      </c>
      <c r="L203" s="58"/>
      <c r="M203" s="57">
        <v>159287.25</v>
      </c>
      <c r="O203" s="57">
        <v>159605.82449999999</v>
      </c>
      <c r="P203" s="52"/>
      <c r="Q203" s="56">
        <v>157.1757311551101</v>
      </c>
      <c r="R203" s="55">
        <v>153970.25</v>
      </c>
      <c r="S203" s="55">
        <v>979.60574999999994</v>
      </c>
      <c r="T203" s="55">
        <v>54.394999999999996</v>
      </c>
      <c r="U203" s="55">
        <v>115.30025000000001</v>
      </c>
      <c r="V203" s="55">
        <v>28.6875</v>
      </c>
      <c r="W203" s="46">
        <v>8.2006991785187324</v>
      </c>
      <c r="X203" s="46">
        <v>-91.753808594215116</v>
      </c>
      <c r="Y203" s="55">
        <v>34.155749999999898</v>
      </c>
      <c r="Z203" s="54">
        <v>3.4866832907013763E-2</v>
      </c>
      <c r="AA203" s="54">
        <v>4.7105482883384363E-2</v>
      </c>
      <c r="AB203" s="53">
        <v>4.5</v>
      </c>
      <c r="AC203" s="52"/>
      <c r="AD203" s="51">
        <v>0.12</v>
      </c>
      <c r="AE203" s="50">
        <v>148.97503197659137</v>
      </c>
      <c r="AF203" s="49">
        <v>1071.3595585942151</v>
      </c>
      <c r="AG203" s="49">
        <v>53.45</v>
      </c>
      <c r="AH203" s="49">
        <v>892</v>
      </c>
      <c r="AI203" s="48">
        <v>945.45</v>
      </c>
      <c r="AJ203" s="46">
        <v>125.90955859421501</v>
      </c>
      <c r="AK203" s="47">
        <v>15</v>
      </c>
      <c r="AL203" s="46">
        <v>140.90955859421501</v>
      </c>
    </row>
    <row r="204" spans="2:38">
      <c r="B204" s="62" t="s">
        <v>65</v>
      </c>
      <c r="C204" s="62" t="s">
        <v>172</v>
      </c>
      <c r="D204" s="61" t="s">
        <v>367</v>
      </c>
      <c r="E204" s="61">
        <v>1111732</v>
      </c>
      <c r="F204" s="61">
        <v>1111732</v>
      </c>
      <c r="G204" s="63">
        <v>6</v>
      </c>
      <c r="I204" s="60">
        <v>203711</v>
      </c>
      <c r="J204" s="57">
        <v>1412.16</v>
      </c>
      <c r="K204" s="59">
        <v>144.25490029458416</v>
      </c>
      <c r="L204" s="58"/>
      <c r="M204" s="57">
        <v>214600.75</v>
      </c>
      <c r="O204" s="57">
        <v>215029.9515</v>
      </c>
      <c r="P204" s="52"/>
      <c r="Q204" s="56">
        <v>126.58832400244981</v>
      </c>
      <c r="R204" s="55">
        <v>212373.75</v>
      </c>
      <c r="S204" s="55">
        <v>1677.6725000000001</v>
      </c>
      <c r="T204" s="55">
        <v>30.375</v>
      </c>
      <c r="U204" s="55">
        <v>264.43349999999998</v>
      </c>
      <c r="V204" s="55">
        <v>134.56700000000001</v>
      </c>
      <c r="W204" s="46">
        <v>-33.534615324538606</v>
      </c>
      <c r="X204" s="46">
        <v>334.76715237279041</v>
      </c>
      <c r="Y204" s="55">
        <v>318.04250000000025</v>
      </c>
      <c r="Z204" s="54">
        <v>0.18957365039958646</v>
      </c>
      <c r="AA204" s="54">
        <v>1.2057005927607516E-2</v>
      </c>
      <c r="AB204" s="53">
        <v>10.25</v>
      </c>
      <c r="AC204" s="52"/>
      <c r="AD204" s="51">
        <v>0.11</v>
      </c>
      <c r="AE204" s="50">
        <v>160.12293932698842</v>
      </c>
      <c r="AF204" s="49">
        <v>1342.9053476272097</v>
      </c>
      <c r="AG204" s="49">
        <v>24.51</v>
      </c>
      <c r="AH204" s="49">
        <v>1335.12</v>
      </c>
      <c r="AI204" s="48">
        <v>1359.6299999999999</v>
      </c>
      <c r="AJ204" s="46">
        <v>-16.72465237279016</v>
      </c>
      <c r="AK204" s="47">
        <v>32</v>
      </c>
      <c r="AL204" s="46">
        <v>15.27534762720984</v>
      </c>
    </row>
    <row r="205" spans="2:38">
      <c r="B205" s="62" t="s">
        <v>80</v>
      </c>
      <c r="C205" s="62" t="s">
        <v>126</v>
      </c>
      <c r="D205" s="61" t="s">
        <v>368</v>
      </c>
      <c r="E205" s="61">
        <v>1112154</v>
      </c>
      <c r="F205" s="61">
        <v>1112154</v>
      </c>
      <c r="G205" s="63">
        <v>4</v>
      </c>
      <c r="I205" s="60">
        <v>145662.5</v>
      </c>
      <c r="J205" s="57">
        <v>852.76</v>
      </c>
      <c r="K205" s="59">
        <v>170.81300717669686</v>
      </c>
      <c r="L205" s="58"/>
      <c r="M205" s="57">
        <v>156028</v>
      </c>
      <c r="O205" s="57">
        <v>156340.05600000001</v>
      </c>
      <c r="P205" s="52"/>
      <c r="Q205" s="56">
        <v>164.95974716521815</v>
      </c>
      <c r="R205" s="55">
        <v>154498</v>
      </c>
      <c r="S205" s="55">
        <v>936.57999999999993</v>
      </c>
      <c r="T205" s="55">
        <v>0</v>
      </c>
      <c r="U205" s="55">
        <v>32.641750000000002</v>
      </c>
      <c r="V205" s="55">
        <v>20.774999999999999</v>
      </c>
      <c r="W205" s="46">
        <v>-17.810170513847481</v>
      </c>
      <c r="X205" s="46">
        <v>81.187285568049788</v>
      </c>
      <c r="Y205" s="55">
        <v>55.579999999999927</v>
      </c>
      <c r="Z205" s="54">
        <v>5.9343569155864882E-2</v>
      </c>
      <c r="AA205" s="54">
        <v>7.5085643550105094E-2</v>
      </c>
      <c r="AB205" s="53">
        <v>27</v>
      </c>
      <c r="AC205" s="52"/>
      <c r="AD205" s="51">
        <v>7.0000000000000007E-2</v>
      </c>
      <c r="AE205" s="50">
        <v>182.76991767906563</v>
      </c>
      <c r="AF205" s="49">
        <v>855.39271443195014</v>
      </c>
      <c r="AG205" s="49">
        <v>0</v>
      </c>
      <c r="AH205" s="49">
        <v>881</v>
      </c>
      <c r="AI205" s="48">
        <v>881</v>
      </c>
      <c r="AJ205" s="46">
        <v>-25.607285568049861</v>
      </c>
      <c r="AK205" s="47">
        <v>16</v>
      </c>
      <c r="AL205" s="46">
        <v>-9.6072855680498606</v>
      </c>
    </row>
    <row r="206" spans="2:38">
      <c r="B206" s="62" t="s">
        <v>88</v>
      </c>
      <c r="C206" s="62" t="s">
        <v>128</v>
      </c>
      <c r="D206" s="61" t="s">
        <v>369</v>
      </c>
      <c r="E206" s="61" t="s">
        <v>370</v>
      </c>
      <c r="F206" s="61">
        <v>1112041</v>
      </c>
      <c r="G206" s="63">
        <v>4</v>
      </c>
      <c r="I206" s="60">
        <v>807139.25</v>
      </c>
      <c r="J206" s="57">
        <v>4678.500500000001</v>
      </c>
      <c r="K206" s="59">
        <v>172.5209284470526</v>
      </c>
      <c r="L206" s="58"/>
      <c r="M206" s="57">
        <v>878328</v>
      </c>
      <c r="O206" s="57">
        <v>880084.65599999996</v>
      </c>
      <c r="P206" s="52"/>
      <c r="Q206" s="56">
        <v>188.30133511601991</v>
      </c>
      <c r="R206" s="55">
        <v>894949.5</v>
      </c>
      <c r="S206" s="55">
        <v>4752.7517499999994</v>
      </c>
      <c r="T206" s="55">
        <v>63.0625</v>
      </c>
      <c r="U206" s="55">
        <v>341.88774999999998</v>
      </c>
      <c r="V206" s="55">
        <v>306.10000000000002</v>
      </c>
      <c r="W206" s="46">
        <v>5.4291509621441492</v>
      </c>
      <c r="X206" s="46">
        <v>-59.815344728100172</v>
      </c>
      <c r="Y206" s="55">
        <v>435.36175000000003</v>
      </c>
      <c r="Z206" s="54">
        <v>9.1602038755758716E-2</v>
      </c>
      <c r="AA206" s="54">
        <v>1.3071511653916701E-4</v>
      </c>
      <c r="AB206" s="53">
        <v>0.75</v>
      </c>
      <c r="AC206" s="52"/>
      <c r="AD206" s="51">
        <v>0.06</v>
      </c>
      <c r="AE206" s="50">
        <v>182.87218415387576</v>
      </c>
      <c r="AF206" s="49">
        <v>4812.5670947280996</v>
      </c>
      <c r="AG206" s="49">
        <v>108.15</v>
      </c>
      <c r="AH206" s="49">
        <v>4209.24</v>
      </c>
      <c r="AI206" s="48">
        <v>4317.3899999999994</v>
      </c>
      <c r="AJ206" s="46">
        <v>495.1770947281002</v>
      </c>
      <c r="AK206" s="47">
        <v>77</v>
      </c>
      <c r="AL206" s="46">
        <v>572.1770947281002</v>
      </c>
    </row>
    <row r="207" spans="2:38">
      <c r="B207" s="62" t="s">
        <v>110</v>
      </c>
      <c r="C207" s="62" t="s">
        <v>111</v>
      </c>
      <c r="D207" s="61" t="s">
        <v>371</v>
      </c>
      <c r="E207" s="61">
        <v>1112425</v>
      </c>
      <c r="F207" s="61">
        <v>1112425</v>
      </c>
      <c r="G207" s="63">
        <v>5</v>
      </c>
      <c r="I207" s="60">
        <v>242593.5</v>
      </c>
      <c r="J207" s="57">
        <v>1548.5147500000003</v>
      </c>
      <c r="K207" s="59">
        <v>156.66205310604886</v>
      </c>
      <c r="L207" s="58"/>
      <c r="M207" s="57">
        <v>265341</v>
      </c>
      <c r="O207" s="57">
        <v>265871.68199999997</v>
      </c>
      <c r="P207" s="52"/>
      <c r="Q207" s="56">
        <v>162.13184164679117</v>
      </c>
      <c r="R207" s="55">
        <v>269856.25</v>
      </c>
      <c r="S207" s="55">
        <v>1664.4247500000001</v>
      </c>
      <c r="T207" s="55">
        <v>0</v>
      </c>
      <c r="U207" s="55">
        <v>240.52924999999999</v>
      </c>
      <c r="V207" s="55">
        <v>68.894666666666652</v>
      </c>
      <c r="W207" s="46">
        <v>-7.0631757077416069</v>
      </c>
      <c r="X207" s="46">
        <v>93.03283694566926</v>
      </c>
      <c r="Y207" s="55">
        <v>204.0947500000002</v>
      </c>
      <c r="Z207" s="54">
        <v>0.12262179470715044</v>
      </c>
      <c r="AA207" s="54">
        <v>1.5652826540477283E-2</v>
      </c>
      <c r="AB207" s="53">
        <v>8.75</v>
      </c>
      <c r="AC207" s="52"/>
      <c r="AD207" s="51">
        <v>0.08</v>
      </c>
      <c r="AE207" s="50">
        <v>169.19501735453278</v>
      </c>
      <c r="AF207" s="49">
        <v>1571.3919130543309</v>
      </c>
      <c r="AG207" s="49">
        <v>0</v>
      </c>
      <c r="AH207" s="49">
        <v>1460.33</v>
      </c>
      <c r="AI207" s="48">
        <v>1460.33</v>
      </c>
      <c r="AJ207" s="46">
        <v>111.06191305433094</v>
      </c>
      <c r="AK207" s="47">
        <v>28</v>
      </c>
      <c r="AL207" s="46">
        <v>139.06191305433094</v>
      </c>
    </row>
    <row r="208" spans="2:38">
      <c r="B208" s="62" t="s">
        <v>141</v>
      </c>
      <c r="C208" s="62" t="s">
        <v>142</v>
      </c>
      <c r="D208" s="61" t="s">
        <v>372</v>
      </c>
      <c r="E208" s="61">
        <v>1111925</v>
      </c>
      <c r="F208" s="61">
        <v>1111925</v>
      </c>
      <c r="G208" s="63">
        <v>6</v>
      </c>
      <c r="I208" s="60">
        <v>202852.5</v>
      </c>
      <c r="J208" s="57">
        <v>1431.123</v>
      </c>
      <c r="K208" s="59">
        <v>141.74358178856744</v>
      </c>
      <c r="L208" s="58"/>
      <c r="M208" s="57">
        <v>217890.5</v>
      </c>
      <c r="O208" s="57">
        <v>218326.28099999999</v>
      </c>
      <c r="P208" s="52"/>
      <c r="Q208" s="56">
        <v>157.91713122277008</v>
      </c>
      <c r="R208" s="55">
        <v>216281.25</v>
      </c>
      <c r="S208" s="55">
        <v>1369.587</v>
      </c>
      <c r="T208" s="55">
        <v>54.107500000000002</v>
      </c>
      <c r="U208" s="55">
        <v>144.14575000000002</v>
      </c>
      <c r="V208" s="55">
        <v>104.81675000000001</v>
      </c>
      <c r="W208" s="46">
        <v>0.58175543746023095</v>
      </c>
      <c r="X208" s="46">
        <v>-18.062026229896219</v>
      </c>
      <c r="Y208" s="55">
        <v>58.34699999999998</v>
      </c>
      <c r="Z208" s="54">
        <v>4.2601893855592952E-2</v>
      </c>
      <c r="AA208" s="54">
        <v>1.9777149397428129E-2</v>
      </c>
      <c r="AB208" s="53">
        <v>11.75</v>
      </c>
      <c r="AC208" s="52"/>
      <c r="AD208" s="51">
        <v>0.11</v>
      </c>
      <c r="AE208" s="50">
        <v>157.33537578530985</v>
      </c>
      <c r="AF208" s="49">
        <v>1387.6490262298962</v>
      </c>
      <c r="AG208" s="49">
        <v>55</v>
      </c>
      <c r="AH208" s="49">
        <v>1256.24</v>
      </c>
      <c r="AI208" s="48">
        <v>1311.24</v>
      </c>
      <c r="AJ208" s="46">
        <v>76.409026229896199</v>
      </c>
      <c r="AK208" s="47">
        <v>26</v>
      </c>
      <c r="AL208" s="46">
        <v>102.4090262298962</v>
      </c>
    </row>
    <row r="209" spans="2:38">
      <c r="B209" s="62" t="s">
        <v>85</v>
      </c>
      <c r="C209" s="62" t="s">
        <v>97</v>
      </c>
      <c r="D209" s="61" t="s">
        <v>373</v>
      </c>
      <c r="E209" s="61">
        <v>1110809</v>
      </c>
      <c r="F209" s="61">
        <v>1110809</v>
      </c>
      <c r="G209" s="63">
        <v>4</v>
      </c>
      <c r="I209" s="60">
        <v>135089</v>
      </c>
      <c r="J209" s="57">
        <v>816.08749999999986</v>
      </c>
      <c r="K209" s="59">
        <v>165.53249498368743</v>
      </c>
      <c r="L209" s="58"/>
      <c r="M209" s="57">
        <v>139650</v>
      </c>
      <c r="O209" s="57">
        <v>139929.29999999999</v>
      </c>
      <c r="P209" s="52"/>
      <c r="Q209" s="56">
        <v>179.99564745660072</v>
      </c>
      <c r="R209" s="55">
        <v>142671.75</v>
      </c>
      <c r="S209" s="55">
        <v>792.64</v>
      </c>
      <c r="T209" s="55">
        <v>35.375</v>
      </c>
      <c r="U209" s="55">
        <v>52.25</v>
      </c>
      <c r="V209" s="55">
        <v>16.574999999999999</v>
      </c>
      <c r="W209" s="46">
        <v>1.2205528742182992</v>
      </c>
      <c r="X209" s="46">
        <v>9.9286255388424252</v>
      </c>
      <c r="Y209" s="55">
        <v>-71.360000000000014</v>
      </c>
      <c r="Z209" s="54">
        <v>-9.0028259991925735E-2</v>
      </c>
      <c r="AA209" s="54">
        <v>0</v>
      </c>
      <c r="AB209" s="53">
        <v>0</v>
      </c>
      <c r="AC209" s="52"/>
      <c r="AD209" s="51">
        <v>0.08</v>
      </c>
      <c r="AE209" s="50">
        <v>178.77509458238242</v>
      </c>
      <c r="AF209" s="49">
        <v>782.71137446115756</v>
      </c>
      <c r="AG209" s="49">
        <v>23</v>
      </c>
      <c r="AH209" s="49">
        <v>841</v>
      </c>
      <c r="AI209" s="48">
        <v>864</v>
      </c>
      <c r="AJ209" s="46">
        <v>-81.288625538842439</v>
      </c>
      <c r="AK209" s="47">
        <v>14</v>
      </c>
      <c r="AL209" s="46">
        <v>-67.288625538842439</v>
      </c>
    </row>
    <row r="210" spans="2:38">
      <c r="B210" s="62" t="s">
        <v>74</v>
      </c>
      <c r="C210" s="62" t="s">
        <v>75</v>
      </c>
      <c r="D210" s="61" t="s">
        <v>374</v>
      </c>
      <c r="E210" s="61">
        <v>1110470</v>
      </c>
      <c r="F210" s="61">
        <v>1110470</v>
      </c>
      <c r="G210" s="63">
        <v>2</v>
      </c>
      <c r="I210" s="60">
        <v>239918</v>
      </c>
      <c r="J210" s="57">
        <v>1229.9515000000001</v>
      </c>
      <c r="K210" s="59">
        <v>195.06297606043813</v>
      </c>
      <c r="L210" s="58"/>
      <c r="M210" s="57">
        <v>257210</v>
      </c>
      <c r="O210" s="57">
        <v>257724.42</v>
      </c>
      <c r="P210" s="52"/>
      <c r="Q210" s="56">
        <v>201.89089633397649</v>
      </c>
      <c r="R210" s="55">
        <v>244583.25</v>
      </c>
      <c r="S210" s="55">
        <v>1211.4625000000001</v>
      </c>
      <c r="T210" s="55">
        <v>0</v>
      </c>
      <c r="U210" s="55">
        <v>174.9915</v>
      </c>
      <c r="V210" s="55">
        <v>25</v>
      </c>
      <c r="W210" s="46">
        <v>5.8908963339764853</v>
      </c>
      <c r="X210" s="46">
        <v>-103.45801020408157</v>
      </c>
      <c r="Y210" s="55">
        <v>17.462500000000091</v>
      </c>
      <c r="Z210" s="54">
        <v>1.441439582323026E-2</v>
      </c>
      <c r="AA210" s="54">
        <v>7.6622508860612407E-3</v>
      </c>
      <c r="AB210" s="53">
        <v>9.5</v>
      </c>
      <c r="AC210" s="52"/>
      <c r="AD210" s="51">
        <v>0.01</v>
      </c>
      <c r="AE210" s="50">
        <v>196</v>
      </c>
      <c r="AF210" s="49">
        <v>1314.9205102040817</v>
      </c>
      <c r="AG210" s="49">
        <v>0</v>
      </c>
      <c r="AH210" s="49">
        <v>1194</v>
      </c>
      <c r="AI210" s="48">
        <v>1194</v>
      </c>
      <c r="AJ210" s="46">
        <v>120.92051020408167</v>
      </c>
      <c r="AK210" s="47">
        <v>17</v>
      </c>
      <c r="AL210" s="46">
        <v>137.92051020408167</v>
      </c>
    </row>
    <row r="211" spans="2:38">
      <c r="B211" s="62" t="s">
        <v>154</v>
      </c>
      <c r="C211" s="62" t="s">
        <v>157</v>
      </c>
      <c r="D211" s="61" t="s">
        <v>375</v>
      </c>
      <c r="E211" s="61">
        <v>1110696</v>
      </c>
      <c r="F211" s="61">
        <v>1110696</v>
      </c>
      <c r="G211" s="63">
        <v>4</v>
      </c>
      <c r="I211" s="60">
        <v>187565.25</v>
      </c>
      <c r="J211" s="57">
        <v>1118.425</v>
      </c>
      <c r="K211" s="59">
        <v>167.7048081006773</v>
      </c>
      <c r="L211" s="58"/>
      <c r="M211" s="57">
        <v>203839.25</v>
      </c>
      <c r="O211" s="57">
        <v>204246.92850000001</v>
      </c>
      <c r="P211" s="52"/>
      <c r="Q211" s="56">
        <v>185.22708323004881</v>
      </c>
      <c r="R211" s="55">
        <v>205490</v>
      </c>
      <c r="S211" s="55">
        <v>1109.395</v>
      </c>
      <c r="T211" s="55">
        <v>13.75</v>
      </c>
      <c r="U211" s="55">
        <v>95.070750000000004</v>
      </c>
      <c r="V211" s="55">
        <v>20.4375</v>
      </c>
      <c r="W211" s="46">
        <v>5.782938562324091</v>
      </c>
      <c r="X211" s="46">
        <v>-28.825078889742599</v>
      </c>
      <c r="Y211" s="55">
        <v>-8.9649999999999181</v>
      </c>
      <c r="Z211" s="54">
        <v>-8.0809810752706813E-3</v>
      </c>
      <c r="AA211" s="54">
        <v>1.5509725016767271E-3</v>
      </c>
      <c r="AB211" s="53">
        <v>0.5</v>
      </c>
      <c r="AC211" s="52"/>
      <c r="AD211" s="51">
        <v>7.0000000000000007E-2</v>
      </c>
      <c r="AE211" s="50">
        <v>179.44414466772471</v>
      </c>
      <c r="AF211" s="49">
        <v>1138.2200788897426</v>
      </c>
      <c r="AG211" s="49">
        <v>12.3</v>
      </c>
      <c r="AH211" s="49">
        <v>1106.06</v>
      </c>
      <c r="AI211" s="48">
        <v>1118.3599999999999</v>
      </c>
      <c r="AJ211" s="46">
        <v>19.860078889742681</v>
      </c>
      <c r="AK211" s="47">
        <v>21</v>
      </c>
      <c r="AL211" s="46">
        <v>40.860078889742681</v>
      </c>
    </row>
    <row r="212" spans="2:38">
      <c r="B212" s="62" t="s">
        <v>154</v>
      </c>
      <c r="C212" s="62" t="s">
        <v>185</v>
      </c>
      <c r="D212" s="61" t="s">
        <v>376</v>
      </c>
      <c r="E212" s="61">
        <v>1110575</v>
      </c>
      <c r="F212" s="61">
        <v>1110575</v>
      </c>
      <c r="G212" s="63">
        <v>4</v>
      </c>
      <c r="I212" s="60">
        <v>228412.5</v>
      </c>
      <c r="J212" s="57">
        <v>1311.0825</v>
      </c>
      <c r="K212" s="59">
        <v>174.21672549210291</v>
      </c>
      <c r="L212" s="58"/>
      <c r="M212" s="57">
        <v>238899</v>
      </c>
      <c r="O212" s="57">
        <v>239376.79800000001</v>
      </c>
      <c r="P212" s="52"/>
      <c r="Q212" s="56">
        <v>180.83876593320841</v>
      </c>
      <c r="R212" s="55">
        <v>236842</v>
      </c>
      <c r="S212" s="55">
        <v>1309.6860000000001</v>
      </c>
      <c r="T212" s="55">
        <v>38.975000000000001</v>
      </c>
      <c r="U212" s="55">
        <v>30.808499999999999</v>
      </c>
      <c r="V212" s="55">
        <v>16.4375</v>
      </c>
      <c r="W212" s="46">
        <v>-3.830963088420674</v>
      </c>
      <c r="X212" s="46">
        <v>13.443246690043907</v>
      </c>
      <c r="Y212" s="55">
        <v>21.086000000000013</v>
      </c>
      <c r="Z212" s="54">
        <v>1.6100042300215479E-2</v>
      </c>
      <c r="AA212" s="54">
        <v>0</v>
      </c>
      <c r="AB212" s="53">
        <v>0</v>
      </c>
      <c r="AC212" s="52"/>
      <c r="AD212" s="51">
        <v>0.06</v>
      </c>
      <c r="AE212" s="50">
        <v>184.66972902162908</v>
      </c>
      <c r="AF212" s="49">
        <v>1296.2427533099562</v>
      </c>
      <c r="AG212" s="49">
        <v>35.200000000000003</v>
      </c>
      <c r="AH212" s="49">
        <v>1253.4000000000001</v>
      </c>
      <c r="AI212" s="48">
        <v>1288.6000000000001</v>
      </c>
      <c r="AJ212" s="46">
        <v>7.642753309956106</v>
      </c>
      <c r="AK212" s="47">
        <v>27</v>
      </c>
      <c r="AL212" s="46">
        <v>34.642753309956106</v>
      </c>
    </row>
    <row r="213" spans="2:38">
      <c r="B213" s="62" t="s">
        <v>80</v>
      </c>
      <c r="C213" s="62" t="s">
        <v>226</v>
      </c>
      <c r="D213" s="61" t="s">
        <v>377</v>
      </c>
      <c r="E213" s="61">
        <v>1112175</v>
      </c>
      <c r="F213" s="61">
        <v>1112175</v>
      </c>
      <c r="G213" s="63">
        <v>2</v>
      </c>
      <c r="I213" s="60">
        <v>202297.75</v>
      </c>
      <c r="J213" s="57">
        <v>1059.4055000000001</v>
      </c>
      <c r="K213" s="59">
        <v>190.95403035004065</v>
      </c>
      <c r="L213" s="58"/>
      <c r="M213" s="57">
        <v>207287.5</v>
      </c>
      <c r="O213" s="57">
        <v>207702.07500000001</v>
      </c>
      <c r="P213" s="52"/>
      <c r="Q213" s="56">
        <v>189.96808002716821</v>
      </c>
      <c r="R213" s="55">
        <v>208789.5</v>
      </c>
      <c r="S213" s="55">
        <v>1099.0767500000002</v>
      </c>
      <c r="T213" s="55">
        <v>2.3132500000000005</v>
      </c>
      <c r="U213" s="55">
        <v>63.891750000000002</v>
      </c>
      <c r="V213" s="55">
        <v>26.412500000000001</v>
      </c>
      <c r="W213" s="46">
        <v>-6.0319199728317869</v>
      </c>
      <c r="X213" s="46">
        <v>39.372285714285908</v>
      </c>
      <c r="Y213" s="55">
        <v>14.566750000000184</v>
      </c>
      <c r="Z213" s="54">
        <v>1.325362400760473E-2</v>
      </c>
      <c r="AA213" s="54">
        <v>2.0662789027717936E-2</v>
      </c>
      <c r="AB213" s="53">
        <v>16.25</v>
      </c>
      <c r="AC213" s="52"/>
      <c r="AD213" s="51">
        <v>0.03</v>
      </c>
      <c r="AE213" s="50">
        <v>196</v>
      </c>
      <c r="AF213" s="49">
        <v>1059.7044642857143</v>
      </c>
      <c r="AG213" s="49">
        <v>7.3</v>
      </c>
      <c r="AH213" s="49">
        <v>1077.21</v>
      </c>
      <c r="AI213" s="48">
        <v>1084.51</v>
      </c>
      <c r="AJ213" s="46">
        <v>-24.805535714285725</v>
      </c>
      <c r="AK213" s="47">
        <v>21</v>
      </c>
      <c r="AL213" s="46">
        <v>-3.8055357142857247</v>
      </c>
    </row>
    <row r="214" spans="2:38">
      <c r="B214" s="62" t="s">
        <v>151</v>
      </c>
      <c r="C214" s="62" t="s">
        <v>152</v>
      </c>
      <c r="D214" s="61" t="s">
        <v>378</v>
      </c>
      <c r="E214" s="61">
        <v>1111305</v>
      </c>
      <c r="F214" s="61">
        <v>1111305</v>
      </c>
      <c r="G214" s="63">
        <v>2</v>
      </c>
      <c r="I214" s="60">
        <v>160609.75</v>
      </c>
      <c r="J214" s="57">
        <v>850.18499999999995</v>
      </c>
      <c r="K214" s="59">
        <v>188.91153101971926</v>
      </c>
      <c r="L214" s="58"/>
      <c r="M214" s="57">
        <v>171501.75</v>
      </c>
      <c r="O214" s="57">
        <v>171844.75349999999</v>
      </c>
      <c r="P214" s="52"/>
      <c r="Q214" s="56">
        <v>213.13418739996197</v>
      </c>
      <c r="R214" s="55">
        <v>173771.5</v>
      </c>
      <c r="S214" s="55">
        <v>815.31500000000005</v>
      </c>
      <c r="T214" s="55">
        <v>26.462500000000002</v>
      </c>
      <c r="U214" s="55">
        <v>39.1875</v>
      </c>
      <c r="V214" s="55">
        <v>12.312750000000001</v>
      </c>
      <c r="W214" s="46">
        <v>17.134187399961974</v>
      </c>
      <c r="X214" s="46">
        <v>-61.44394642857128</v>
      </c>
      <c r="Y214" s="55">
        <v>-9.9249999999999545</v>
      </c>
      <c r="Z214" s="54">
        <v>-1.2173209127760379E-2</v>
      </c>
      <c r="AA214" s="54">
        <v>3.8511304821574506E-2</v>
      </c>
      <c r="AB214" s="53">
        <v>7.25</v>
      </c>
      <c r="AC214" s="52"/>
      <c r="AD214" s="51">
        <v>0.04</v>
      </c>
      <c r="AE214" s="50">
        <v>196</v>
      </c>
      <c r="AF214" s="49">
        <v>876.75894642857133</v>
      </c>
      <c r="AG214" s="49">
        <v>25</v>
      </c>
      <c r="AH214" s="49">
        <v>800.24</v>
      </c>
      <c r="AI214" s="48">
        <v>825.24</v>
      </c>
      <c r="AJ214" s="46">
        <v>51.518946428571326</v>
      </c>
      <c r="AK214" s="47">
        <v>17</v>
      </c>
      <c r="AL214" s="46">
        <v>68.518946428571326</v>
      </c>
    </row>
    <row r="215" spans="2:38">
      <c r="B215" s="62" t="s">
        <v>74</v>
      </c>
      <c r="C215" s="62" t="s">
        <v>219</v>
      </c>
      <c r="D215" s="61" t="s">
        <v>379</v>
      </c>
      <c r="E215" s="61">
        <v>1112763</v>
      </c>
      <c r="F215" s="61">
        <v>1112763</v>
      </c>
      <c r="G215" s="63">
        <v>5</v>
      </c>
      <c r="I215" s="60">
        <v>261886.75</v>
      </c>
      <c r="J215" s="57">
        <v>1721.1442500000001</v>
      </c>
      <c r="K215" s="59">
        <v>152.15851315193365</v>
      </c>
      <c r="L215" s="58"/>
      <c r="M215" s="57">
        <v>280908.5</v>
      </c>
      <c r="O215" s="57">
        <v>281470.31699999998</v>
      </c>
      <c r="P215" s="52"/>
      <c r="Q215" s="56">
        <v>157.69297442536987</v>
      </c>
      <c r="R215" s="55">
        <v>291096.5</v>
      </c>
      <c r="S215" s="55">
        <v>1845.97</v>
      </c>
      <c r="T215" s="55">
        <v>101.20250000000001</v>
      </c>
      <c r="U215" s="55">
        <v>120.325</v>
      </c>
      <c r="V215" s="55">
        <v>162.5</v>
      </c>
      <c r="W215" s="46">
        <v>-8.1598049102377956</v>
      </c>
      <c r="X215" s="46">
        <v>148.86056277774492</v>
      </c>
      <c r="Y215" s="55">
        <v>120.19000000000005</v>
      </c>
      <c r="Z215" s="54">
        <v>6.5109400477797605E-2</v>
      </c>
      <c r="AA215" s="54">
        <v>3.7981804348178001E-2</v>
      </c>
      <c r="AB215" s="53">
        <v>11.25</v>
      </c>
      <c r="AC215" s="52"/>
      <c r="AD215" s="51">
        <v>0.09</v>
      </c>
      <c r="AE215" s="50">
        <v>165.85277933560766</v>
      </c>
      <c r="AF215" s="49">
        <v>1697.1094372222551</v>
      </c>
      <c r="AG215" s="49">
        <v>62.3</v>
      </c>
      <c r="AH215" s="49">
        <v>1663.48</v>
      </c>
      <c r="AI215" s="48">
        <v>1725.78</v>
      </c>
      <c r="AJ215" s="46">
        <v>-28.670562777744863</v>
      </c>
      <c r="AK215" s="47">
        <v>38</v>
      </c>
      <c r="AL215" s="46">
        <v>9.3294372222551374</v>
      </c>
    </row>
    <row r="216" spans="2:38">
      <c r="B216" s="62" t="s">
        <v>154</v>
      </c>
      <c r="C216" s="62" t="s">
        <v>157</v>
      </c>
      <c r="D216" s="61" t="s">
        <v>380</v>
      </c>
      <c r="E216" s="61">
        <v>1110724</v>
      </c>
      <c r="F216" s="61">
        <v>1110724</v>
      </c>
      <c r="G216" s="63">
        <v>1</v>
      </c>
      <c r="I216" s="60">
        <v>194170.5</v>
      </c>
      <c r="J216" s="57">
        <v>991.91875000000005</v>
      </c>
      <c r="K216" s="59">
        <v>195.75242427870225</v>
      </c>
      <c r="L216" s="58"/>
      <c r="M216" s="57">
        <v>215733</v>
      </c>
      <c r="O216" s="57">
        <v>216164.46599999999</v>
      </c>
      <c r="P216" s="52"/>
      <c r="Q216" s="56">
        <v>212.16656870360907</v>
      </c>
      <c r="R216" s="55">
        <v>215495.25</v>
      </c>
      <c r="S216" s="55">
        <v>1015.689</v>
      </c>
      <c r="T216" s="55">
        <v>26.25</v>
      </c>
      <c r="U216" s="55">
        <v>99.745749999999987</v>
      </c>
      <c r="V216" s="55">
        <v>71.783249999999995</v>
      </c>
      <c r="W216" s="46">
        <v>16.166568703609073</v>
      </c>
      <c r="X216" s="46">
        <v>-87.190928571428572</v>
      </c>
      <c r="Y216" s="55">
        <v>78.328999999999951</v>
      </c>
      <c r="Z216" s="54">
        <v>7.7119078773128347E-2</v>
      </c>
      <c r="AA216" s="54">
        <v>0</v>
      </c>
      <c r="AB216" s="53">
        <v>0</v>
      </c>
      <c r="AC216" s="52"/>
      <c r="AD216" s="51">
        <v>0.01</v>
      </c>
      <c r="AE216" s="50">
        <v>196</v>
      </c>
      <c r="AF216" s="49">
        <v>1102.8799285714285</v>
      </c>
      <c r="AG216" s="49">
        <v>0</v>
      </c>
      <c r="AH216" s="49">
        <v>937.36</v>
      </c>
      <c r="AI216" s="48">
        <v>937.36</v>
      </c>
      <c r="AJ216" s="46">
        <v>165.51992857142852</v>
      </c>
      <c r="AK216" s="47">
        <v>18</v>
      </c>
      <c r="AL216" s="46">
        <v>183.51992857142852</v>
      </c>
    </row>
    <row r="217" spans="2:38">
      <c r="B217" s="62" t="s">
        <v>88</v>
      </c>
      <c r="C217" s="62" t="s">
        <v>181</v>
      </c>
      <c r="D217" s="61" t="s">
        <v>381</v>
      </c>
      <c r="E217" s="61">
        <v>1112262</v>
      </c>
      <c r="F217" s="61">
        <v>1112262</v>
      </c>
      <c r="G217" s="63">
        <v>4</v>
      </c>
      <c r="I217" s="60">
        <v>290517.75</v>
      </c>
      <c r="J217" s="57">
        <v>1744.15175</v>
      </c>
      <c r="K217" s="59">
        <v>166.56678525822079</v>
      </c>
      <c r="L217" s="58"/>
      <c r="M217" s="57">
        <v>290440.5</v>
      </c>
      <c r="O217" s="57">
        <v>291021.38099999999</v>
      </c>
      <c r="P217" s="52"/>
      <c r="Q217" s="56">
        <v>154.06709550079344</v>
      </c>
      <c r="R217" s="55">
        <v>303642.75</v>
      </c>
      <c r="S217" s="55">
        <v>1970.8474999999999</v>
      </c>
      <c r="T217" s="55">
        <v>281.54750000000001</v>
      </c>
      <c r="U217" s="55">
        <v>56.0625</v>
      </c>
      <c r="V217" s="55">
        <v>95.125</v>
      </c>
      <c r="W217" s="46">
        <v>-24.159364725502797</v>
      </c>
      <c r="X217" s="46">
        <v>337.97334298377064</v>
      </c>
      <c r="Y217" s="55">
        <v>-1.6825000000001182</v>
      </c>
      <c r="Z217" s="54">
        <v>-8.5369365209642979E-4</v>
      </c>
      <c r="AA217" s="54">
        <v>0.13557283732862985</v>
      </c>
      <c r="AB217" s="53">
        <v>50.25</v>
      </c>
      <c r="AC217" s="52"/>
      <c r="AD217" s="51">
        <v>7.0000000000000007E-2</v>
      </c>
      <c r="AE217" s="50">
        <v>178.22646022629624</v>
      </c>
      <c r="AF217" s="49">
        <v>1632.8741570162292</v>
      </c>
      <c r="AG217" s="49">
        <v>268.08</v>
      </c>
      <c r="AH217" s="49">
        <v>1704.45</v>
      </c>
      <c r="AI217" s="48">
        <v>1972.53</v>
      </c>
      <c r="AJ217" s="46">
        <v>-339.65584298377075</v>
      </c>
      <c r="AK217" s="47">
        <v>32</v>
      </c>
      <c r="AL217" s="46">
        <v>-307.65584298377075</v>
      </c>
    </row>
    <row r="218" spans="2:38">
      <c r="B218" s="62" t="s">
        <v>88</v>
      </c>
      <c r="C218" s="62" t="s">
        <v>89</v>
      </c>
      <c r="D218" s="61" t="s">
        <v>382</v>
      </c>
      <c r="E218" s="61">
        <v>1112341</v>
      </c>
      <c r="F218" s="61">
        <v>1112341</v>
      </c>
      <c r="G218" s="63">
        <v>4</v>
      </c>
      <c r="I218" s="60">
        <v>244895.25</v>
      </c>
      <c r="J218" s="57">
        <v>1418.0817499999998</v>
      </c>
      <c r="K218" s="59">
        <v>172.6947335723064</v>
      </c>
      <c r="L218" s="58"/>
      <c r="M218" s="57">
        <v>246559</v>
      </c>
      <c r="O218" s="57">
        <v>247052.11799999999</v>
      </c>
      <c r="P218" s="52"/>
      <c r="Q218" s="56">
        <v>170.29285196155527</v>
      </c>
      <c r="R218" s="55">
        <v>244329.5</v>
      </c>
      <c r="S218" s="55">
        <v>1434.7607499999999</v>
      </c>
      <c r="T218" s="55">
        <v>0</v>
      </c>
      <c r="U218" s="55">
        <v>134.95000000000002</v>
      </c>
      <c r="V218" s="55">
        <v>64.266499999999994</v>
      </c>
      <c r="W218" s="46">
        <v>-12.763565625089512</v>
      </c>
      <c r="X218" s="46">
        <v>85.165246837350196</v>
      </c>
      <c r="Y218" s="55">
        <v>87.440749999999753</v>
      </c>
      <c r="Z218" s="54">
        <v>6.0944481510244661E-2</v>
      </c>
      <c r="AA218" s="54">
        <v>1.6409572779787978E-2</v>
      </c>
      <c r="AB218" s="53">
        <v>6</v>
      </c>
      <c r="AC218" s="52"/>
      <c r="AD218" s="51">
        <v>0.06</v>
      </c>
      <c r="AE218" s="50">
        <v>183.05641758664478</v>
      </c>
      <c r="AF218" s="49">
        <v>1349.5955031626497</v>
      </c>
      <c r="AG218" s="49">
        <v>0</v>
      </c>
      <c r="AH218" s="49">
        <v>1347.3200000000002</v>
      </c>
      <c r="AI218" s="48">
        <v>1347.3200000000002</v>
      </c>
      <c r="AJ218" s="46">
        <v>2.2755031626495565</v>
      </c>
      <c r="AK218" s="47">
        <v>23</v>
      </c>
      <c r="AL218" s="46">
        <v>25.275503162649557</v>
      </c>
    </row>
    <row r="219" spans="2:38">
      <c r="B219" s="62" t="s">
        <v>80</v>
      </c>
      <c r="C219" s="62" t="s">
        <v>126</v>
      </c>
      <c r="D219" s="61" t="s">
        <v>383</v>
      </c>
      <c r="E219" s="61">
        <v>1112151</v>
      </c>
      <c r="F219" s="61">
        <v>1112151</v>
      </c>
      <c r="G219" s="63">
        <v>4</v>
      </c>
      <c r="I219" s="60">
        <v>253727.25</v>
      </c>
      <c r="J219" s="57">
        <v>1562.6424999999999</v>
      </c>
      <c r="K219" s="59">
        <v>162.37063179838</v>
      </c>
      <c r="L219" s="58"/>
      <c r="M219" s="57">
        <v>270449.25</v>
      </c>
      <c r="O219" s="57">
        <v>270990.14850000001</v>
      </c>
      <c r="P219" s="52"/>
      <c r="Q219" s="56">
        <v>169.02274531695724</v>
      </c>
      <c r="R219" s="55">
        <v>267655.25</v>
      </c>
      <c r="S219" s="55">
        <v>1583.5457499999998</v>
      </c>
      <c r="T219" s="55">
        <v>16.75</v>
      </c>
      <c r="U219" s="55">
        <v>117.08750000000001</v>
      </c>
      <c r="V219" s="55">
        <v>102.57900000000001</v>
      </c>
      <c r="W219" s="46">
        <v>-6.3375370252931589</v>
      </c>
      <c r="X219" s="46">
        <v>38.212081050328834</v>
      </c>
      <c r="Y219" s="55">
        <v>-17.294250000000147</v>
      </c>
      <c r="Z219" s="54">
        <v>-1.0921219042771673E-2</v>
      </c>
      <c r="AA219" s="54">
        <v>5.6676120565009452E-2</v>
      </c>
      <c r="AB219" s="53">
        <v>21.75</v>
      </c>
      <c r="AC219" s="52"/>
      <c r="AD219" s="51">
        <v>0.08</v>
      </c>
      <c r="AE219" s="50">
        <v>175.3602823422504</v>
      </c>
      <c r="AF219" s="49">
        <v>1545.3336689496709</v>
      </c>
      <c r="AG219" s="49">
        <v>15.3</v>
      </c>
      <c r="AH219" s="49">
        <v>1585.54</v>
      </c>
      <c r="AI219" s="48">
        <v>1600.84</v>
      </c>
      <c r="AJ219" s="46">
        <v>-55.506331050328981</v>
      </c>
      <c r="AK219" s="47">
        <v>30</v>
      </c>
      <c r="AL219" s="46">
        <v>-25.506331050328981</v>
      </c>
    </row>
    <row r="220" spans="2:38">
      <c r="B220" s="62" t="s">
        <v>80</v>
      </c>
      <c r="C220" s="62" t="s">
        <v>237</v>
      </c>
      <c r="D220" s="61" t="s">
        <v>384</v>
      </c>
      <c r="E220" s="61">
        <v>1112216</v>
      </c>
      <c r="F220" s="61">
        <v>1112216</v>
      </c>
      <c r="G220" s="63">
        <v>2</v>
      </c>
      <c r="I220" s="60">
        <v>308620</v>
      </c>
      <c r="J220" s="57">
        <v>1651.5874999999999</v>
      </c>
      <c r="K220" s="59">
        <v>186.86263973298418</v>
      </c>
      <c r="L220" s="58"/>
      <c r="M220" s="57">
        <v>337165.75</v>
      </c>
      <c r="O220" s="57">
        <v>337840.08149999997</v>
      </c>
      <c r="P220" s="52"/>
      <c r="Q220" s="56">
        <v>191.82663941785594</v>
      </c>
      <c r="R220" s="55">
        <v>336503.25</v>
      </c>
      <c r="S220" s="55">
        <v>1754.2050000000002</v>
      </c>
      <c r="T220" s="55">
        <v>0</v>
      </c>
      <c r="U220" s="55">
        <v>132.85000000000002</v>
      </c>
      <c r="V220" s="55">
        <v>0</v>
      </c>
      <c r="W220" s="46">
        <v>-2.5105059044475979</v>
      </c>
      <c r="X220" s="46">
        <v>15.782420314061937</v>
      </c>
      <c r="Y220" s="55">
        <v>25.845000000000027</v>
      </c>
      <c r="Z220" s="54">
        <v>1.4733169726457298E-2</v>
      </c>
      <c r="AA220" s="54">
        <v>0.10104506882615244</v>
      </c>
      <c r="AB220" s="53">
        <v>41.5</v>
      </c>
      <c r="AC220" s="52"/>
      <c r="AD220" s="51">
        <v>0.04</v>
      </c>
      <c r="AE220" s="50">
        <v>194.33714532230354</v>
      </c>
      <c r="AF220" s="49">
        <v>1738.4225796859382</v>
      </c>
      <c r="AG220" s="49">
        <v>0</v>
      </c>
      <c r="AH220" s="49">
        <v>1728.3600000000001</v>
      </c>
      <c r="AI220" s="48">
        <v>1728.3600000000001</v>
      </c>
      <c r="AJ220" s="46">
        <v>10.06257968593809</v>
      </c>
      <c r="AK220" s="47">
        <v>25</v>
      </c>
      <c r="AL220" s="46">
        <v>35.06257968593809</v>
      </c>
    </row>
    <row r="221" spans="2:38">
      <c r="B221" s="62" t="s">
        <v>88</v>
      </c>
      <c r="C221" s="62" t="s">
        <v>131</v>
      </c>
      <c r="D221" s="61" t="s">
        <v>385</v>
      </c>
      <c r="E221" s="61">
        <v>1112349</v>
      </c>
      <c r="F221" s="61">
        <v>1112349</v>
      </c>
      <c r="G221" s="63">
        <v>5</v>
      </c>
      <c r="I221" s="60">
        <v>143460.5</v>
      </c>
      <c r="J221" s="57">
        <v>908.55475000000001</v>
      </c>
      <c r="K221" s="59">
        <v>157.89967528098884</v>
      </c>
      <c r="L221" s="58"/>
      <c r="M221" s="57">
        <v>132138</v>
      </c>
      <c r="O221" s="57">
        <v>132402.27600000001</v>
      </c>
      <c r="P221" s="52"/>
      <c r="Q221" s="56">
        <v>147.54497017192941</v>
      </c>
      <c r="R221" s="55">
        <v>136666</v>
      </c>
      <c r="S221" s="55">
        <v>926.26675</v>
      </c>
      <c r="T221" s="55">
        <v>0</v>
      </c>
      <c r="U221" s="55">
        <v>57.920749999999998</v>
      </c>
      <c r="V221" s="55">
        <v>26.833500000000001</v>
      </c>
      <c r="W221" s="46">
        <v>-22.986679131538551</v>
      </c>
      <c r="X221" s="46">
        <v>149.85793356742795</v>
      </c>
      <c r="Y221" s="55">
        <v>20.026749999999993</v>
      </c>
      <c r="Z221" s="54">
        <v>2.1620931551305272E-2</v>
      </c>
      <c r="AA221" s="54">
        <v>1.1073109202930189E-2</v>
      </c>
      <c r="AB221" s="53">
        <v>2.25</v>
      </c>
      <c r="AC221" s="52"/>
      <c r="AD221" s="51">
        <v>0.08</v>
      </c>
      <c r="AE221" s="50">
        <v>170.53164930346796</v>
      </c>
      <c r="AF221" s="49">
        <v>776.40881643257205</v>
      </c>
      <c r="AG221" s="49">
        <v>0</v>
      </c>
      <c r="AH221" s="49">
        <v>906.24</v>
      </c>
      <c r="AI221" s="48">
        <v>906.24</v>
      </c>
      <c r="AJ221" s="46">
        <v>-129.83118356742796</v>
      </c>
      <c r="AK221" s="47">
        <v>16</v>
      </c>
      <c r="AL221" s="46">
        <v>-113.83118356742796</v>
      </c>
    </row>
    <row r="222" spans="2:38">
      <c r="B222" s="62" t="s">
        <v>154</v>
      </c>
      <c r="C222" s="62" t="s">
        <v>386</v>
      </c>
      <c r="D222" s="61" t="s">
        <v>387</v>
      </c>
      <c r="E222" s="61">
        <v>1110755</v>
      </c>
      <c r="F222" s="61">
        <v>1110755</v>
      </c>
      <c r="G222" s="63">
        <v>5</v>
      </c>
      <c r="I222" s="60">
        <v>84573</v>
      </c>
      <c r="J222" s="57">
        <v>532.81349999999998</v>
      </c>
      <c r="K222" s="59">
        <v>158.72908625626042</v>
      </c>
      <c r="L222" s="58"/>
      <c r="M222" s="57">
        <v>84399.25</v>
      </c>
      <c r="O222" s="57">
        <v>84568.048500000004</v>
      </c>
      <c r="P222" s="52"/>
      <c r="Q222" s="56">
        <v>170.05208479051882</v>
      </c>
      <c r="R222" s="55">
        <v>83573.5</v>
      </c>
      <c r="S222" s="55">
        <v>491.45825000000002</v>
      </c>
      <c r="T222" s="55">
        <v>34</v>
      </c>
      <c r="U222" s="55">
        <v>42.27525</v>
      </c>
      <c r="V222" s="55">
        <v>7.75</v>
      </c>
      <c r="W222" s="46">
        <v>-1.375328366242428</v>
      </c>
      <c r="X222" s="46">
        <v>-1.8586993881764329</v>
      </c>
      <c r="Y222" s="55">
        <v>-9.0817499999999995</v>
      </c>
      <c r="Z222" s="54">
        <v>-1.8479189229196984E-2</v>
      </c>
      <c r="AA222" s="54">
        <v>0</v>
      </c>
      <c r="AB222" s="53">
        <v>0</v>
      </c>
      <c r="AC222" s="52"/>
      <c r="AD222" s="51">
        <v>0.08</v>
      </c>
      <c r="AE222" s="50">
        <v>171.42741315676125</v>
      </c>
      <c r="AF222" s="49">
        <v>493.31694938817645</v>
      </c>
      <c r="AG222" s="49">
        <v>36.299999999999997</v>
      </c>
      <c r="AH222" s="49">
        <v>464.24</v>
      </c>
      <c r="AI222" s="48">
        <v>500.54</v>
      </c>
      <c r="AJ222" s="46">
        <v>-7.2230506118235667</v>
      </c>
      <c r="AK222" s="47">
        <v>9</v>
      </c>
      <c r="AL222" s="46">
        <v>1.7769493881764333</v>
      </c>
    </row>
    <row r="223" spans="2:38">
      <c r="B223" s="62" t="s">
        <v>145</v>
      </c>
      <c r="C223" s="62" t="s">
        <v>177</v>
      </c>
      <c r="D223" s="61" t="s">
        <v>388</v>
      </c>
      <c r="E223" s="61">
        <v>1112863</v>
      </c>
      <c r="F223" s="61">
        <v>1112863</v>
      </c>
      <c r="G223" s="63">
        <v>4</v>
      </c>
      <c r="I223" s="60">
        <v>201402.5</v>
      </c>
      <c r="J223" s="57">
        <v>1238.71</v>
      </c>
      <c r="K223" s="59">
        <v>162.59051755455272</v>
      </c>
      <c r="L223" s="58"/>
      <c r="M223" s="57">
        <v>207350.25</v>
      </c>
      <c r="O223" s="57">
        <v>207764.95050000001</v>
      </c>
      <c r="P223" s="52"/>
      <c r="Q223" s="56">
        <v>146.3244168401736</v>
      </c>
      <c r="R223" s="55">
        <v>207319.75</v>
      </c>
      <c r="S223" s="55">
        <v>1416.8500000000001</v>
      </c>
      <c r="T223" s="55">
        <v>0</v>
      </c>
      <c r="U223" s="55">
        <v>80.377666666666656</v>
      </c>
      <c r="V223" s="55">
        <v>112.72199999999998</v>
      </c>
      <c r="W223" s="46">
        <v>-29.273342118743329</v>
      </c>
      <c r="X223" s="46">
        <v>233.66320005565149</v>
      </c>
      <c r="Y223" s="55">
        <v>213.52000000000021</v>
      </c>
      <c r="Z223" s="54">
        <v>0.1507004975826659</v>
      </c>
      <c r="AA223" s="54">
        <v>1.2991688412100126E-2</v>
      </c>
      <c r="AB223" s="53">
        <v>8.75</v>
      </c>
      <c r="AC223" s="52"/>
      <c r="AD223" s="51">
        <v>0.08</v>
      </c>
      <c r="AE223" s="50">
        <v>175.59775895891693</v>
      </c>
      <c r="AF223" s="49">
        <v>1183.1867999443486</v>
      </c>
      <c r="AG223" s="49">
        <v>0</v>
      </c>
      <c r="AH223" s="49">
        <v>1203.33</v>
      </c>
      <c r="AI223" s="48">
        <v>1203.33</v>
      </c>
      <c r="AJ223" s="46">
        <v>-20.143200055651278</v>
      </c>
      <c r="AK223" s="47">
        <v>15</v>
      </c>
      <c r="AL223" s="46">
        <v>-5.1432000556512776</v>
      </c>
    </row>
    <row r="224" spans="2:38">
      <c r="B224" s="62" t="s">
        <v>138</v>
      </c>
      <c r="C224" s="62" t="s">
        <v>250</v>
      </c>
      <c r="D224" s="61" t="s">
        <v>389</v>
      </c>
      <c r="E224" s="61">
        <v>1111262</v>
      </c>
      <c r="F224" s="61">
        <v>1111262</v>
      </c>
      <c r="G224" s="63">
        <v>5</v>
      </c>
      <c r="I224" s="60">
        <v>311352.25</v>
      </c>
      <c r="J224" s="57">
        <v>2086.299</v>
      </c>
      <c r="K224" s="59">
        <v>149.23663866013453</v>
      </c>
      <c r="L224" s="58"/>
      <c r="M224" s="57">
        <v>320286.75</v>
      </c>
      <c r="O224" s="57">
        <v>320927.3235</v>
      </c>
      <c r="P224" s="52"/>
      <c r="Q224" s="56">
        <v>155.66766343829349</v>
      </c>
      <c r="R224" s="55">
        <v>332620</v>
      </c>
      <c r="S224" s="55">
        <v>2136.7314999999999</v>
      </c>
      <c r="T224" s="55">
        <v>130.51499999999999</v>
      </c>
      <c r="U224" s="55">
        <v>168.62900000000002</v>
      </c>
      <c r="V224" s="55">
        <v>71.329250000000002</v>
      </c>
      <c r="W224" s="46">
        <v>-8.4926390878544851</v>
      </c>
      <c r="X224" s="46">
        <v>181.76846349559492</v>
      </c>
      <c r="Y224" s="55">
        <v>240.63149999999996</v>
      </c>
      <c r="Z224" s="54">
        <v>0.11261662965140916</v>
      </c>
      <c r="AA224" s="54">
        <v>3.6096534524861015E-2</v>
      </c>
      <c r="AB224" s="53">
        <v>11.25</v>
      </c>
      <c r="AC224" s="52"/>
      <c r="AD224" s="51">
        <v>0.1</v>
      </c>
      <c r="AE224" s="50">
        <v>164.16030252614797</v>
      </c>
      <c r="AF224" s="49">
        <v>1954.963036504405</v>
      </c>
      <c r="AG224" s="49">
        <v>190.02</v>
      </c>
      <c r="AH224" s="49">
        <v>1706.08</v>
      </c>
      <c r="AI224" s="48">
        <v>1896.1</v>
      </c>
      <c r="AJ224" s="46">
        <v>58.863036504405045</v>
      </c>
      <c r="AK224" s="47">
        <v>34</v>
      </c>
      <c r="AL224" s="46">
        <v>92.863036504405045</v>
      </c>
    </row>
    <row r="225" spans="2:38">
      <c r="B225" s="62" t="s">
        <v>154</v>
      </c>
      <c r="C225" s="62" t="s">
        <v>386</v>
      </c>
      <c r="D225" s="61" t="s">
        <v>390</v>
      </c>
      <c r="E225" s="61">
        <v>1110756</v>
      </c>
      <c r="F225" s="61">
        <v>1110756</v>
      </c>
      <c r="G225" s="63">
        <v>4</v>
      </c>
      <c r="I225" s="60">
        <v>119016.5</v>
      </c>
      <c r="J225" s="57">
        <v>683.21</v>
      </c>
      <c r="K225" s="59">
        <v>174.20192912867199</v>
      </c>
      <c r="L225" s="58"/>
      <c r="M225" s="57">
        <v>130392.5</v>
      </c>
      <c r="O225" s="57">
        <v>130653.285</v>
      </c>
      <c r="P225" s="52"/>
      <c r="Q225" s="56">
        <v>173.23039175594994</v>
      </c>
      <c r="R225" s="55">
        <v>132380.5</v>
      </c>
      <c r="S225" s="55">
        <v>764.1875</v>
      </c>
      <c r="T225" s="55">
        <v>15.125</v>
      </c>
      <c r="U225" s="55">
        <v>79.400000000000006</v>
      </c>
      <c r="V225" s="55">
        <v>61.379249999999999</v>
      </c>
      <c r="W225" s="46">
        <v>-11.423653120442367</v>
      </c>
      <c r="X225" s="46">
        <v>56.630375608495342</v>
      </c>
      <c r="Y225" s="55">
        <v>130.4575000000001</v>
      </c>
      <c r="Z225" s="54">
        <v>0.17071399362067569</v>
      </c>
      <c r="AA225" s="54">
        <v>8.0155649427255775E-3</v>
      </c>
      <c r="AB225" s="53">
        <v>1</v>
      </c>
      <c r="AC225" s="52"/>
      <c r="AD225" s="51">
        <v>0.06</v>
      </c>
      <c r="AE225" s="50">
        <v>184.65404487639231</v>
      </c>
      <c r="AF225" s="49">
        <v>707.55712439150466</v>
      </c>
      <c r="AG225" s="49">
        <v>16.149999999999999</v>
      </c>
      <c r="AH225" s="49">
        <v>617.57999999999993</v>
      </c>
      <c r="AI225" s="48">
        <v>633.7299999999999</v>
      </c>
      <c r="AJ225" s="46">
        <v>73.827124391504753</v>
      </c>
      <c r="AK225" s="47">
        <v>8</v>
      </c>
      <c r="AL225" s="46">
        <v>81.827124391504753</v>
      </c>
    </row>
    <row r="226" spans="2:38">
      <c r="B226" s="62" t="s">
        <v>74</v>
      </c>
      <c r="C226" s="62" t="s">
        <v>391</v>
      </c>
      <c r="D226" s="61" t="s">
        <v>392</v>
      </c>
      <c r="E226" s="61">
        <v>1110075</v>
      </c>
      <c r="F226" s="61">
        <v>1110075</v>
      </c>
      <c r="G226" s="63">
        <v>3</v>
      </c>
      <c r="I226" s="60">
        <v>274760.5</v>
      </c>
      <c r="J226" s="57">
        <v>1525.9459999999999</v>
      </c>
      <c r="K226" s="59">
        <v>180.05912397948552</v>
      </c>
      <c r="L226" s="58"/>
      <c r="M226" s="57">
        <v>281873.25</v>
      </c>
      <c r="O226" s="57">
        <v>282436.99650000001</v>
      </c>
      <c r="P226" s="52"/>
      <c r="Q226" s="56">
        <v>182.74224091199562</v>
      </c>
      <c r="R226" s="55">
        <v>288397.5</v>
      </c>
      <c r="S226" s="55">
        <v>1578.1654999999998</v>
      </c>
      <c r="T226" s="55">
        <v>4.666666666666667</v>
      </c>
      <c r="U226" s="55">
        <v>104.64175</v>
      </c>
      <c r="V226" s="55">
        <v>147.03749999999999</v>
      </c>
      <c r="W226" s="46">
        <v>-6.3198392664641858</v>
      </c>
      <c r="X226" s="46">
        <v>84.28054838304115</v>
      </c>
      <c r="Y226" s="55">
        <v>69.045499999999947</v>
      </c>
      <c r="Z226" s="54">
        <v>4.3750481175770191E-2</v>
      </c>
      <c r="AA226" s="54">
        <v>0.13496229513423888</v>
      </c>
      <c r="AB226" s="53">
        <v>28.75</v>
      </c>
      <c r="AC226" s="52"/>
      <c r="AD226" s="51">
        <v>0.05</v>
      </c>
      <c r="AE226" s="50">
        <v>189.06208017845981</v>
      </c>
      <c r="AF226" s="49">
        <v>1493.8849516169587</v>
      </c>
      <c r="AG226" s="49">
        <v>0</v>
      </c>
      <c r="AH226" s="49">
        <v>1509.12</v>
      </c>
      <c r="AI226" s="48">
        <v>1509.12</v>
      </c>
      <c r="AJ226" s="46">
        <v>-15.235048383041203</v>
      </c>
      <c r="AK226" s="47">
        <v>28</v>
      </c>
      <c r="AL226" s="46">
        <v>12.764951616958797</v>
      </c>
    </row>
    <row r="227" spans="2:38">
      <c r="B227" s="62" t="s">
        <v>80</v>
      </c>
      <c r="C227" s="62" t="s">
        <v>393</v>
      </c>
      <c r="D227" s="61" t="s">
        <v>394</v>
      </c>
      <c r="E227" s="61">
        <v>1112227</v>
      </c>
      <c r="F227" s="61">
        <v>1112227</v>
      </c>
      <c r="G227" s="63">
        <v>3</v>
      </c>
      <c r="I227" s="60">
        <v>343147.25</v>
      </c>
      <c r="J227" s="57">
        <v>1949.94175</v>
      </c>
      <c r="K227" s="59">
        <v>175.97820550280539</v>
      </c>
      <c r="L227" s="58"/>
      <c r="M227" s="57">
        <v>363389.5</v>
      </c>
      <c r="O227" s="57">
        <v>364116.27899999998</v>
      </c>
      <c r="P227" s="52"/>
      <c r="Q227" s="56">
        <v>176.69419021212008</v>
      </c>
      <c r="R227" s="55">
        <v>361164.25</v>
      </c>
      <c r="S227" s="55">
        <v>2044.0074999999999</v>
      </c>
      <c r="T227" s="55">
        <v>-4.416666666666667</v>
      </c>
      <c r="U227" s="55">
        <v>149.65</v>
      </c>
      <c r="V227" s="55">
        <v>113.37075</v>
      </c>
      <c r="W227" s="46">
        <v>-9.8427076208536448</v>
      </c>
      <c r="X227" s="46">
        <v>92.027579512462353</v>
      </c>
      <c r="Y227" s="55">
        <v>19.767499999999927</v>
      </c>
      <c r="Z227" s="54">
        <v>9.670952772922764E-3</v>
      </c>
      <c r="AA227" s="54">
        <v>7.5872726589508499E-2</v>
      </c>
      <c r="AB227" s="53">
        <v>47.75</v>
      </c>
      <c r="AC227" s="52"/>
      <c r="AD227" s="51">
        <v>0.06</v>
      </c>
      <c r="AE227" s="50">
        <v>186.53689783297372</v>
      </c>
      <c r="AF227" s="49">
        <v>1951.9799204875376</v>
      </c>
      <c r="AG227" s="49">
        <v>0</v>
      </c>
      <c r="AH227" s="49">
        <v>2024.24</v>
      </c>
      <c r="AI227" s="48">
        <v>2024.24</v>
      </c>
      <c r="AJ227" s="46">
        <v>-72.260079512462426</v>
      </c>
      <c r="AK227" s="47">
        <v>31</v>
      </c>
      <c r="AL227" s="46">
        <v>-41.260079512462426</v>
      </c>
    </row>
    <row r="228" spans="2:38">
      <c r="B228" s="62" t="s">
        <v>74</v>
      </c>
      <c r="C228" s="62" t="s">
        <v>170</v>
      </c>
      <c r="D228" s="61" t="s">
        <v>395</v>
      </c>
      <c r="E228" s="61">
        <v>1110100</v>
      </c>
      <c r="F228" s="61">
        <v>1110100</v>
      </c>
      <c r="G228" s="63">
        <v>4</v>
      </c>
      <c r="I228" s="60">
        <v>133435.5</v>
      </c>
      <c r="J228" s="57">
        <v>784.49250000000006</v>
      </c>
      <c r="K228" s="59">
        <v>170.09149227048059</v>
      </c>
      <c r="L228" s="58"/>
      <c r="M228" s="57">
        <v>138020.5</v>
      </c>
      <c r="O228" s="57">
        <v>138296.541</v>
      </c>
      <c r="P228" s="52"/>
      <c r="Q228" s="56">
        <v>173.06531127232378</v>
      </c>
      <c r="R228" s="55">
        <v>137577.75</v>
      </c>
      <c r="S228" s="55">
        <v>794.94700000000012</v>
      </c>
      <c r="T228" s="55">
        <v>36.25</v>
      </c>
      <c r="U228" s="55">
        <v>32.658249999999995</v>
      </c>
      <c r="V228" s="55">
        <v>46.024749999999997</v>
      </c>
      <c r="W228" s="46">
        <v>-8.9325854570904539</v>
      </c>
      <c r="X228" s="46">
        <v>35.06711410432581</v>
      </c>
      <c r="Y228" s="55">
        <v>-2.5329999999999018</v>
      </c>
      <c r="Z228" s="54">
        <v>-3.1863759470755928E-3</v>
      </c>
      <c r="AA228" s="54">
        <v>6.7864529472595669E-3</v>
      </c>
      <c r="AB228" s="53">
        <v>4</v>
      </c>
      <c r="AC228" s="52"/>
      <c r="AD228" s="51">
        <v>7.0000000000000007E-2</v>
      </c>
      <c r="AE228" s="50">
        <v>181.99789672941424</v>
      </c>
      <c r="AF228" s="49">
        <v>759.87988589567431</v>
      </c>
      <c r="AG228" s="49">
        <v>35</v>
      </c>
      <c r="AH228" s="49">
        <v>762.48</v>
      </c>
      <c r="AI228" s="48">
        <v>797.48</v>
      </c>
      <c r="AJ228" s="46">
        <v>-37.600114104325712</v>
      </c>
      <c r="AK228" s="47">
        <v>15</v>
      </c>
      <c r="AL228" s="46">
        <v>-22.600114104325712</v>
      </c>
    </row>
    <row r="229" spans="2:38">
      <c r="B229" s="62" t="s">
        <v>80</v>
      </c>
      <c r="C229" s="62" t="s">
        <v>126</v>
      </c>
      <c r="D229" s="61" t="s">
        <v>396</v>
      </c>
      <c r="E229" s="61">
        <v>1112141</v>
      </c>
      <c r="F229" s="61">
        <v>1112141</v>
      </c>
      <c r="G229" s="63">
        <v>4</v>
      </c>
      <c r="I229" s="60">
        <v>177094.25</v>
      </c>
      <c r="J229" s="57">
        <v>1023.75775</v>
      </c>
      <c r="K229" s="59">
        <v>172.98452685706164</v>
      </c>
      <c r="L229" s="58"/>
      <c r="M229" s="57">
        <v>191231</v>
      </c>
      <c r="O229" s="57">
        <v>191613.462</v>
      </c>
      <c r="P229" s="52"/>
      <c r="Q229" s="56">
        <v>169.78562365040852</v>
      </c>
      <c r="R229" s="55">
        <v>190673.5</v>
      </c>
      <c r="S229" s="55">
        <v>1123.0249999999999</v>
      </c>
      <c r="T229" s="55">
        <v>0</v>
      </c>
      <c r="U229" s="55">
        <v>68.841499999999996</v>
      </c>
      <c r="V229" s="55">
        <v>114.52924999999999</v>
      </c>
      <c r="W229" s="46">
        <v>-13.577974818076825</v>
      </c>
      <c r="X229" s="46">
        <v>78.033171739536556</v>
      </c>
      <c r="Y229" s="55">
        <v>182.02499999999986</v>
      </c>
      <c r="Z229" s="54">
        <v>0.16208454842946496</v>
      </c>
      <c r="AA229" s="54">
        <v>0.17741623630965744</v>
      </c>
      <c r="AB229" s="53">
        <v>33</v>
      </c>
      <c r="AC229" s="52"/>
      <c r="AD229" s="51">
        <v>0.06</v>
      </c>
      <c r="AE229" s="50">
        <v>183.36359846848535</v>
      </c>
      <c r="AF229" s="49">
        <v>1044.9918282604633</v>
      </c>
      <c r="AG229" s="49">
        <v>0</v>
      </c>
      <c r="AH229" s="49">
        <v>941</v>
      </c>
      <c r="AI229" s="48">
        <v>941</v>
      </c>
      <c r="AJ229" s="46">
        <v>103.99182826046331</v>
      </c>
      <c r="AK229" s="47">
        <v>21</v>
      </c>
      <c r="AL229" s="46">
        <v>124.99182826046331</v>
      </c>
    </row>
    <row r="230" spans="2:38">
      <c r="B230" s="62" t="s">
        <v>145</v>
      </c>
      <c r="C230" s="62" t="s">
        <v>257</v>
      </c>
      <c r="D230" s="61" t="s">
        <v>397</v>
      </c>
      <c r="E230" s="61">
        <v>1112803</v>
      </c>
      <c r="F230" s="61">
        <v>1112803</v>
      </c>
      <c r="G230" s="63">
        <v>4</v>
      </c>
      <c r="I230" s="60">
        <v>265331</v>
      </c>
      <c r="J230" s="57">
        <v>1523.1025</v>
      </c>
      <c r="K230" s="59">
        <v>174.20429682178317</v>
      </c>
      <c r="L230" s="58"/>
      <c r="M230" s="57">
        <v>284006</v>
      </c>
      <c r="O230" s="57">
        <v>284574.01199999999</v>
      </c>
      <c r="P230" s="52"/>
      <c r="Q230" s="56">
        <v>178.89278860279228</v>
      </c>
      <c r="R230" s="55">
        <v>288759.75</v>
      </c>
      <c r="S230" s="55">
        <v>1614.14975</v>
      </c>
      <c r="T230" s="55">
        <v>-2</v>
      </c>
      <c r="U230" s="55">
        <v>251.67500000000001</v>
      </c>
      <c r="V230" s="55">
        <v>54.79175</v>
      </c>
      <c r="W230" s="46">
        <v>-5.76376602829788</v>
      </c>
      <c r="X230" s="46">
        <v>73.050856605576428</v>
      </c>
      <c r="Y230" s="55">
        <v>175.66975000000002</v>
      </c>
      <c r="Z230" s="54">
        <v>0.10883113540116091</v>
      </c>
      <c r="AA230" s="54">
        <v>0</v>
      </c>
      <c r="AB230" s="53">
        <v>0</v>
      </c>
      <c r="AC230" s="52"/>
      <c r="AD230" s="51">
        <v>0.06</v>
      </c>
      <c r="AE230" s="50">
        <v>184.65655463109016</v>
      </c>
      <c r="AF230" s="49">
        <v>1541.0988933944236</v>
      </c>
      <c r="AG230" s="49">
        <v>0</v>
      </c>
      <c r="AH230" s="49">
        <v>1438.48</v>
      </c>
      <c r="AI230" s="48">
        <v>1438.48</v>
      </c>
      <c r="AJ230" s="46">
        <v>102.61889339442359</v>
      </c>
      <c r="AK230" s="47">
        <v>27</v>
      </c>
      <c r="AL230" s="46">
        <v>129.61889339442359</v>
      </c>
    </row>
    <row r="231" spans="2:38">
      <c r="B231" s="62" t="s">
        <v>65</v>
      </c>
      <c r="C231" s="62" t="s">
        <v>66</v>
      </c>
      <c r="D231" s="61" t="s">
        <v>398</v>
      </c>
      <c r="E231" s="61">
        <v>1111547</v>
      </c>
      <c r="F231" s="61">
        <v>1111547</v>
      </c>
      <c r="G231" s="63">
        <v>4</v>
      </c>
      <c r="I231" s="60">
        <v>143666</v>
      </c>
      <c r="J231" s="57">
        <v>844.95500000000004</v>
      </c>
      <c r="K231" s="59">
        <v>170.02798965625388</v>
      </c>
      <c r="L231" s="58"/>
      <c r="M231" s="57">
        <v>180199.5</v>
      </c>
      <c r="O231" s="57">
        <v>180559.899</v>
      </c>
      <c r="P231" s="52"/>
      <c r="Q231" s="56">
        <v>212.63038942976357</v>
      </c>
      <c r="R231" s="55">
        <v>189572.75</v>
      </c>
      <c r="S231" s="55">
        <v>891.56</v>
      </c>
      <c r="T231" s="55">
        <v>25.69</v>
      </c>
      <c r="U231" s="55">
        <v>93.25</v>
      </c>
      <c r="V231" s="55">
        <v>35</v>
      </c>
      <c r="W231" s="46">
        <v>30.700440497571918</v>
      </c>
      <c r="X231" s="46">
        <v>-100.90935460470951</v>
      </c>
      <c r="Y231" s="55">
        <v>95.019999999999982</v>
      </c>
      <c r="Z231" s="54">
        <v>0.10657723540760015</v>
      </c>
      <c r="AA231" s="54">
        <v>1.3504776206565719E-2</v>
      </c>
      <c r="AB231" s="53">
        <v>2</v>
      </c>
      <c r="AC231" s="52"/>
      <c r="AD231" s="51">
        <v>7.0000000000000007E-2</v>
      </c>
      <c r="AE231" s="50">
        <v>181.92994893219165</v>
      </c>
      <c r="AF231" s="49">
        <v>992.46935460470945</v>
      </c>
      <c r="AG231" s="49">
        <v>8.3000000000000007</v>
      </c>
      <c r="AH231" s="49">
        <v>788.24</v>
      </c>
      <c r="AI231" s="48">
        <v>796.54</v>
      </c>
      <c r="AJ231" s="46">
        <v>195.92935460470949</v>
      </c>
      <c r="AK231" s="47">
        <v>19</v>
      </c>
      <c r="AL231" s="46">
        <v>214.92935460470949</v>
      </c>
    </row>
    <row r="232" spans="2:38">
      <c r="B232" s="62" t="s">
        <v>151</v>
      </c>
      <c r="C232" s="62" t="s">
        <v>152</v>
      </c>
      <c r="D232" s="61" t="s">
        <v>399</v>
      </c>
      <c r="E232" s="61">
        <v>1111306</v>
      </c>
      <c r="F232" s="61">
        <v>1111306</v>
      </c>
      <c r="G232" s="63">
        <v>3</v>
      </c>
      <c r="I232" s="60">
        <v>395675.25</v>
      </c>
      <c r="J232" s="57">
        <v>2226.4250000000002</v>
      </c>
      <c r="K232" s="59">
        <v>177.71775379812928</v>
      </c>
      <c r="L232" s="58"/>
      <c r="M232" s="57">
        <v>423479.25</v>
      </c>
      <c r="O232" s="57">
        <v>424326.20850000001</v>
      </c>
      <c r="P232" s="52"/>
      <c r="Q232" s="56">
        <v>191.52870013211208</v>
      </c>
      <c r="R232" s="55">
        <v>433473.5</v>
      </c>
      <c r="S232" s="55">
        <v>2263.23</v>
      </c>
      <c r="T232" s="55">
        <v>1</v>
      </c>
      <c r="U232" s="55">
        <v>252.41249999999997</v>
      </c>
      <c r="V232" s="55">
        <v>166.44174999999998</v>
      </c>
      <c r="W232" s="46">
        <v>3.147881106095042</v>
      </c>
      <c r="X232" s="46">
        <v>10.73842100651018</v>
      </c>
      <c r="Y232" s="55">
        <v>54.679999999999836</v>
      </c>
      <c r="Z232" s="54">
        <v>2.4160160478607935E-2</v>
      </c>
      <c r="AA232" s="54">
        <v>9.6406134515890599E-2</v>
      </c>
      <c r="AB232" s="53">
        <v>29</v>
      </c>
      <c r="AC232" s="52"/>
      <c r="AD232" s="51">
        <v>0.06</v>
      </c>
      <c r="AE232" s="50">
        <v>188.38081902601704</v>
      </c>
      <c r="AF232" s="49">
        <v>2252.4915789934898</v>
      </c>
      <c r="AG232" s="49">
        <v>1</v>
      </c>
      <c r="AH232" s="49">
        <v>2207.5500000000002</v>
      </c>
      <c r="AI232" s="48">
        <v>2208.5500000000002</v>
      </c>
      <c r="AJ232" s="46">
        <v>43.941578993489657</v>
      </c>
      <c r="AK232" s="47">
        <v>33</v>
      </c>
      <c r="AL232" s="46">
        <v>76.941578993489657</v>
      </c>
    </row>
    <row r="233" spans="2:38">
      <c r="B233" s="62" t="s">
        <v>80</v>
      </c>
      <c r="C233" s="62" t="s">
        <v>400</v>
      </c>
      <c r="D233" s="61" t="s">
        <v>401</v>
      </c>
      <c r="E233" s="61">
        <v>1112329</v>
      </c>
      <c r="F233" s="61">
        <v>1112329</v>
      </c>
      <c r="G233" s="63">
        <v>4</v>
      </c>
      <c r="I233" s="60">
        <v>165752</v>
      </c>
      <c r="J233" s="57">
        <v>990.74999999999989</v>
      </c>
      <c r="K233" s="59">
        <v>167.29952056522839</v>
      </c>
      <c r="L233" s="58"/>
      <c r="M233" s="57">
        <v>166321</v>
      </c>
      <c r="O233" s="57">
        <v>166653.64199999999</v>
      </c>
      <c r="P233" s="52"/>
      <c r="Q233" s="56">
        <v>192.18894320665029</v>
      </c>
      <c r="R233" s="55">
        <v>170621.5</v>
      </c>
      <c r="S233" s="55">
        <v>887.78</v>
      </c>
      <c r="T233" s="55">
        <v>34.25</v>
      </c>
      <c r="U233" s="55">
        <v>128.11249999999998</v>
      </c>
      <c r="V233" s="55">
        <v>61.027666666666669</v>
      </c>
      <c r="W233" s="46">
        <v>13.178456201855909</v>
      </c>
      <c r="X233" s="46">
        <v>-43.191390494773373</v>
      </c>
      <c r="Y233" s="55">
        <v>25.539999999999964</v>
      </c>
      <c r="Z233" s="54">
        <v>2.8768388564734466E-2</v>
      </c>
      <c r="AA233" s="54">
        <v>5.1459839595432814E-3</v>
      </c>
      <c r="AB233" s="53">
        <v>0.75</v>
      </c>
      <c r="AC233" s="52"/>
      <c r="AD233" s="51">
        <v>7.0000000000000007E-2</v>
      </c>
      <c r="AE233" s="50">
        <v>179.01048700479438</v>
      </c>
      <c r="AF233" s="49">
        <v>930.97139049477335</v>
      </c>
      <c r="AG233" s="49">
        <v>20</v>
      </c>
      <c r="AH233" s="49">
        <v>842.24</v>
      </c>
      <c r="AI233" s="48">
        <v>862.24</v>
      </c>
      <c r="AJ233" s="46">
        <v>68.731390494773336</v>
      </c>
      <c r="AK233" s="47">
        <v>15</v>
      </c>
      <c r="AL233" s="46">
        <v>83.731390494773336</v>
      </c>
    </row>
    <row r="234" spans="2:38">
      <c r="B234" s="62" t="s">
        <v>104</v>
      </c>
      <c r="C234" s="62" t="s">
        <v>234</v>
      </c>
      <c r="D234" s="61" t="s">
        <v>402</v>
      </c>
      <c r="E234" s="61">
        <v>1112923</v>
      </c>
      <c r="F234" s="61">
        <v>1112923</v>
      </c>
      <c r="G234" s="63">
        <v>3</v>
      </c>
      <c r="I234" s="60">
        <v>307577.25</v>
      </c>
      <c r="J234" s="57">
        <v>1734.0350000000001</v>
      </c>
      <c r="K234" s="59">
        <v>177.37661004535664</v>
      </c>
      <c r="L234" s="58"/>
      <c r="M234" s="57">
        <v>316297.75</v>
      </c>
      <c r="O234" s="57">
        <v>316930.3455</v>
      </c>
      <c r="P234" s="52"/>
      <c r="Q234" s="56">
        <v>184.12344883398561</v>
      </c>
      <c r="R234" s="55">
        <v>321706.75</v>
      </c>
      <c r="S234" s="55">
        <v>1747.2339999999999</v>
      </c>
      <c r="T234" s="55">
        <v>0.92</v>
      </c>
      <c r="U234" s="55">
        <v>116.76249999999999</v>
      </c>
      <c r="V234" s="55">
        <v>57.129249999999999</v>
      </c>
      <c r="W234" s="46">
        <v>-3.895757814092434</v>
      </c>
      <c r="X234" s="46">
        <v>61.606498692597143</v>
      </c>
      <c r="Y234" s="55">
        <v>62.233999999999924</v>
      </c>
      <c r="Z234" s="54">
        <v>3.5618583429580658E-2</v>
      </c>
      <c r="AA234" s="54">
        <v>2.1038502197741056E-3</v>
      </c>
      <c r="AB234" s="53">
        <v>2</v>
      </c>
      <c r="AC234" s="52"/>
      <c r="AD234" s="51">
        <v>0.06</v>
      </c>
      <c r="AE234" s="50">
        <v>188.01920664807804</v>
      </c>
      <c r="AF234" s="49">
        <v>1685.6275013074028</v>
      </c>
      <c r="AG234" s="49">
        <v>0</v>
      </c>
      <c r="AH234" s="49">
        <v>1685</v>
      </c>
      <c r="AI234" s="48">
        <v>1685</v>
      </c>
      <c r="AJ234" s="46">
        <v>0.62750130740278109</v>
      </c>
      <c r="AK234" s="47">
        <v>19</v>
      </c>
      <c r="AL234" s="46">
        <v>19.627501307402781</v>
      </c>
    </row>
    <row r="235" spans="2:38">
      <c r="B235" s="62" t="s">
        <v>74</v>
      </c>
      <c r="C235" s="62" t="s">
        <v>75</v>
      </c>
      <c r="D235" s="61" t="s">
        <v>403</v>
      </c>
      <c r="E235" s="61" t="s">
        <v>404</v>
      </c>
      <c r="F235" s="61">
        <v>1110086</v>
      </c>
      <c r="G235" s="63">
        <v>4</v>
      </c>
      <c r="I235" s="60">
        <v>129958.5</v>
      </c>
      <c r="J235" s="57">
        <v>779.9375</v>
      </c>
      <c r="K235" s="59">
        <v>166.62681304591715</v>
      </c>
      <c r="L235" s="58"/>
      <c r="M235" s="57">
        <v>139452.5</v>
      </c>
      <c r="O235" s="57">
        <v>139731.405</v>
      </c>
      <c r="P235" s="52"/>
      <c r="Q235" s="56">
        <v>165.89863422832994</v>
      </c>
      <c r="R235" s="55">
        <v>137199</v>
      </c>
      <c r="S235" s="55">
        <v>827.005</v>
      </c>
      <c r="T235" s="55">
        <v>14</v>
      </c>
      <c r="U235" s="55">
        <v>25.672333333333331</v>
      </c>
      <c r="V235" s="55">
        <v>14.866666666666667</v>
      </c>
      <c r="W235" s="46">
        <v>-12.392055730801417</v>
      </c>
      <c r="X235" s="46">
        <v>43.277004825210497</v>
      </c>
      <c r="Y235" s="55">
        <v>54.485000000000014</v>
      </c>
      <c r="Z235" s="54">
        <v>6.5882310264145941E-2</v>
      </c>
      <c r="AA235" s="54">
        <v>1.8541789867928249E-3</v>
      </c>
      <c r="AB235" s="53">
        <v>4.5</v>
      </c>
      <c r="AC235" s="52"/>
      <c r="AD235" s="51">
        <v>7.0000000000000007E-2</v>
      </c>
      <c r="AE235" s="50">
        <v>178.29068995913136</v>
      </c>
      <c r="AF235" s="49">
        <v>783.7279951747895</v>
      </c>
      <c r="AG235" s="49">
        <v>18</v>
      </c>
      <c r="AH235" s="49">
        <v>754.52</v>
      </c>
      <c r="AI235" s="48">
        <v>772.52</v>
      </c>
      <c r="AJ235" s="46">
        <v>11.207995174789517</v>
      </c>
      <c r="AK235" s="47">
        <v>15</v>
      </c>
      <c r="AL235" s="46">
        <v>26.207995174789517</v>
      </c>
    </row>
    <row r="236" spans="2:38">
      <c r="B236" s="62" t="s">
        <v>104</v>
      </c>
      <c r="C236" s="62" t="s">
        <v>273</v>
      </c>
      <c r="D236" s="61" t="s">
        <v>405</v>
      </c>
      <c r="E236" s="61" t="s">
        <v>406</v>
      </c>
      <c r="F236" s="61">
        <v>1112622</v>
      </c>
      <c r="G236" s="63">
        <v>4</v>
      </c>
      <c r="I236" s="60">
        <v>431522.75</v>
      </c>
      <c r="J236" s="57">
        <v>2491.2982499999998</v>
      </c>
      <c r="K236" s="59">
        <v>173.2119990049365</v>
      </c>
      <c r="L236" s="58"/>
      <c r="M236" s="57">
        <v>444599.25</v>
      </c>
      <c r="O236" s="57">
        <v>445488.4485</v>
      </c>
      <c r="P236" s="52"/>
      <c r="Q236" s="56">
        <v>178.95118184302683</v>
      </c>
      <c r="R236" s="55">
        <v>450496</v>
      </c>
      <c r="S236" s="55">
        <v>2517.424</v>
      </c>
      <c r="T236" s="55">
        <v>0</v>
      </c>
      <c r="U236" s="55">
        <v>339.3</v>
      </c>
      <c r="V236" s="55">
        <v>102.19575</v>
      </c>
      <c r="W236" s="46">
        <v>-4.6535371022058598</v>
      </c>
      <c r="X236" s="46">
        <v>91.078691125425848</v>
      </c>
      <c r="Y236" s="55">
        <v>186.1840000000002</v>
      </c>
      <c r="Z236" s="54">
        <v>7.3958141338129849E-2</v>
      </c>
      <c r="AA236" s="54">
        <v>0</v>
      </c>
      <c r="AB236" s="53">
        <v>0</v>
      </c>
      <c r="AC236" s="52"/>
      <c r="AD236" s="51">
        <v>0.06</v>
      </c>
      <c r="AE236" s="50">
        <v>183.60471894523269</v>
      </c>
      <c r="AF236" s="49">
        <v>2426.3453088745741</v>
      </c>
      <c r="AG236" s="49">
        <v>0</v>
      </c>
      <c r="AH236" s="49">
        <v>2331.2399999999998</v>
      </c>
      <c r="AI236" s="48">
        <v>2331.2399999999998</v>
      </c>
      <c r="AJ236" s="46">
        <v>95.105308874574348</v>
      </c>
      <c r="AK236" s="47">
        <v>40</v>
      </c>
      <c r="AL236" s="46">
        <v>135.10530887457435</v>
      </c>
    </row>
    <row r="237" spans="2:38">
      <c r="B237" s="62" t="s">
        <v>104</v>
      </c>
      <c r="C237" s="62" t="s">
        <v>234</v>
      </c>
      <c r="D237" s="61" t="s">
        <v>407</v>
      </c>
      <c r="E237" s="61">
        <v>1112916</v>
      </c>
      <c r="F237" s="61">
        <v>1112916</v>
      </c>
      <c r="G237" s="63">
        <v>4</v>
      </c>
      <c r="I237" s="60">
        <v>117768.5</v>
      </c>
      <c r="J237" s="57">
        <v>672.91350000000011</v>
      </c>
      <c r="K237" s="59">
        <v>175.01283597371724</v>
      </c>
      <c r="L237" s="58"/>
      <c r="M237" s="57">
        <v>124930.75</v>
      </c>
      <c r="O237" s="57">
        <v>125180.6115</v>
      </c>
      <c r="P237" s="52"/>
      <c r="Q237" s="56">
        <v>197.75767264414688</v>
      </c>
      <c r="R237" s="55">
        <v>128034.25</v>
      </c>
      <c r="S237" s="55">
        <v>647.42999999999995</v>
      </c>
      <c r="T237" s="55">
        <v>0</v>
      </c>
      <c r="U237" s="55">
        <v>76.387500000000003</v>
      </c>
      <c r="V237" s="55">
        <v>5.6669999999999998</v>
      </c>
      <c r="W237" s="46">
        <v>12.244066512006611</v>
      </c>
      <c r="X237" s="46">
        <v>-27.34860039459636</v>
      </c>
      <c r="Y237" s="55">
        <v>-40.790000000000077</v>
      </c>
      <c r="Z237" s="54">
        <v>-6.3002950125882459E-2</v>
      </c>
      <c r="AA237" s="54">
        <v>5.6299855736591985E-2</v>
      </c>
      <c r="AB237" s="53">
        <v>9.75</v>
      </c>
      <c r="AC237" s="52"/>
      <c r="AD237" s="51">
        <v>0.06</v>
      </c>
      <c r="AE237" s="50">
        <v>185.51360613214027</v>
      </c>
      <c r="AF237" s="49">
        <v>674.77860039459631</v>
      </c>
      <c r="AG237" s="49">
        <v>0</v>
      </c>
      <c r="AH237" s="49">
        <v>688.22</v>
      </c>
      <c r="AI237" s="48">
        <v>688.22</v>
      </c>
      <c r="AJ237" s="46">
        <v>-13.441399605403717</v>
      </c>
      <c r="AK237" s="47">
        <v>11</v>
      </c>
      <c r="AL237" s="46">
        <v>-2.441399605403717</v>
      </c>
    </row>
    <row r="238" spans="2:38">
      <c r="B238" s="62" t="s">
        <v>65</v>
      </c>
      <c r="C238" s="62" t="s">
        <v>214</v>
      </c>
      <c r="D238" s="61" t="s">
        <v>408</v>
      </c>
      <c r="E238" s="61">
        <v>1111797</v>
      </c>
      <c r="F238" s="61">
        <v>1111797</v>
      </c>
      <c r="G238" s="63">
        <v>6</v>
      </c>
      <c r="I238" s="60">
        <v>336056.25</v>
      </c>
      <c r="J238" s="57">
        <v>2334.9349999999999</v>
      </c>
      <c r="K238" s="59">
        <v>143.92531269607076</v>
      </c>
      <c r="L238" s="58"/>
      <c r="M238" s="57">
        <v>344452.25</v>
      </c>
      <c r="O238" s="57">
        <v>345141.1545</v>
      </c>
      <c r="P238" s="52"/>
      <c r="Q238" s="56">
        <v>150.99977040697911</v>
      </c>
      <c r="R238" s="55">
        <v>362713</v>
      </c>
      <c r="S238" s="55">
        <v>2402.0765000000001</v>
      </c>
      <c r="T238" s="55">
        <v>32.5</v>
      </c>
      <c r="U238" s="55">
        <v>235.25</v>
      </c>
      <c r="V238" s="55">
        <v>145.64175</v>
      </c>
      <c r="W238" s="46">
        <v>-8.75732668565945</v>
      </c>
      <c r="X238" s="46">
        <v>241.66446960448957</v>
      </c>
      <c r="Y238" s="55">
        <v>178.07650000000012</v>
      </c>
      <c r="Z238" s="54">
        <v>7.4134399966029441E-2</v>
      </c>
      <c r="AA238" s="54">
        <v>9.7313030511585227E-2</v>
      </c>
      <c r="AB238" s="53">
        <v>29.5</v>
      </c>
      <c r="AC238" s="52"/>
      <c r="AD238" s="51">
        <v>0.11</v>
      </c>
      <c r="AE238" s="50">
        <v>159.75709709263856</v>
      </c>
      <c r="AF238" s="49">
        <v>2160.4120303955106</v>
      </c>
      <c r="AG238" s="49">
        <v>34</v>
      </c>
      <c r="AH238" s="49">
        <v>2190</v>
      </c>
      <c r="AI238" s="48">
        <v>2224</v>
      </c>
      <c r="AJ238" s="46">
        <v>-63.587969604489444</v>
      </c>
      <c r="AK238" s="47">
        <v>42</v>
      </c>
      <c r="AL238" s="46">
        <v>-21.587969604489444</v>
      </c>
    </row>
    <row r="239" spans="2:38">
      <c r="B239" s="62" t="s">
        <v>62</v>
      </c>
      <c r="C239" s="62" t="s">
        <v>245</v>
      </c>
      <c r="D239" s="61" t="s">
        <v>409</v>
      </c>
      <c r="E239" s="61">
        <v>1111396</v>
      </c>
      <c r="F239" s="61">
        <v>1111396</v>
      </c>
      <c r="G239" s="63">
        <v>3</v>
      </c>
      <c r="I239" s="60">
        <v>243116.25</v>
      </c>
      <c r="J239" s="57">
        <v>1361.6254999999999</v>
      </c>
      <c r="K239" s="59">
        <v>178.54854363406093</v>
      </c>
      <c r="L239" s="58"/>
      <c r="M239" s="57">
        <v>251571.25</v>
      </c>
      <c r="O239" s="57">
        <v>252074.39249999999</v>
      </c>
      <c r="P239" s="52"/>
      <c r="Q239" s="56">
        <v>204.09225488901882</v>
      </c>
      <c r="R239" s="55">
        <v>257032</v>
      </c>
      <c r="S239" s="55">
        <v>1259.3912499999999</v>
      </c>
      <c r="T239" s="55">
        <v>7.25</v>
      </c>
      <c r="U239" s="55">
        <v>147.32900000000001</v>
      </c>
      <c r="V239" s="55">
        <v>30.388999999999999</v>
      </c>
      <c r="W239" s="46">
        <v>14.830798636914238</v>
      </c>
      <c r="X239" s="46">
        <v>-72.493210215850013</v>
      </c>
      <c r="Y239" s="55">
        <v>-62.728749999999991</v>
      </c>
      <c r="Z239" s="54">
        <v>-4.9808786586376552E-2</v>
      </c>
      <c r="AA239" s="54">
        <v>0</v>
      </c>
      <c r="AB239" s="53">
        <v>0</v>
      </c>
      <c r="AC239" s="52"/>
      <c r="AD239" s="51">
        <v>0.06</v>
      </c>
      <c r="AE239" s="50">
        <v>189.26145625210458</v>
      </c>
      <c r="AF239" s="49">
        <v>1331.8844602158499</v>
      </c>
      <c r="AG239" s="49">
        <v>10.6</v>
      </c>
      <c r="AH239" s="49">
        <v>1311.52</v>
      </c>
      <c r="AI239" s="48">
        <v>1322.12</v>
      </c>
      <c r="AJ239" s="46">
        <v>9.764460215850022</v>
      </c>
      <c r="AK239" s="47">
        <v>27</v>
      </c>
      <c r="AL239" s="46">
        <v>36.764460215850022</v>
      </c>
    </row>
    <row r="240" spans="2:38">
      <c r="B240" s="62" t="s">
        <v>151</v>
      </c>
      <c r="C240" s="62" t="s">
        <v>152</v>
      </c>
      <c r="D240" s="61" t="s">
        <v>410</v>
      </c>
      <c r="E240" s="61">
        <v>1111293</v>
      </c>
      <c r="F240" s="61">
        <v>1111293</v>
      </c>
      <c r="G240" s="63">
        <v>6</v>
      </c>
      <c r="I240" s="60">
        <v>109734.25</v>
      </c>
      <c r="J240" s="57">
        <v>934.45950000000005</v>
      </c>
      <c r="K240" s="59">
        <v>117.43071797119083</v>
      </c>
      <c r="L240" s="58"/>
      <c r="M240" s="57">
        <v>109239</v>
      </c>
      <c r="O240" s="57">
        <v>109457.478</v>
      </c>
      <c r="P240" s="52"/>
      <c r="Q240" s="56">
        <v>123.26496689943735</v>
      </c>
      <c r="R240" s="55">
        <v>116131.5</v>
      </c>
      <c r="S240" s="55">
        <v>942.12899999999991</v>
      </c>
      <c r="T240" s="55">
        <v>35.75</v>
      </c>
      <c r="U240" s="55">
        <v>80.133250000000004</v>
      </c>
      <c r="V240" s="55">
        <v>43.52075</v>
      </c>
      <c r="W240" s="46">
        <v>-8.2574372282963679</v>
      </c>
      <c r="X240" s="46">
        <v>109.89453222296936</v>
      </c>
      <c r="Y240" s="55">
        <v>-9.6210000000000946</v>
      </c>
      <c r="Z240" s="54">
        <v>-1.0211977340682746E-2</v>
      </c>
      <c r="AA240" s="54">
        <v>1.00664767331434E-2</v>
      </c>
      <c r="AB240" s="53">
        <v>3.75</v>
      </c>
      <c r="AC240" s="52"/>
      <c r="AD240" s="51">
        <v>0.12</v>
      </c>
      <c r="AE240" s="50">
        <v>131.52240412773372</v>
      </c>
      <c r="AF240" s="49">
        <v>832.23446777703055</v>
      </c>
      <c r="AG240" s="49">
        <v>51.45</v>
      </c>
      <c r="AH240" s="49">
        <v>900.3</v>
      </c>
      <c r="AI240" s="48">
        <v>951.75</v>
      </c>
      <c r="AJ240" s="46">
        <v>-119.51553222296945</v>
      </c>
      <c r="AK240" s="47">
        <v>20</v>
      </c>
      <c r="AL240" s="46">
        <v>-99.515532222969455</v>
      </c>
    </row>
    <row r="241" spans="2:38">
      <c r="B241" s="62" t="s">
        <v>94</v>
      </c>
      <c r="C241" s="62" t="s">
        <v>411</v>
      </c>
      <c r="D241" s="61" t="s">
        <v>412</v>
      </c>
      <c r="E241" s="61">
        <v>1110199</v>
      </c>
      <c r="F241" s="61">
        <v>1110199</v>
      </c>
      <c r="G241" s="63">
        <v>3</v>
      </c>
      <c r="I241" s="60">
        <v>243231</v>
      </c>
      <c r="J241" s="57">
        <v>1376.38175</v>
      </c>
      <c r="K241" s="59">
        <v>176.7176875165629</v>
      </c>
      <c r="L241" s="58"/>
      <c r="M241" s="57">
        <v>253607</v>
      </c>
      <c r="O241" s="57">
        <v>254114.21400000001</v>
      </c>
      <c r="P241" s="52"/>
      <c r="Q241" s="56">
        <v>173.96725531094143</v>
      </c>
      <c r="R241" s="55">
        <v>254803.75</v>
      </c>
      <c r="S241" s="55">
        <v>1464.665</v>
      </c>
      <c r="T241" s="55">
        <v>9.1</v>
      </c>
      <c r="U241" s="55">
        <v>100.371</v>
      </c>
      <c r="V241" s="55">
        <v>88.274749999999997</v>
      </c>
      <c r="W241" s="46">
        <v>-13.35349345661524</v>
      </c>
      <c r="X241" s="46">
        <v>108.0922995816054</v>
      </c>
      <c r="Y241" s="55">
        <v>84.545000000000073</v>
      </c>
      <c r="Z241" s="54">
        <v>5.7723097090461008E-2</v>
      </c>
      <c r="AA241" s="54">
        <v>3.3960837216907867E-2</v>
      </c>
      <c r="AB241" s="53">
        <v>18.75</v>
      </c>
      <c r="AC241" s="52"/>
      <c r="AD241" s="51">
        <v>0.06</v>
      </c>
      <c r="AE241" s="50">
        <v>187.32074876755667</v>
      </c>
      <c r="AF241" s="49">
        <v>1356.5727004183946</v>
      </c>
      <c r="AG241" s="49">
        <v>0</v>
      </c>
      <c r="AH241" s="49">
        <v>1380.12</v>
      </c>
      <c r="AI241" s="48">
        <v>1380.12</v>
      </c>
      <c r="AJ241" s="46">
        <v>-23.54729958160533</v>
      </c>
      <c r="AK241" s="47">
        <v>24</v>
      </c>
      <c r="AL241" s="46">
        <v>0.45270041839467012</v>
      </c>
    </row>
    <row r="242" spans="2:38">
      <c r="B242" s="62" t="s">
        <v>104</v>
      </c>
      <c r="C242" s="62" t="s">
        <v>234</v>
      </c>
      <c r="D242" s="61" t="s">
        <v>413</v>
      </c>
      <c r="E242" s="61">
        <v>1112930</v>
      </c>
      <c r="F242" s="61">
        <v>1112930</v>
      </c>
      <c r="G242" s="63">
        <v>3</v>
      </c>
      <c r="I242" s="60">
        <v>168966</v>
      </c>
      <c r="J242" s="57">
        <v>917.97249999999997</v>
      </c>
      <c r="K242" s="59">
        <v>184.06433743930239</v>
      </c>
      <c r="L242" s="58"/>
      <c r="M242" s="57">
        <v>176500.25</v>
      </c>
      <c r="O242" s="57">
        <v>176853.25049999999</v>
      </c>
      <c r="P242" s="52"/>
      <c r="Q242" s="56">
        <v>194.1139106729901</v>
      </c>
      <c r="R242" s="55">
        <v>178853.5</v>
      </c>
      <c r="S242" s="55">
        <v>921.38425000000007</v>
      </c>
      <c r="T242" s="55">
        <v>0</v>
      </c>
      <c r="U242" s="55">
        <v>127.4</v>
      </c>
      <c r="V242" s="55">
        <v>28.762499999999999</v>
      </c>
      <c r="W242" s="46">
        <v>2.6869997361156095</v>
      </c>
      <c r="X242" s="46">
        <v>-2.4840276337524756</v>
      </c>
      <c r="Y242" s="55">
        <v>15.224249999999984</v>
      </c>
      <c r="Z242" s="54">
        <v>1.6523236640956236E-2</v>
      </c>
      <c r="AA242" s="54">
        <v>3.285910570407128E-2</v>
      </c>
      <c r="AB242" s="53">
        <v>9</v>
      </c>
      <c r="AC242" s="52"/>
      <c r="AD242" s="51">
        <v>0.04</v>
      </c>
      <c r="AE242" s="50">
        <v>191.42691093687449</v>
      </c>
      <c r="AF242" s="49">
        <v>923.86827763375254</v>
      </c>
      <c r="AG242" s="49">
        <v>0</v>
      </c>
      <c r="AH242" s="49">
        <v>906.16000000000008</v>
      </c>
      <c r="AI242" s="48">
        <v>906.16000000000008</v>
      </c>
      <c r="AJ242" s="46">
        <v>17.708277633752459</v>
      </c>
      <c r="AK242" s="47">
        <v>12</v>
      </c>
      <c r="AL242" s="46">
        <v>29.708277633752459</v>
      </c>
    </row>
    <row r="243" spans="2:38">
      <c r="B243" s="62" t="s">
        <v>145</v>
      </c>
      <c r="C243" s="62" t="s">
        <v>342</v>
      </c>
      <c r="D243" s="61" t="s">
        <v>414</v>
      </c>
      <c r="E243" s="61">
        <v>1112793</v>
      </c>
      <c r="F243" s="61">
        <v>1112793</v>
      </c>
      <c r="G243" s="63">
        <v>5</v>
      </c>
      <c r="I243" s="60">
        <v>123951.25</v>
      </c>
      <c r="J243" s="57">
        <v>815.82999999999993</v>
      </c>
      <c r="K243" s="59">
        <v>151.93269431131486</v>
      </c>
      <c r="L243" s="58"/>
      <c r="M243" s="57">
        <v>129678</v>
      </c>
      <c r="O243" s="57">
        <v>129937.356</v>
      </c>
      <c r="P243" s="52"/>
      <c r="Q243" s="56">
        <v>161.37037453741576</v>
      </c>
      <c r="R243" s="55">
        <v>132670.25</v>
      </c>
      <c r="S243" s="55">
        <v>822.14749999999992</v>
      </c>
      <c r="T243" s="55">
        <v>22.5</v>
      </c>
      <c r="U243" s="55">
        <v>153.33750000000001</v>
      </c>
      <c r="V243" s="55">
        <v>82.787499999999994</v>
      </c>
      <c r="W243" s="46">
        <v>-4.2362622619174317</v>
      </c>
      <c r="X243" s="46">
        <v>37.533075655122502</v>
      </c>
      <c r="Y243" s="55">
        <v>68.147499999999923</v>
      </c>
      <c r="Z243" s="54">
        <v>8.288962746952333E-2</v>
      </c>
      <c r="AA243" s="54">
        <v>0</v>
      </c>
      <c r="AB243" s="53">
        <v>0</v>
      </c>
      <c r="AC243" s="52"/>
      <c r="AD243" s="51">
        <v>0.09</v>
      </c>
      <c r="AE243" s="50">
        <v>165.60663679933319</v>
      </c>
      <c r="AF243" s="49">
        <v>784.61442434487742</v>
      </c>
      <c r="AG243" s="49">
        <v>0</v>
      </c>
      <c r="AH243" s="49">
        <v>754</v>
      </c>
      <c r="AI243" s="48">
        <v>754</v>
      </c>
      <c r="AJ243" s="46">
        <v>30.61442434487742</v>
      </c>
      <c r="AK243" s="47">
        <v>12</v>
      </c>
      <c r="AL243" s="46">
        <v>42.61442434487742</v>
      </c>
    </row>
    <row r="244" spans="2:38">
      <c r="B244" s="62" t="s">
        <v>94</v>
      </c>
      <c r="C244" s="62" t="s">
        <v>216</v>
      </c>
      <c r="D244" s="61" t="s">
        <v>415</v>
      </c>
      <c r="E244" s="61">
        <v>1110230</v>
      </c>
      <c r="F244" s="61">
        <v>1110230</v>
      </c>
      <c r="G244" s="63">
        <v>4</v>
      </c>
      <c r="I244" s="60">
        <v>616441.25</v>
      </c>
      <c r="J244" s="57">
        <v>3529.9880000000003</v>
      </c>
      <c r="K244" s="59">
        <v>174.62984293431023</v>
      </c>
      <c r="L244" s="64"/>
      <c r="M244" s="57">
        <v>669118.5</v>
      </c>
      <c r="O244" s="57">
        <v>670456.73699999996</v>
      </c>
      <c r="P244" s="52"/>
      <c r="Q244" s="56">
        <v>184.00075658872007</v>
      </c>
      <c r="R244" s="55">
        <v>698464.25</v>
      </c>
      <c r="S244" s="55">
        <v>3795.9857499999998</v>
      </c>
      <c r="T244" s="55">
        <v>26.6675</v>
      </c>
      <c r="U244" s="55">
        <v>303.87099999999998</v>
      </c>
      <c r="V244" s="55">
        <v>179.82499999999999</v>
      </c>
      <c r="W244" s="46">
        <v>-1.1068769216487908</v>
      </c>
      <c r="X244" s="46">
        <v>174.00255954208615</v>
      </c>
      <c r="Y244" s="55">
        <v>371.62575000000015</v>
      </c>
      <c r="Z244" s="54">
        <v>9.7899669407346998E-2</v>
      </c>
      <c r="AA244" s="54">
        <v>5.5293248538575195E-2</v>
      </c>
      <c r="AB244" s="53">
        <v>53.75</v>
      </c>
      <c r="AC244" s="52"/>
      <c r="AD244" s="51">
        <v>0.06</v>
      </c>
      <c r="AE244" s="50">
        <v>185.10763351036886</v>
      </c>
      <c r="AF244" s="49">
        <v>3621.9831904579137</v>
      </c>
      <c r="AG244" s="49">
        <v>4</v>
      </c>
      <c r="AH244" s="49">
        <v>3420.3599999999997</v>
      </c>
      <c r="AI244" s="48">
        <v>3424.3599999999997</v>
      </c>
      <c r="AJ244" s="46">
        <v>197.62319045791401</v>
      </c>
      <c r="AK244" s="47">
        <v>58</v>
      </c>
      <c r="AL244" s="46">
        <v>255.62319045791401</v>
      </c>
    </row>
    <row r="245" spans="2:38">
      <c r="B245" s="62" t="s">
        <v>65</v>
      </c>
      <c r="C245" s="62" t="s">
        <v>122</v>
      </c>
      <c r="D245" s="61" t="s">
        <v>416</v>
      </c>
      <c r="E245" s="61">
        <v>1111570</v>
      </c>
      <c r="F245" s="61">
        <v>1111570</v>
      </c>
      <c r="G245" s="63">
        <v>5</v>
      </c>
      <c r="I245" s="60">
        <v>105260.5</v>
      </c>
      <c r="J245" s="57">
        <v>659.42499999999995</v>
      </c>
      <c r="K245" s="59">
        <v>159.6246730105774</v>
      </c>
      <c r="L245" s="58"/>
      <c r="M245" s="57">
        <v>121468.25</v>
      </c>
      <c r="O245" s="57">
        <v>121711.1865</v>
      </c>
      <c r="P245" s="52"/>
      <c r="Q245" s="56">
        <v>182.62048076889445</v>
      </c>
      <c r="R245" s="55">
        <v>130535.75</v>
      </c>
      <c r="S245" s="55">
        <v>714.79250000000002</v>
      </c>
      <c r="T245" s="55">
        <v>23.5</v>
      </c>
      <c r="U245" s="55">
        <v>51.75</v>
      </c>
      <c r="V245" s="55">
        <v>5.4167500000000004</v>
      </c>
      <c r="W245" s="46">
        <v>10.225833917470851</v>
      </c>
      <c r="X245" s="46">
        <v>8.7892178627337216</v>
      </c>
      <c r="Y245" s="55">
        <v>74.922500000000014</v>
      </c>
      <c r="Z245" s="54">
        <v>0.10481713224467241</v>
      </c>
      <c r="AA245" s="54">
        <v>6.6190438499287643E-2</v>
      </c>
      <c r="AB245" s="53">
        <v>10</v>
      </c>
      <c r="AC245" s="52"/>
      <c r="AD245" s="51">
        <v>0.08</v>
      </c>
      <c r="AE245" s="50">
        <v>172.3946468514236</v>
      </c>
      <c r="AF245" s="49">
        <v>706.0032821372663</v>
      </c>
      <c r="AG245" s="49">
        <v>13.5</v>
      </c>
      <c r="AH245" s="49">
        <v>626.37</v>
      </c>
      <c r="AI245" s="48">
        <v>639.87</v>
      </c>
      <c r="AJ245" s="46">
        <v>66.133282137266292</v>
      </c>
      <c r="AK245" s="47">
        <v>12</v>
      </c>
      <c r="AL245" s="46">
        <v>78.133282137266292</v>
      </c>
    </row>
    <row r="246" spans="2:38">
      <c r="B246" s="62" t="s">
        <v>80</v>
      </c>
      <c r="C246" s="62" t="s">
        <v>237</v>
      </c>
      <c r="D246" s="61" t="s">
        <v>417</v>
      </c>
      <c r="E246" s="61">
        <v>1112215</v>
      </c>
      <c r="F246" s="61">
        <v>1112215</v>
      </c>
      <c r="G246" s="63">
        <v>1</v>
      </c>
      <c r="I246" s="60">
        <v>151256.75</v>
      </c>
      <c r="J246" s="57">
        <v>730.92499999999995</v>
      </c>
      <c r="K246" s="59">
        <v>206.93881041146494</v>
      </c>
      <c r="L246" s="58"/>
      <c r="M246" s="57">
        <v>161814.75</v>
      </c>
      <c r="O246" s="57">
        <v>162138.37950000001</v>
      </c>
      <c r="P246" s="52"/>
      <c r="Q246" s="56">
        <v>218.40998775343584</v>
      </c>
      <c r="R246" s="55">
        <v>160509.5</v>
      </c>
      <c r="S246" s="55">
        <v>734.9</v>
      </c>
      <c r="T246" s="55">
        <v>44</v>
      </c>
      <c r="U246" s="55">
        <v>112.95</v>
      </c>
      <c r="V246" s="55">
        <v>83.962500000000006</v>
      </c>
      <c r="W246" s="46">
        <v>11.4711773419709</v>
      </c>
      <c r="X246" s="46">
        <v>-48.608802324772341</v>
      </c>
      <c r="Y246" s="55">
        <v>-14.580000000000041</v>
      </c>
      <c r="Z246" s="54">
        <v>-1.9839433936590069E-2</v>
      </c>
      <c r="AA246" s="54">
        <v>1.934946163896022E-2</v>
      </c>
      <c r="AB246" s="53">
        <v>5.75</v>
      </c>
      <c r="AC246" s="52"/>
      <c r="AD246" s="51">
        <v>0</v>
      </c>
      <c r="AE246" s="50">
        <v>206.93881041146494</v>
      </c>
      <c r="AF246" s="49">
        <v>783.50880232477232</v>
      </c>
      <c r="AG246" s="49">
        <v>81</v>
      </c>
      <c r="AH246" s="49">
        <v>668.48</v>
      </c>
      <c r="AI246" s="48">
        <v>749.48</v>
      </c>
      <c r="AJ246" s="46">
        <v>34.0288023247723</v>
      </c>
      <c r="AK246" s="47">
        <v>12</v>
      </c>
      <c r="AL246" s="46">
        <v>46.0288023247723</v>
      </c>
    </row>
    <row r="247" spans="2:38">
      <c r="B247" s="62" t="s">
        <v>80</v>
      </c>
      <c r="C247" s="62" t="s">
        <v>126</v>
      </c>
      <c r="D247" s="61" t="s">
        <v>418</v>
      </c>
      <c r="E247" s="61">
        <v>1112142</v>
      </c>
      <c r="F247" s="61">
        <v>1112142</v>
      </c>
      <c r="G247" s="63">
        <v>5</v>
      </c>
      <c r="I247" s="60">
        <v>109159.5</v>
      </c>
      <c r="J247" s="57">
        <v>690.81325000000004</v>
      </c>
      <c r="K247" s="59">
        <v>158.01593267066025</v>
      </c>
      <c r="L247" s="58"/>
      <c r="M247" s="57">
        <v>114650</v>
      </c>
      <c r="O247" s="57">
        <v>114879.3</v>
      </c>
      <c r="P247" s="52"/>
      <c r="Q247" s="56">
        <v>156.91950256094927</v>
      </c>
      <c r="R247" s="55">
        <v>115156.75</v>
      </c>
      <c r="S247" s="55">
        <v>733.85874999999987</v>
      </c>
      <c r="T247" s="55">
        <v>14</v>
      </c>
      <c r="U247" s="55">
        <v>16.732999999999997</v>
      </c>
      <c r="V247" s="55">
        <v>88.125</v>
      </c>
      <c r="W247" s="46">
        <v>-13.737704723363805</v>
      </c>
      <c r="X247" s="46">
        <v>60.700541049513959</v>
      </c>
      <c r="Y247" s="55">
        <v>71.858749999999873</v>
      </c>
      <c r="Z247" s="54">
        <v>9.7919047773157825E-2</v>
      </c>
      <c r="AA247" s="54">
        <v>2.191267513848159E-2</v>
      </c>
      <c r="AB247" s="53">
        <v>8.25</v>
      </c>
      <c r="AC247" s="52"/>
      <c r="AD247" s="51">
        <v>0.08</v>
      </c>
      <c r="AE247" s="50">
        <v>170.65720728431307</v>
      </c>
      <c r="AF247" s="49">
        <v>673.15820895048591</v>
      </c>
      <c r="AG247" s="49">
        <v>0</v>
      </c>
      <c r="AH247" s="49">
        <v>662</v>
      </c>
      <c r="AI247" s="48">
        <v>662</v>
      </c>
      <c r="AJ247" s="46">
        <v>11.158208950485914</v>
      </c>
      <c r="AK247" s="47">
        <v>13</v>
      </c>
      <c r="AL247" s="46">
        <v>24.158208950485914</v>
      </c>
    </row>
    <row r="248" spans="2:38">
      <c r="B248" s="62" t="s">
        <v>80</v>
      </c>
      <c r="C248" s="62" t="s">
        <v>226</v>
      </c>
      <c r="D248" s="61" t="s">
        <v>419</v>
      </c>
      <c r="E248" s="61">
        <v>1112170</v>
      </c>
      <c r="F248" s="61">
        <v>1112170</v>
      </c>
      <c r="G248" s="63">
        <v>5</v>
      </c>
      <c r="I248" s="60">
        <v>593584</v>
      </c>
      <c r="J248" s="57">
        <v>3882.0257500000002</v>
      </c>
      <c r="K248" s="59">
        <v>152.90573484732809</v>
      </c>
      <c r="L248" s="58"/>
      <c r="M248" s="57">
        <v>626600.75</v>
      </c>
      <c r="O248" s="57">
        <v>627853.95149999997</v>
      </c>
      <c r="P248" s="52"/>
      <c r="Q248" s="56">
        <v>146.13471909727917</v>
      </c>
      <c r="R248" s="55">
        <v>619297.75</v>
      </c>
      <c r="S248" s="55">
        <v>4237.8549999999996</v>
      </c>
      <c r="T248" s="55">
        <v>9</v>
      </c>
      <c r="U248" s="55">
        <v>251.19149999999999</v>
      </c>
      <c r="V248" s="55">
        <v>239.33750000000003</v>
      </c>
      <c r="W248" s="46">
        <v>-20.532531886308448</v>
      </c>
      <c r="X248" s="46">
        <v>470.74449811845579</v>
      </c>
      <c r="Y248" s="55">
        <v>590.37499999999955</v>
      </c>
      <c r="Z248" s="54">
        <v>0.13930986312651084</v>
      </c>
      <c r="AA248" s="54">
        <v>0.22002722013027043</v>
      </c>
      <c r="AB248" s="53">
        <v>152</v>
      </c>
      <c r="AC248" s="52"/>
      <c r="AD248" s="51">
        <v>0.09</v>
      </c>
      <c r="AE248" s="50">
        <v>166.66725098358762</v>
      </c>
      <c r="AF248" s="49">
        <v>3767.1105018815438</v>
      </c>
      <c r="AG248" s="49">
        <v>0</v>
      </c>
      <c r="AH248" s="49">
        <v>3647.48</v>
      </c>
      <c r="AI248" s="48">
        <v>3647.48</v>
      </c>
      <c r="AJ248" s="46">
        <v>119.63050188154375</v>
      </c>
      <c r="AK248" s="47">
        <v>61</v>
      </c>
      <c r="AL248" s="46">
        <v>180.63050188154375</v>
      </c>
    </row>
    <row r="249" spans="2:38">
      <c r="B249" s="62" t="s">
        <v>80</v>
      </c>
      <c r="C249" s="62" t="s">
        <v>393</v>
      </c>
      <c r="D249" s="61" t="s">
        <v>420</v>
      </c>
      <c r="E249" s="61">
        <v>1112158</v>
      </c>
      <c r="F249" s="61">
        <v>1112158</v>
      </c>
      <c r="G249" s="63">
        <v>4</v>
      </c>
      <c r="I249" s="60">
        <v>750664.25</v>
      </c>
      <c r="J249" s="57">
        <v>4672.6575000000003</v>
      </c>
      <c r="K249" s="59">
        <v>160.6503900617582</v>
      </c>
      <c r="L249" s="58"/>
      <c r="M249" s="57">
        <v>781714.5</v>
      </c>
      <c r="O249" s="57">
        <v>783277.929</v>
      </c>
      <c r="P249" s="52"/>
      <c r="Q249" s="56">
        <v>155.77455495318256</v>
      </c>
      <c r="R249" s="55">
        <v>775883.5</v>
      </c>
      <c r="S249" s="55">
        <v>4980.8102500000005</v>
      </c>
      <c r="T249" s="55">
        <v>0</v>
      </c>
      <c r="U249" s="55">
        <v>287.80824999999999</v>
      </c>
      <c r="V249" s="55">
        <v>413.13750000000005</v>
      </c>
      <c r="W249" s="46">
        <v>-17.727866313516301</v>
      </c>
      <c r="X249" s="46">
        <v>466.30305591314664</v>
      </c>
      <c r="Y249" s="55">
        <v>515.61025000000063</v>
      </c>
      <c r="Z249" s="54">
        <v>0.10351935209738226</v>
      </c>
      <c r="AA249" s="54">
        <v>6.3236637587174141E-2</v>
      </c>
      <c r="AB249" s="53">
        <v>58.5</v>
      </c>
      <c r="AC249" s="52"/>
      <c r="AD249" s="51">
        <v>0.08</v>
      </c>
      <c r="AE249" s="50">
        <v>173.50242126669886</v>
      </c>
      <c r="AF249" s="49">
        <v>4514.5071940868538</v>
      </c>
      <c r="AG249" s="49">
        <v>0</v>
      </c>
      <c r="AH249" s="49">
        <v>4465.2</v>
      </c>
      <c r="AI249" s="48">
        <v>4465.2</v>
      </c>
      <c r="AJ249" s="46">
        <v>49.307194086853997</v>
      </c>
      <c r="AK249" s="47">
        <v>73</v>
      </c>
      <c r="AL249" s="46">
        <v>122.307194086854</v>
      </c>
    </row>
    <row r="250" spans="2:38">
      <c r="B250" s="62" t="s">
        <v>88</v>
      </c>
      <c r="C250" s="62" t="s">
        <v>128</v>
      </c>
      <c r="D250" s="61" t="s">
        <v>421</v>
      </c>
      <c r="E250" s="61">
        <v>1112037</v>
      </c>
      <c r="F250" s="61">
        <v>1112037</v>
      </c>
      <c r="G250" s="63">
        <v>3</v>
      </c>
      <c r="I250" s="60">
        <v>458876.5</v>
      </c>
      <c r="J250" s="57">
        <v>2500.45325</v>
      </c>
      <c r="K250" s="59">
        <v>183.5173283083777</v>
      </c>
      <c r="L250" s="58"/>
      <c r="M250" s="57">
        <v>472793</v>
      </c>
      <c r="O250" s="57">
        <v>473738.58600000001</v>
      </c>
      <c r="P250" s="52"/>
      <c r="Q250" s="56">
        <v>209.72001655582085</v>
      </c>
      <c r="R250" s="55">
        <v>472242.5</v>
      </c>
      <c r="S250" s="55">
        <v>2251.7759999999998</v>
      </c>
      <c r="T250" s="55">
        <v>30.19</v>
      </c>
      <c r="U250" s="55">
        <v>237.05825000000002</v>
      </c>
      <c r="V250" s="55">
        <v>142.54599999999999</v>
      </c>
      <c r="W250" s="46">
        <v>18.861995115108044</v>
      </c>
      <c r="X250" s="46">
        <v>-230.37582376895716</v>
      </c>
      <c r="Y250" s="55">
        <v>-39.524000000000342</v>
      </c>
      <c r="Z250" s="54">
        <v>-1.7552367553433531E-2</v>
      </c>
      <c r="AA250" s="54">
        <v>3.5562368799027723E-2</v>
      </c>
      <c r="AB250" s="53">
        <v>26.25</v>
      </c>
      <c r="AC250" s="52"/>
      <c r="AD250" s="51">
        <v>0.04</v>
      </c>
      <c r="AE250" s="50">
        <v>190.8580214407128</v>
      </c>
      <c r="AF250" s="49">
        <v>2482.151823768957</v>
      </c>
      <c r="AG250" s="49">
        <v>36.299999999999997</v>
      </c>
      <c r="AH250" s="49">
        <v>2255</v>
      </c>
      <c r="AI250" s="48">
        <v>2291.3000000000002</v>
      </c>
      <c r="AJ250" s="46">
        <v>190.85182376895682</v>
      </c>
      <c r="AK250" s="47">
        <v>32</v>
      </c>
      <c r="AL250" s="46">
        <v>222.85182376895682</v>
      </c>
    </row>
    <row r="251" spans="2:38">
      <c r="B251" s="62" t="s">
        <v>88</v>
      </c>
      <c r="C251" s="62" t="s">
        <v>131</v>
      </c>
      <c r="D251" s="61" t="s">
        <v>422</v>
      </c>
      <c r="E251" s="61">
        <v>1112382</v>
      </c>
      <c r="F251" s="61">
        <v>1112382</v>
      </c>
      <c r="G251" s="63">
        <v>3</v>
      </c>
      <c r="I251" s="60">
        <v>173964.5</v>
      </c>
      <c r="J251" s="57">
        <v>954.46675000000005</v>
      </c>
      <c r="K251" s="59">
        <v>182.26355187333658</v>
      </c>
      <c r="L251" s="58"/>
      <c r="M251" s="57">
        <v>188664.75</v>
      </c>
      <c r="O251" s="57">
        <v>189042.07949999999</v>
      </c>
      <c r="P251" s="52"/>
      <c r="Q251" s="56">
        <v>188.66664225290216</v>
      </c>
      <c r="R251" s="55">
        <v>193197</v>
      </c>
      <c r="S251" s="55">
        <v>1024.0125</v>
      </c>
      <c r="T251" s="55">
        <v>19.5</v>
      </c>
      <c r="U251" s="55">
        <v>69.8</v>
      </c>
      <c r="V251" s="55">
        <v>102.40424999999999</v>
      </c>
      <c r="W251" s="46">
        <v>-2.710087214101236</v>
      </c>
      <c r="X251" s="46">
        <v>36.21173641450855</v>
      </c>
      <c r="Y251" s="55">
        <v>81.012500000000045</v>
      </c>
      <c r="Z251" s="54">
        <v>7.91128037987818E-2</v>
      </c>
      <c r="AA251" s="54">
        <v>0</v>
      </c>
      <c r="AB251" s="53">
        <v>0</v>
      </c>
      <c r="AC251" s="52"/>
      <c r="AD251" s="51">
        <v>0.05</v>
      </c>
      <c r="AE251" s="50">
        <v>191.3767294670034</v>
      </c>
      <c r="AF251" s="49">
        <v>987.8007635854915</v>
      </c>
      <c r="AG251" s="49">
        <v>26</v>
      </c>
      <c r="AH251" s="49">
        <v>917</v>
      </c>
      <c r="AI251" s="48">
        <v>943</v>
      </c>
      <c r="AJ251" s="46">
        <v>44.800763585491495</v>
      </c>
      <c r="AK251" s="47">
        <v>16</v>
      </c>
      <c r="AL251" s="46">
        <v>60.800763585491495</v>
      </c>
    </row>
    <row r="252" spans="2:38">
      <c r="B252" s="62" t="s">
        <v>80</v>
      </c>
      <c r="C252" s="62" t="s">
        <v>237</v>
      </c>
      <c r="D252" s="61" t="s">
        <v>423</v>
      </c>
      <c r="E252" s="61">
        <v>1112190</v>
      </c>
      <c r="F252" s="61">
        <v>1112190</v>
      </c>
      <c r="G252" s="63">
        <v>3</v>
      </c>
      <c r="I252" s="60">
        <v>118920.25</v>
      </c>
      <c r="J252" s="57">
        <v>655.69499999999994</v>
      </c>
      <c r="K252" s="59">
        <v>181.36519265817188</v>
      </c>
      <c r="L252" s="58"/>
      <c r="M252" s="57">
        <v>122989.5</v>
      </c>
      <c r="O252" s="57">
        <v>123235.47900000001</v>
      </c>
      <c r="P252" s="52"/>
      <c r="Q252" s="56">
        <v>171.47061193459899</v>
      </c>
      <c r="R252" s="55">
        <v>122361</v>
      </c>
      <c r="S252" s="55">
        <v>713.59749999999997</v>
      </c>
      <c r="T252" s="55">
        <v>16</v>
      </c>
      <c r="U252" s="55">
        <v>29.016500000000001</v>
      </c>
      <c r="V252" s="55">
        <v>43.783500000000004</v>
      </c>
      <c r="W252" s="46">
        <v>-18.962840356481479</v>
      </c>
      <c r="X252" s="46">
        <v>66.466034822166193</v>
      </c>
      <c r="Y252" s="55">
        <v>45.357499999999959</v>
      </c>
      <c r="Z252" s="54">
        <v>6.3561741738164673E-2</v>
      </c>
      <c r="AA252" s="54">
        <v>4.3466846684668464E-2</v>
      </c>
      <c r="AB252" s="53">
        <v>19.75</v>
      </c>
      <c r="AC252" s="52"/>
      <c r="AD252" s="51">
        <v>0.05</v>
      </c>
      <c r="AE252" s="50">
        <v>190.43345229108047</v>
      </c>
      <c r="AF252" s="49">
        <v>647.13146517783377</v>
      </c>
      <c r="AG252" s="49">
        <v>0</v>
      </c>
      <c r="AH252" s="49">
        <v>668.24</v>
      </c>
      <c r="AI252" s="48">
        <v>668.24</v>
      </c>
      <c r="AJ252" s="46">
        <v>-21.108534822166234</v>
      </c>
      <c r="AK252" s="47">
        <v>14</v>
      </c>
      <c r="AL252" s="46">
        <v>-7.1085348221662343</v>
      </c>
    </row>
    <row r="253" spans="2:38">
      <c r="B253" s="62" t="s">
        <v>154</v>
      </c>
      <c r="C253" s="62" t="s">
        <v>329</v>
      </c>
      <c r="D253" s="61" t="s">
        <v>424</v>
      </c>
      <c r="E253" s="61">
        <v>1110183</v>
      </c>
      <c r="F253" s="61">
        <v>1110183</v>
      </c>
      <c r="G253" s="63">
        <v>4</v>
      </c>
      <c r="I253" s="60">
        <v>340875.75</v>
      </c>
      <c r="J253" s="57">
        <v>2102.1144999999997</v>
      </c>
      <c r="K253" s="59">
        <v>162.15850754085949</v>
      </c>
      <c r="L253" s="58"/>
      <c r="M253" s="57">
        <v>360599</v>
      </c>
      <c r="O253" s="57">
        <v>361320.19799999997</v>
      </c>
      <c r="P253" s="52"/>
      <c r="Q253" s="56">
        <v>177.14276857570229</v>
      </c>
      <c r="R253" s="55">
        <v>365731.75</v>
      </c>
      <c r="S253" s="55">
        <v>2064.6157499999999</v>
      </c>
      <c r="T253" s="55">
        <v>7.3475000000000001</v>
      </c>
      <c r="U253" s="55">
        <v>309.47475000000003</v>
      </c>
      <c r="V253" s="55">
        <v>184.48750000000001</v>
      </c>
      <c r="W253" s="46">
        <v>2.011580431574032</v>
      </c>
      <c r="X253" s="46">
        <v>1.4755302086332449</v>
      </c>
      <c r="Y253" s="55">
        <v>50.975749999999834</v>
      </c>
      <c r="Z253" s="54">
        <v>2.4690187508256602E-2</v>
      </c>
      <c r="AA253" s="54">
        <v>0</v>
      </c>
      <c r="AB253" s="53">
        <v>0</v>
      </c>
      <c r="AC253" s="52"/>
      <c r="AD253" s="51">
        <v>0.08</v>
      </c>
      <c r="AE253" s="50">
        <v>175.13118814412826</v>
      </c>
      <c r="AF253" s="49">
        <v>2063.1402197913667</v>
      </c>
      <c r="AG253" s="49">
        <v>37.549999999999997</v>
      </c>
      <c r="AH253" s="49">
        <v>1976.0900000000001</v>
      </c>
      <c r="AI253" s="48">
        <v>2013.64</v>
      </c>
      <c r="AJ253" s="46">
        <v>49.50021979136659</v>
      </c>
      <c r="AK253" s="47">
        <v>29</v>
      </c>
      <c r="AL253" s="46">
        <v>78.50021979136659</v>
      </c>
    </row>
    <row r="254" spans="2:38">
      <c r="B254" s="62" t="s">
        <v>138</v>
      </c>
      <c r="C254" s="62" t="s">
        <v>139</v>
      </c>
      <c r="D254" s="61" t="s">
        <v>425</v>
      </c>
      <c r="E254" s="61">
        <v>1111194</v>
      </c>
      <c r="F254" s="61">
        <v>1111194</v>
      </c>
      <c r="G254" s="63">
        <v>2</v>
      </c>
      <c r="I254" s="60">
        <v>206326</v>
      </c>
      <c r="J254" s="57">
        <v>1100.16875</v>
      </c>
      <c r="K254" s="59">
        <v>187.54032051901129</v>
      </c>
      <c r="L254" s="58"/>
      <c r="M254" s="57">
        <v>207832.25</v>
      </c>
      <c r="O254" s="57">
        <v>208247.91450000001</v>
      </c>
      <c r="P254" s="52"/>
      <c r="Q254" s="56">
        <v>185.88832386758779</v>
      </c>
      <c r="R254" s="55">
        <v>215838</v>
      </c>
      <c r="S254" s="55">
        <v>1161.1165000000001</v>
      </c>
      <c r="T254" s="55">
        <v>36.99</v>
      </c>
      <c r="U254" s="55">
        <v>58.858249999999998</v>
      </c>
      <c r="V254" s="55">
        <v>76.808500000000009</v>
      </c>
      <c r="W254" s="46">
        <v>-9.1536094721839447</v>
      </c>
      <c r="X254" s="46">
        <v>93.408079897217021</v>
      </c>
      <c r="Y254" s="55">
        <v>70.606500000000096</v>
      </c>
      <c r="Z254" s="54">
        <v>6.0809143613065608E-2</v>
      </c>
      <c r="AA254" s="54">
        <v>2.4557350451467268E-2</v>
      </c>
      <c r="AB254" s="53">
        <v>5.25</v>
      </c>
      <c r="AC254" s="52"/>
      <c r="AD254" s="51">
        <v>0.04</v>
      </c>
      <c r="AE254" s="50">
        <v>195.04193333977173</v>
      </c>
      <c r="AF254" s="49">
        <v>1067.7084201027831</v>
      </c>
      <c r="AG254" s="49">
        <v>57.21</v>
      </c>
      <c r="AH254" s="49">
        <v>1033.3</v>
      </c>
      <c r="AI254" s="48">
        <v>1090.51</v>
      </c>
      <c r="AJ254" s="46">
        <v>-22.801579897216925</v>
      </c>
      <c r="AK254" s="47">
        <v>19</v>
      </c>
      <c r="AL254" s="46">
        <v>-3.801579897216925</v>
      </c>
    </row>
    <row r="255" spans="2:38">
      <c r="B255" s="62" t="s">
        <v>85</v>
      </c>
      <c r="C255" s="62" t="s">
        <v>162</v>
      </c>
      <c r="D255" s="61" t="s">
        <v>426</v>
      </c>
      <c r="E255" s="61">
        <v>1111581</v>
      </c>
      <c r="F255" s="61">
        <v>1111581</v>
      </c>
      <c r="G255" s="63">
        <v>4</v>
      </c>
      <c r="I255" s="60">
        <v>86538.25</v>
      </c>
      <c r="J255" s="57">
        <v>537.4135</v>
      </c>
      <c r="K255" s="59">
        <v>161.02730951120506</v>
      </c>
      <c r="L255" s="58"/>
      <c r="M255" s="57">
        <v>104080</v>
      </c>
      <c r="O255" s="57">
        <v>104288.16</v>
      </c>
      <c r="P255" s="52"/>
      <c r="Q255" s="56">
        <v>175.50478050930468</v>
      </c>
      <c r="R255" s="55">
        <v>93975</v>
      </c>
      <c r="S255" s="55">
        <v>535.45550000000003</v>
      </c>
      <c r="T255" s="55">
        <v>31.5075</v>
      </c>
      <c r="U255" s="55">
        <v>84.679000000000002</v>
      </c>
      <c r="V255" s="55">
        <v>0</v>
      </c>
      <c r="W255" s="46">
        <v>1.5952862372032257</v>
      </c>
      <c r="X255" s="46">
        <v>-64.213658009447954</v>
      </c>
      <c r="Y255" s="55">
        <v>-103.46449999999993</v>
      </c>
      <c r="Z255" s="54">
        <v>-0.19322707489231117</v>
      </c>
      <c r="AA255" s="54">
        <v>0</v>
      </c>
      <c r="AB255" s="53">
        <v>0</v>
      </c>
      <c r="AC255" s="52"/>
      <c r="AD255" s="51">
        <v>0.08</v>
      </c>
      <c r="AE255" s="50">
        <v>173.90949427210145</v>
      </c>
      <c r="AF255" s="49">
        <v>599.66915800944798</v>
      </c>
      <c r="AG255" s="49">
        <v>49.36</v>
      </c>
      <c r="AH255" s="49">
        <v>589.55999999999995</v>
      </c>
      <c r="AI255" s="48">
        <v>638.91999999999996</v>
      </c>
      <c r="AJ255" s="46">
        <v>-39.250841990551976</v>
      </c>
      <c r="AK255" s="47">
        <v>11</v>
      </c>
      <c r="AL255" s="46">
        <v>-28.250841990551976</v>
      </c>
    </row>
    <row r="256" spans="2:38">
      <c r="B256" s="62" t="s">
        <v>91</v>
      </c>
      <c r="C256" s="62" t="s">
        <v>243</v>
      </c>
      <c r="D256" s="61" t="s">
        <v>427</v>
      </c>
      <c r="E256" s="61">
        <v>1113045</v>
      </c>
      <c r="F256" s="61">
        <v>1113045</v>
      </c>
      <c r="G256" s="63">
        <v>1</v>
      </c>
      <c r="I256" s="60">
        <v>95613.25</v>
      </c>
      <c r="J256" s="57">
        <v>463.81574999999998</v>
      </c>
      <c r="K256" s="59">
        <v>206.14489697687068</v>
      </c>
      <c r="L256" s="58"/>
      <c r="M256" s="57">
        <v>96313</v>
      </c>
      <c r="O256" s="57">
        <v>96505.626000000004</v>
      </c>
      <c r="P256" s="52"/>
      <c r="Q256" s="56">
        <v>178.83077213469116</v>
      </c>
      <c r="R256" s="55">
        <v>98532</v>
      </c>
      <c r="S256" s="55">
        <v>550.97900000000004</v>
      </c>
      <c r="T256" s="55">
        <v>0</v>
      </c>
      <c r="U256" s="55">
        <v>48.55</v>
      </c>
      <c r="V256" s="55">
        <v>56.158249999999995</v>
      </c>
      <c r="W256" s="46">
        <v>-27.314124842179524</v>
      </c>
      <c r="X256" s="46">
        <v>82.834372530381586</v>
      </c>
      <c r="Y256" s="55">
        <v>102.49900000000002</v>
      </c>
      <c r="Z256" s="54">
        <v>0.18603068356507238</v>
      </c>
      <c r="AA256" s="54">
        <v>0</v>
      </c>
      <c r="AB256" s="53">
        <v>0</v>
      </c>
      <c r="AC256" s="52"/>
      <c r="AD256" s="51">
        <v>0</v>
      </c>
      <c r="AE256" s="50">
        <v>206.14489697687068</v>
      </c>
      <c r="AF256" s="49">
        <v>468.14462746961846</v>
      </c>
      <c r="AG256" s="49">
        <v>0</v>
      </c>
      <c r="AH256" s="49">
        <v>448.48</v>
      </c>
      <c r="AI256" s="48">
        <v>448.48</v>
      </c>
      <c r="AJ256" s="46">
        <v>19.664627469618438</v>
      </c>
      <c r="AK256" s="47">
        <v>7</v>
      </c>
      <c r="AL256" s="46">
        <v>26.664627469618438</v>
      </c>
    </row>
    <row r="257" spans="2:38">
      <c r="B257" s="62" t="s">
        <v>205</v>
      </c>
      <c r="C257" s="62" t="s">
        <v>428</v>
      </c>
      <c r="D257" s="61" t="s">
        <v>429</v>
      </c>
      <c r="E257" s="61">
        <v>1111510</v>
      </c>
      <c r="F257" s="61">
        <v>1111510</v>
      </c>
      <c r="G257" s="63">
        <v>3</v>
      </c>
      <c r="I257" s="60">
        <v>166962.25</v>
      </c>
      <c r="J257" s="57">
        <v>917.91925000000003</v>
      </c>
      <c r="K257" s="59">
        <v>181.89208909171475</v>
      </c>
      <c r="L257" s="58"/>
      <c r="M257" s="57">
        <v>201605.25</v>
      </c>
      <c r="O257" s="57">
        <v>202008.46049999999</v>
      </c>
      <c r="P257" s="52"/>
      <c r="Q257" s="56">
        <v>205.71940158070103</v>
      </c>
      <c r="R257" s="55">
        <v>199394.25</v>
      </c>
      <c r="S257" s="55">
        <v>969.25350000000003</v>
      </c>
      <c r="T257" s="55">
        <v>95.5</v>
      </c>
      <c r="U257" s="55">
        <v>178.43725000000001</v>
      </c>
      <c r="V257" s="55">
        <v>27.562249999999999</v>
      </c>
      <c r="W257" s="46">
        <v>14.732708034400531</v>
      </c>
      <c r="X257" s="46">
        <v>-88.456106617319165</v>
      </c>
      <c r="Y257" s="55">
        <v>-88.046499999999924</v>
      </c>
      <c r="Z257" s="54">
        <v>-9.0839496581647541E-2</v>
      </c>
      <c r="AA257" s="54">
        <v>0</v>
      </c>
      <c r="AB257" s="53">
        <v>0</v>
      </c>
      <c r="AC257" s="52"/>
      <c r="AD257" s="51">
        <v>0.05</v>
      </c>
      <c r="AE257" s="50">
        <v>190.9866935463005</v>
      </c>
      <c r="AF257" s="49">
        <v>1057.7096066173192</v>
      </c>
      <c r="AG257" s="49">
        <v>96.3</v>
      </c>
      <c r="AH257" s="49">
        <v>961</v>
      </c>
      <c r="AI257" s="48">
        <v>1057.3</v>
      </c>
      <c r="AJ257" s="46">
        <v>0.4096066173192412</v>
      </c>
      <c r="AK257" s="47">
        <v>23</v>
      </c>
      <c r="AL257" s="46">
        <v>23.409606617319241</v>
      </c>
    </row>
    <row r="258" spans="2:38">
      <c r="B258" s="62" t="s">
        <v>205</v>
      </c>
      <c r="C258" s="62" t="s">
        <v>206</v>
      </c>
      <c r="D258" s="61" t="s">
        <v>430</v>
      </c>
      <c r="E258" s="61">
        <v>1111460</v>
      </c>
      <c r="F258" s="61">
        <v>1111460</v>
      </c>
      <c r="G258" s="63">
        <v>2</v>
      </c>
      <c r="I258" s="60">
        <v>310803</v>
      </c>
      <c r="J258" s="57">
        <v>1655.9224999999999</v>
      </c>
      <c r="K258" s="59">
        <v>187.69175489794964</v>
      </c>
      <c r="L258" s="58"/>
      <c r="M258" s="57">
        <v>348126.75</v>
      </c>
      <c r="O258" s="57">
        <v>348823.00349999999</v>
      </c>
      <c r="P258" s="52"/>
      <c r="Q258" s="56">
        <v>185.46818193094211</v>
      </c>
      <c r="R258" s="55">
        <v>336436.5</v>
      </c>
      <c r="S258" s="55">
        <v>1813.9849999999999</v>
      </c>
      <c r="T258" s="55">
        <v>78.987500000000011</v>
      </c>
      <c r="U258" s="55">
        <v>322</v>
      </c>
      <c r="V258" s="55">
        <v>89</v>
      </c>
      <c r="W258" s="46">
        <v>-9.7312431629255229</v>
      </c>
      <c r="X258" s="46">
        <v>26.976645173863744</v>
      </c>
      <c r="Y258" s="55">
        <v>60.604999999999791</v>
      </c>
      <c r="Z258" s="54">
        <v>3.3409868328569306E-2</v>
      </c>
      <c r="AA258" s="54">
        <v>2.5046437491371417E-2</v>
      </c>
      <c r="AB258" s="53">
        <v>13.75</v>
      </c>
      <c r="AC258" s="52"/>
      <c r="AD258" s="51">
        <v>0.04</v>
      </c>
      <c r="AE258" s="50">
        <v>195.19942509386763</v>
      </c>
      <c r="AF258" s="49">
        <v>1787.0083548261362</v>
      </c>
      <c r="AG258" s="49">
        <v>83.38</v>
      </c>
      <c r="AH258" s="49">
        <v>1670</v>
      </c>
      <c r="AI258" s="48">
        <v>1753.38</v>
      </c>
      <c r="AJ258" s="46">
        <v>33.628354826136047</v>
      </c>
      <c r="AK258" s="47">
        <v>35</v>
      </c>
      <c r="AL258" s="46">
        <v>68.628354826136047</v>
      </c>
    </row>
    <row r="259" spans="2:38">
      <c r="B259" s="62" t="s">
        <v>88</v>
      </c>
      <c r="C259" s="62" t="s">
        <v>181</v>
      </c>
      <c r="D259" s="61" t="s">
        <v>431</v>
      </c>
      <c r="E259" s="61">
        <v>1112286</v>
      </c>
      <c r="F259" s="61">
        <v>1112286</v>
      </c>
      <c r="G259" s="63">
        <v>4</v>
      </c>
      <c r="I259" s="60">
        <v>447193.25</v>
      </c>
      <c r="J259" s="57">
        <v>2781.8232500000004</v>
      </c>
      <c r="K259" s="59">
        <v>160.75545058443234</v>
      </c>
      <c r="L259" s="58"/>
      <c r="M259" s="57">
        <v>455354.5</v>
      </c>
      <c r="O259" s="57">
        <v>456265.20899999997</v>
      </c>
      <c r="P259" s="52"/>
      <c r="Q259" s="56">
        <v>154.67908859491718</v>
      </c>
      <c r="R259" s="55">
        <v>481854.75</v>
      </c>
      <c r="S259" s="55">
        <v>3115.1899999999996</v>
      </c>
      <c r="T259" s="55">
        <v>54.820000000000007</v>
      </c>
      <c r="U259" s="55">
        <v>280.80849999999998</v>
      </c>
      <c r="V259" s="55">
        <v>115.917</v>
      </c>
      <c r="W259" s="46">
        <v>-18.936798036269749</v>
      </c>
      <c r="X259" s="46">
        <v>487.17468496580341</v>
      </c>
      <c r="Y259" s="55">
        <v>23.949999999999818</v>
      </c>
      <c r="Z259" s="54">
        <v>7.6881345921114988E-3</v>
      </c>
      <c r="AA259" s="54">
        <v>2.15908398806261E-2</v>
      </c>
      <c r="AB259" s="53">
        <v>15.5</v>
      </c>
      <c r="AC259" s="52"/>
      <c r="AD259" s="51">
        <v>0.08</v>
      </c>
      <c r="AE259" s="50">
        <v>173.61588663118692</v>
      </c>
      <c r="AF259" s="49">
        <v>2628.0153150341962</v>
      </c>
      <c r="AG259" s="49">
        <v>90.24</v>
      </c>
      <c r="AH259" s="49">
        <v>3001</v>
      </c>
      <c r="AI259" s="48">
        <v>3091.24</v>
      </c>
      <c r="AJ259" s="46">
        <v>-463.22468496580359</v>
      </c>
      <c r="AK259" s="47">
        <v>42</v>
      </c>
      <c r="AL259" s="46">
        <v>-421.22468496580359</v>
      </c>
    </row>
    <row r="260" spans="2:38">
      <c r="B260" s="62" t="s">
        <v>68</v>
      </c>
      <c r="C260" s="62" t="s">
        <v>71</v>
      </c>
      <c r="D260" s="61" t="s">
        <v>432</v>
      </c>
      <c r="E260" s="61">
        <v>1110648</v>
      </c>
      <c r="F260" s="61">
        <v>1110648</v>
      </c>
      <c r="G260" s="63">
        <v>4</v>
      </c>
      <c r="I260" s="60">
        <v>209188</v>
      </c>
      <c r="J260" s="57">
        <v>1303.2974999999999</v>
      </c>
      <c r="K260" s="59">
        <v>160.5067146986778</v>
      </c>
      <c r="L260" s="58"/>
      <c r="M260" s="57">
        <v>222433</v>
      </c>
      <c r="O260" s="57">
        <v>222877.86600000001</v>
      </c>
      <c r="P260" s="52"/>
      <c r="Q260" s="56">
        <v>165.08259565197042</v>
      </c>
      <c r="R260" s="55">
        <v>218676</v>
      </c>
      <c r="S260" s="55">
        <v>1324.646</v>
      </c>
      <c r="T260" s="55">
        <v>0</v>
      </c>
      <c r="U260" s="55">
        <v>31.962500000000002</v>
      </c>
      <c r="V260" s="55">
        <v>69.479250000000008</v>
      </c>
      <c r="W260" s="46">
        <v>-8.2646562226015874</v>
      </c>
      <c r="X260" s="46">
        <v>38.915400929028692</v>
      </c>
      <c r="Y260" s="55">
        <v>91.285999999999831</v>
      </c>
      <c r="Z260" s="54">
        <v>6.8913505948004092E-2</v>
      </c>
      <c r="AA260" s="54">
        <v>1.5668126725068999E-2</v>
      </c>
      <c r="AB260" s="53">
        <v>8.25</v>
      </c>
      <c r="AC260" s="52"/>
      <c r="AD260" s="51">
        <v>0.08</v>
      </c>
      <c r="AE260" s="50">
        <v>173.34725187457201</v>
      </c>
      <c r="AF260" s="49">
        <v>1285.7305990709713</v>
      </c>
      <c r="AG260" s="49">
        <v>0</v>
      </c>
      <c r="AH260" s="49">
        <v>1233.3600000000001</v>
      </c>
      <c r="AI260" s="48">
        <v>1233.3600000000001</v>
      </c>
      <c r="AJ260" s="46">
        <v>52.370599070971139</v>
      </c>
      <c r="AK260" s="47">
        <v>30</v>
      </c>
      <c r="AL260" s="46">
        <v>82.370599070971139</v>
      </c>
    </row>
    <row r="261" spans="2:38">
      <c r="B261" s="62" t="s">
        <v>141</v>
      </c>
      <c r="C261" s="62" t="s">
        <v>142</v>
      </c>
      <c r="D261" s="61" t="s">
        <v>433</v>
      </c>
      <c r="E261" s="61">
        <v>1111917</v>
      </c>
      <c r="F261" s="61">
        <v>1111917</v>
      </c>
      <c r="G261" s="63">
        <v>4</v>
      </c>
      <c r="I261" s="60">
        <v>126121.25</v>
      </c>
      <c r="J261" s="57">
        <v>724.55075000000011</v>
      </c>
      <c r="K261" s="59">
        <v>174.06820709246381</v>
      </c>
      <c r="L261" s="58"/>
      <c r="M261" s="57">
        <v>132935.25</v>
      </c>
      <c r="O261" s="57">
        <v>133201.12049999999</v>
      </c>
      <c r="P261" s="52"/>
      <c r="Q261" s="56">
        <v>183.74689568203857</v>
      </c>
      <c r="R261" s="55">
        <v>139116.75</v>
      </c>
      <c r="S261" s="55">
        <v>757.11075000000005</v>
      </c>
      <c r="T261" s="55">
        <v>62.042500000000004</v>
      </c>
      <c r="U261" s="55">
        <v>35.450000000000003</v>
      </c>
      <c r="V261" s="55">
        <v>27</v>
      </c>
      <c r="W261" s="46">
        <v>-0.76540383597307482</v>
      </c>
      <c r="X261" s="46">
        <v>35.201582708975025</v>
      </c>
      <c r="Y261" s="55">
        <v>-2.1292499999999563</v>
      </c>
      <c r="Z261" s="54">
        <v>-2.8123362401074824E-3</v>
      </c>
      <c r="AA261" s="54">
        <v>2.9431550622267071E-3</v>
      </c>
      <c r="AB261" s="53">
        <v>1.75</v>
      </c>
      <c r="AC261" s="52"/>
      <c r="AD261" s="51">
        <v>0.06</v>
      </c>
      <c r="AE261" s="50">
        <v>184.51229951801164</v>
      </c>
      <c r="AF261" s="49">
        <v>721.90916729102503</v>
      </c>
      <c r="AG261" s="49">
        <v>70</v>
      </c>
      <c r="AH261" s="49">
        <v>689.24</v>
      </c>
      <c r="AI261" s="48">
        <v>759.24</v>
      </c>
      <c r="AJ261" s="46">
        <v>-37.330832708974981</v>
      </c>
      <c r="AK261" s="47">
        <v>12</v>
      </c>
      <c r="AL261" s="46">
        <v>-25.330832708974981</v>
      </c>
    </row>
    <row r="262" spans="2:38">
      <c r="B262" s="62" t="s">
        <v>80</v>
      </c>
      <c r="C262" s="62" t="s">
        <v>393</v>
      </c>
      <c r="D262" s="61" t="s">
        <v>434</v>
      </c>
      <c r="E262" s="61">
        <v>1112199</v>
      </c>
      <c r="F262" s="61">
        <v>1112199</v>
      </c>
      <c r="G262" s="63">
        <v>4</v>
      </c>
      <c r="I262" s="60">
        <v>466645.5</v>
      </c>
      <c r="J262" s="57">
        <v>2819.0992499999998</v>
      </c>
      <c r="K262" s="59">
        <v>165.53000040704492</v>
      </c>
      <c r="L262" s="58"/>
      <c r="M262" s="57">
        <v>493959.75</v>
      </c>
      <c r="O262" s="57">
        <v>494947.66950000002</v>
      </c>
      <c r="P262" s="52"/>
      <c r="Q262" s="56">
        <v>166.49926026162234</v>
      </c>
      <c r="R262" s="55">
        <v>497705</v>
      </c>
      <c r="S262" s="55">
        <v>2989.2325000000001</v>
      </c>
      <c r="T262" s="55">
        <v>14.5275</v>
      </c>
      <c r="U262" s="55">
        <v>98.15</v>
      </c>
      <c r="V262" s="55">
        <v>162.53325000000001</v>
      </c>
      <c r="W262" s="46">
        <v>-12.273140177986193</v>
      </c>
      <c r="X262" s="46">
        <v>220.64144073747548</v>
      </c>
      <c r="Y262" s="55">
        <v>167.05249999999978</v>
      </c>
      <c r="Z262" s="54">
        <v>5.5884746335388695E-2</v>
      </c>
      <c r="AA262" s="54">
        <v>6.0874110452343998E-2</v>
      </c>
      <c r="AB262" s="53">
        <v>57.25</v>
      </c>
      <c r="AC262" s="52"/>
      <c r="AD262" s="51">
        <v>0.08</v>
      </c>
      <c r="AE262" s="50">
        <v>178.77240043960853</v>
      </c>
      <c r="AF262" s="49">
        <v>2768.5910592625246</v>
      </c>
      <c r="AG262" s="49">
        <v>12</v>
      </c>
      <c r="AH262" s="49">
        <v>2810.1800000000003</v>
      </c>
      <c r="AI262" s="48">
        <v>2822.1800000000003</v>
      </c>
      <c r="AJ262" s="46">
        <v>-53.588940737475696</v>
      </c>
      <c r="AK262" s="47">
        <v>48</v>
      </c>
      <c r="AL262" s="46">
        <v>-5.5889407374756956</v>
      </c>
    </row>
    <row r="263" spans="2:38">
      <c r="B263" s="62" t="s">
        <v>80</v>
      </c>
      <c r="C263" s="62" t="s">
        <v>393</v>
      </c>
      <c r="D263" s="61" t="s">
        <v>435</v>
      </c>
      <c r="E263" s="61">
        <v>1112222</v>
      </c>
      <c r="F263" s="61">
        <v>1112222</v>
      </c>
      <c r="G263" s="63">
        <v>2</v>
      </c>
      <c r="I263" s="60">
        <v>290152.75</v>
      </c>
      <c r="J263" s="57">
        <v>1557.9735000000001</v>
      </c>
      <c r="K263" s="59">
        <v>186.23728195633623</v>
      </c>
      <c r="L263" s="58"/>
      <c r="M263" s="57">
        <v>314003.75</v>
      </c>
      <c r="O263" s="57">
        <v>314631.75750000001</v>
      </c>
      <c r="P263" s="52"/>
      <c r="Q263" s="56">
        <v>183.93457698124604</v>
      </c>
      <c r="R263" s="55">
        <v>318730.25</v>
      </c>
      <c r="S263" s="55">
        <v>1732.84575</v>
      </c>
      <c r="T263" s="55">
        <v>7.2524999999999995</v>
      </c>
      <c r="U263" s="55">
        <v>229.63749999999999</v>
      </c>
      <c r="V263" s="55">
        <v>98.646000000000001</v>
      </c>
      <c r="W263" s="46">
        <v>-9.7521962533436408</v>
      </c>
      <c r="X263" s="46">
        <v>108.40979990585447</v>
      </c>
      <c r="Y263" s="55">
        <v>112.72575000000006</v>
      </c>
      <c r="Z263" s="54">
        <v>6.5052385649444017E-2</v>
      </c>
      <c r="AA263" s="54">
        <v>2.4971808321929963E-2</v>
      </c>
      <c r="AB263" s="53">
        <v>12.75</v>
      </c>
      <c r="AC263" s="52"/>
      <c r="AD263" s="51">
        <v>0.04</v>
      </c>
      <c r="AE263" s="50">
        <v>193.68677323458968</v>
      </c>
      <c r="AF263" s="49">
        <v>1624.4359500941455</v>
      </c>
      <c r="AG263" s="49">
        <v>0</v>
      </c>
      <c r="AH263" s="49">
        <v>1620.12</v>
      </c>
      <c r="AI263" s="48">
        <v>1620.12</v>
      </c>
      <c r="AJ263" s="46">
        <v>4.3159500941455917</v>
      </c>
      <c r="AK263" s="47">
        <v>23</v>
      </c>
      <c r="AL263" s="46">
        <v>27.315950094145592</v>
      </c>
    </row>
    <row r="264" spans="2:38">
      <c r="B264" s="62" t="s">
        <v>80</v>
      </c>
      <c r="C264" s="62" t="s">
        <v>393</v>
      </c>
      <c r="D264" s="61" t="s">
        <v>436</v>
      </c>
      <c r="E264" s="61">
        <v>1112228</v>
      </c>
      <c r="F264" s="61">
        <v>1112228</v>
      </c>
      <c r="G264" s="63">
        <v>5</v>
      </c>
      <c r="I264" s="60">
        <v>221652.5</v>
      </c>
      <c r="J264" s="57">
        <v>1397.655</v>
      </c>
      <c r="K264" s="59">
        <v>158.58885061048684</v>
      </c>
      <c r="L264" s="58"/>
      <c r="M264" s="57">
        <v>245892</v>
      </c>
      <c r="O264" s="57">
        <v>246383.78400000001</v>
      </c>
      <c r="P264" s="52"/>
      <c r="Q264" s="56">
        <v>169.34923912212281</v>
      </c>
      <c r="R264" s="55">
        <v>249140.25</v>
      </c>
      <c r="S264" s="55">
        <v>1471.1624999999999</v>
      </c>
      <c r="T264" s="55">
        <v>-10</v>
      </c>
      <c r="U264" s="55">
        <v>161.63749999999999</v>
      </c>
      <c r="V264" s="55">
        <v>53.25</v>
      </c>
      <c r="W264" s="46">
        <v>-1.9267195372029846</v>
      </c>
      <c r="X264" s="46">
        <v>32.643130856858988</v>
      </c>
      <c r="Y264" s="55">
        <v>103.16249999999991</v>
      </c>
      <c r="Z264" s="54">
        <v>7.0123116922841566E-2</v>
      </c>
      <c r="AA264" s="54">
        <v>9.0310173954510561E-2</v>
      </c>
      <c r="AB264" s="53">
        <v>36</v>
      </c>
      <c r="AC264" s="52"/>
      <c r="AD264" s="51">
        <v>0.08</v>
      </c>
      <c r="AE264" s="50">
        <v>171.27595865932579</v>
      </c>
      <c r="AF264" s="49">
        <v>1438.5193691431409</v>
      </c>
      <c r="AG264" s="49">
        <v>0</v>
      </c>
      <c r="AH264" s="49">
        <v>1368</v>
      </c>
      <c r="AI264" s="48">
        <v>1368</v>
      </c>
      <c r="AJ264" s="46">
        <v>70.519369143140921</v>
      </c>
      <c r="AK264" s="47">
        <v>27</v>
      </c>
      <c r="AL264" s="46">
        <v>97.519369143140921</v>
      </c>
    </row>
    <row r="265" spans="2:38">
      <c r="B265" s="62" t="s">
        <v>80</v>
      </c>
      <c r="C265" s="62" t="s">
        <v>393</v>
      </c>
      <c r="D265" s="61" t="s">
        <v>437</v>
      </c>
      <c r="E265" s="61">
        <v>1112225</v>
      </c>
      <c r="F265" s="61">
        <v>1112225</v>
      </c>
      <c r="G265" s="63">
        <v>5</v>
      </c>
      <c r="I265" s="60">
        <v>583251.75</v>
      </c>
      <c r="J265" s="57">
        <v>3913.8549999999996</v>
      </c>
      <c r="K265" s="59">
        <v>149.02231942675445</v>
      </c>
      <c r="L265" s="58"/>
      <c r="M265" s="57">
        <v>622296.25</v>
      </c>
      <c r="O265" s="57">
        <v>623540.84250000003</v>
      </c>
      <c r="P265" s="52"/>
      <c r="Q265" s="56">
        <v>147.52596943620932</v>
      </c>
      <c r="R265" s="55">
        <v>625628.5</v>
      </c>
      <c r="S265" s="55">
        <v>4240.8024999999998</v>
      </c>
      <c r="T265" s="55">
        <v>19.583333333333332</v>
      </c>
      <c r="U265" s="55">
        <v>263.04575</v>
      </c>
      <c r="V265" s="55">
        <v>249.20425</v>
      </c>
      <c r="W265" s="46">
        <v>-16.398581933220584</v>
      </c>
      <c r="X265" s="46">
        <v>436.97423089129188</v>
      </c>
      <c r="Y265" s="55">
        <v>417.68249999999989</v>
      </c>
      <c r="Z265" s="54">
        <v>9.8491382232490168E-2</v>
      </c>
      <c r="AA265" s="54">
        <v>1.5516772634870028E-2</v>
      </c>
      <c r="AB265" s="53">
        <v>34</v>
      </c>
      <c r="AC265" s="52"/>
      <c r="AD265" s="51">
        <v>0.1</v>
      </c>
      <c r="AE265" s="50">
        <v>163.92455136942991</v>
      </c>
      <c r="AF265" s="49">
        <v>3803.8282691087079</v>
      </c>
      <c r="AG265" s="49">
        <v>0</v>
      </c>
      <c r="AH265" s="49">
        <v>3823.12</v>
      </c>
      <c r="AI265" s="48">
        <v>3823.12</v>
      </c>
      <c r="AJ265" s="46">
        <v>-19.291730891291991</v>
      </c>
      <c r="AK265" s="47">
        <v>82</v>
      </c>
      <c r="AL265" s="46">
        <v>62.708269108708009</v>
      </c>
    </row>
    <row r="266" spans="2:38">
      <c r="B266" s="62" t="s">
        <v>110</v>
      </c>
      <c r="C266" s="62" t="s">
        <v>124</v>
      </c>
      <c r="D266" s="61" t="s">
        <v>438</v>
      </c>
      <c r="E266" s="61">
        <v>1112076</v>
      </c>
      <c r="F266" s="61">
        <v>1112076</v>
      </c>
      <c r="G266" s="63">
        <v>2</v>
      </c>
      <c r="I266" s="60">
        <v>156624.75</v>
      </c>
      <c r="J266" s="57">
        <v>842.13250000000005</v>
      </c>
      <c r="K266" s="59">
        <v>185.98587514435079</v>
      </c>
      <c r="L266" s="58"/>
      <c r="M266" s="57">
        <v>166746.5</v>
      </c>
      <c r="O266" s="57">
        <v>167079.99299999999</v>
      </c>
      <c r="P266" s="52"/>
      <c r="Q266" s="56">
        <v>195.18907026084435</v>
      </c>
      <c r="R266" s="55">
        <v>154076.25</v>
      </c>
      <c r="S266" s="55">
        <v>789.36924999999997</v>
      </c>
      <c r="T266" s="55">
        <v>0</v>
      </c>
      <c r="U266" s="55">
        <v>135.30825000000002</v>
      </c>
      <c r="V266" s="55">
        <v>0</v>
      </c>
      <c r="W266" s="46">
        <v>1.7637601107195167</v>
      </c>
      <c r="X266" s="46">
        <v>-74.426666213461317</v>
      </c>
      <c r="Y266" s="55">
        <v>-51.750750000000039</v>
      </c>
      <c r="Z266" s="54">
        <v>-6.555962244538921E-2</v>
      </c>
      <c r="AA266" s="54">
        <v>4.442537191433709E-3</v>
      </c>
      <c r="AB266" s="53">
        <v>2.75</v>
      </c>
      <c r="AC266" s="52"/>
      <c r="AD266" s="51">
        <v>0.04</v>
      </c>
      <c r="AE266" s="50">
        <v>193.42531015012483</v>
      </c>
      <c r="AF266" s="49">
        <v>863.79591621346128</v>
      </c>
      <c r="AG266" s="49">
        <v>0</v>
      </c>
      <c r="AH266" s="49">
        <v>841.12</v>
      </c>
      <c r="AI266" s="48">
        <v>841.12</v>
      </c>
      <c r="AJ266" s="46">
        <v>22.675916213461278</v>
      </c>
      <c r="AK266" s="47">
        <v>12</v>
      </c>
      <c r="AL266" s="46">
        <v>34.675916213461278</v>
      </c>
    </row>
    <row r="267" spans="2:38">
      <c r="B267" s="62" t="s">
        <v>80</v>
      </c>
      <c r="C267" s="62" t="s">
        <v>81</v>
      </c>
      <c r="D267" s="61" t="s">
        <v>439</v>
      </c>
      <c r="E267" s="61">
        <v>1112324</v>
      </c>
      <c r="F267" s="61">
        <v>1112324</v>
      </c>
      <c r="G267" s="63">
        <v>3</v>
      </c>
      <c r="I267" s="60">
        <v>411853</v>
      </c>
      <c r="J267" s="57">
        <v>2330.5207499999997</v>
      </c>
      <c r="K267" s="59">
        <v>176.72144734175831</v>
      </c>
      <c r="L267" s="58"/>
      <c r="M267" s="57">
        <v>466136</v>
      </c>
      <c r="O267" s="57">
        <v>467068.272</v>
      </c>
      <c r="P267" s="52"/>
      <c r="Q267" s="56">
        <v>182.92710097775694</v>
      </c>
      <c r="R267" s="55">
        <v>480303</v>
      </c>
      <c r="S267" s="55">
        <v>2625.6525000000001</v>
      </c>
      <c r="T267" s="55">
        <v>0</v>
      </c>
      <c r="U267" s="55">
        <v>216.76675</v>
      </c>
      <c r="V267" s="55">
        <v>292.99575000000004</v>
      </c>
      <c r="W267" s="46">
        <v>-4.3976332045068602</v>
      </c>
      <c r="X267" s="46">
        <v>132.29104381584011</v>
      </c>
      <c r="Y267" s="55">
        <v>338.17250000000013</v>
      </c>
      <c r="Z267" s="54">
        <v>0.12879560414030422</v>
      </c>
      <c r="AA267" s="54">
        <v>8.1882046950622744E-3</v>
      </c>
      <c r="AB267" s="53">
        <v>8.5</v>
      </c>
      <c r="AC267" s="52"/>
      <c r="AD267" s="51">
        <v>0.06</v>
      </c>
      <c r="AE267" s="50">
        <v>187.3247341822638</v>
      </c>
      <c r="AF267" s="49">
        <v>2493.36145618416</v>
      </c>
      <c r="AG267" s="49">
        <v>0</v>
      </c>
      <c r="AH267" s="49">
        <v>2287.48</v>
      </c>
      <c r="AI267" s="48">
        <v>2287.48</v>
      </c>
      <c r="AJ267" s="46">
        <v>205.88145618416002</v>
      </c>
      <c r="AK267" s="47">
        <v>36</v>
      </c>
      <c r="AL267" s="46">
        <v>241.88145618416002</v>
      </c>
    </row>
    <row r="268" spans="2:38">
      <c r="B268" s="62" t="s">
        <v>80</v>
      </c>
      <c r="C268" s="62" t="s">
        <v>168</v>
      </c>
      <c r="D268" s="61" t="s">
        <v>440</v>
      </c>
      <c r="E268" s="61">
        <v>1111977</v>
      </c>
      <c r="F268" s="61">
        <v>1111977</v>
      </c>
      <c r="G268" s="63">
        <v>4</v>
      </c>
      <c r="I268" s="60">
        <v>184343.75</v>
      </c>
      <c r="J268" s="57">
        <v>1119.50575</v>
      </c>
      <c r="K268" s="59">
        <v>164.66529984325672</v>
      </c>
      <c r="L268" s="58"/>
      <c r="M268" s="57">
        <v>198044.75</v>
      </c>
      <c r="O268" s="57">
        <v>198440.8395</v>
      </c>
      <c r="P268" s="52"/>
      <c r="Q268" s="56">
        <v>170.85090405190684</v>
      </c>
      <c r="R268" s="55">
        <v>200721.75</v>
      </c>
      <c r="S268" s="55">
        <v>1174.83575</v>
      </c>
      <c r="T268" s="55">
        <v>8.5</v>
      </c>
      <c r="U268" s="55">
        <v>117.56675000000001</v>
      </c>
      <c r="V268" s="55">
        <v>36.329250000000002</v>
      </c>
      <c r="W268" s="46">
        <v>-6.9876197788104264</v>
      </c>
      <c r="X268" s="46">
        <v>58.987309372513209</v>
      </c>
      <c r="Y268" s="55">
        <v>89.835749999999962</v>
      </c>
      <c r="Z268" s="54">
        <v>7.6466646507820313E-2</v>
      </c>
      <c r="AA268" s="54">
        <v>1.5940794809407948E-2</v>
      </c>
      <c r="AB268" s="53">
        <v>26.25</v>
      </c>
      <c r="AC268" s="52"/>
      <c r="AD268" s="51">
        <v>0.08</v>
      </c>
      <c r="AE268" s="50">
        <v>177.83852383071726</v>
      </c>
      <c r="AF268" s="49">
        <v>1115.8484406274868</v>
      </c>
      <c r="AG268" s="49">
        <v>10</v>
      </c>
      <c r="AH268" s="49">
        <v>1075</v>
      </c>
      <c r="AI268" s="48">
        <v>1085</v>
      </c>
      <c r="AJ268" s="46">
        <v>30.848440627486752</v>
      </c>
      <c r="AK268" s="47">
        <v>12</v>
      </c>
      <c r="AL268" s="46">
        <v>42.848440627486752</v>
      </c>
    </row>
    <row r="269" spans="2:38">
      <c r="B269" s="62" t="s">
        <v>65</v>
      </c>
      <c r="C269" s="62" t="s">
        <v>66</v>
      </c>
      <c r="D269" s="61" t="s">
        <v>441</v>
      </c>
      <c r="E269" s="61">
        <v>1111560</v>
      </c>
      <c r="F269" s="61">
        <v>1111560</v>
      </c>
      <c r="G269" s="63">
        <v>5</v>
      </c>
      <c r="I269" s="60">
        <v>384569.25</v>
      </c>
      <c r="J269" s="57">
        <v>2406.049</v>
      </c>
      <c r="K269" s="59">
        <v>159.83433836966745</v>
      </c>
      <c r="L269" s="58"/>
      <c r="M269" s="57">
        <v>421161.5</v>
      </c>
      <c r="O269" s="57">
        <v>422003.82299999997</v>
      </c>
      <c r="P269" s="52"/>
      <c r="Q269" s="56">
        <v>154.0533679762278</v>
      </c>
      <c r="R269" s="55">
        <v>438464</v>
      </c>
      <c r="S269" s="55">
        <v>2846.1824999999999</v>
      </c>
      <c r="T269" s="55">
        <v>121.30500000000001</v>
      </c>
      <c r="U269" s="55">
        <v>118</v>
      </c>
      <c r="V269" s="55">
        <v>447.63299999999998</v>
      </c>
      <c r="W269" s="46">
        <v>-18.567717463013054</v>
      </c>
      <c r="X269" s="46">
        <v>401.49955801643318</v>
      </c>
      <c r="Y269" s="55">
        <v>398.58249999999998</v>
      </c>
      <c r="Z269" s="54">
        <v>0.14004109012686292</v>
      </c>
      <c r="AA269" s="54">
        <v>6.1413654758177671E-2</v>
      </c>
      <c r="AB269" s="53">
        <v>51.75</v>
      </c>
      <c r="AC269" s="52"/>
      <c r="AD269" s="51">
        <v>0.08</v>
      </c>
      <c r="AE269" s="50">
        <v>172.62108543924086</v>
      </c>
      <c r="AF269" s="49">
        <v>2444.6829419835667</v>
      </c>
      <c r="AG269" s="49">
        <v>120.24</v>
      </c>
      <c r="AH269" s="49">
        <v>2327.36</v>
      </c>
      <c r="AI269" s="48">
        <v>2447.6</v>
      </c>
      <c r="AJ269" s="46">
        <v>-2.9170580164332023</v>
      </c>
      <c r="AK269" s="47">
        <v>55</v>
      </c>
      <c r="AL269" s="46">
        <v>52.082941983566798</v>
      </c>
    </row>
    <row r="270" spans="2:38">
      <c r="B270" s="62" t="s">
        <v>88</v>
      </c>
      <c r="C270" s="62" t="s">
        <v>128</v>
      </c>
      <c r="D270" s="61" t="s">
        <v>442</v>
      </c>
      <c r="E270" s="61">
        <v>1112038</v>
      </c>
      <c r="F270" s="61">
        <v>1112038</v>
      </c>
      <c r="G270" s="63">
        <v>5</v>
      </c>
      <c r="I270" s="60">
        <v>363951.75</v>
      </c>
      <c r="J270" s="57">
        <v>2413.1234999999997</v>
      </c>
      <c r="K270" s="59">
        <v>150.8218497727116</v>
      </c>
      <c r="L270" s="58"/>
      <c r="M270" s="57">
        <v>409065.5</v>
      </c>
      <c r="O270" s="57">
        <v>409883.63099999999</v>
      </c>
      <c r="P270" s="52"/>
      <c r="Q270" s="56">
        <v>175.17940631408385</v>
      </c>
      <c r="R270" s="55">
        <v>423152.25</v>
      </c>
      <c r="S270" s="55">
        <v>2415.5365000000002</v>
      </c>
      <c r="T270" s="55">
        <v>0</v>
      </c>
      <c r="U270" s="55">
        <v>138.85825</v>
      </c>
      <c r="V270" s="55">
        <v>164.66249999999999</v>
      </c>
      <c r="W270" s="46">
        <v>9.2753715641010785</v>
      </c>
      <c r="X270" s="46">
        <v>-55.070267446579692</v>
      </c>
      <c r="Y270" s="55">
        <v>135.23649999999998</v>
      </c>
      <c r="Z270" s="54">
        <v>5.5986113229918061E-2</v>
      </c>
      <c r="AA270" s="54">
        <v>1.5855278074693096E-2</v>
      </c>
      <c r="AB270" s="53">
        <v>6.75</v>
      </c>
      <c r="AC270" s="52"/>
      <c r="AD270" s="51">
        <v>0.1</v>
      </c>
      <c r="AE270" s="50">
        <v>165.90403474998277</v>
      </c>
      <c r="AF270" s="49">
        <v>2470.6067674465799</v>
      </c>
      <c r="AG270" s="49">
        <v>21.3</v>
      </c>
      <c r="AH270" s="49">
        <v>2259</v>
      </c>
      <c r="AI270" s="48">
        <v>2280.3000000000002</v>
      </c>
      <c r="AJ270" s="46">
        <v>190.30676744657967</v>
      </c>
      <c r="AK270" s="47">
        <v>45</v>
      </c>
      <c r="AL270" s="46">
        <v>235.30676744657967</v>
      </c>
    </row>
    <row r="271" spans="2:38">
      <c r="B271" s="62" t="s">
        <v>88</v>
      </c>
      <c r="C271" s="62" t="s">
        <v>128</v>
      </c>
      <c r="D271" s="61" t="s">
        <v>443</v>
      </c>
      <c r="E271" s="61">
        <v>1112040</v>
      </c>
      <c r="F271" s="61">
        <v>1112040</v>
      </c>
      <c r="G271" s="63">
        <v>6</v>
      </c>
      <c r="I271" s="60">
        <v>225357</v>
      </c>
      <c r="J271" s="57">
        <v>1925.434</v>
      </c>
      <c r="K271" s="59">
        <v>117.04218373623817</v>
      </c>
      <c r="L271" s="58"/>
      <c r="M271" s="57">
        <v>253243.25</v>
      </c>
      <c r="O271" s="57">
        <v>253749.7365</v>
      </c>
      <c r="P271" s="52"/>
      <c r="Q271" s="56">
        <v>129.65528145655529</v>
      </c>
      <c r="R271" s="55">
        <v>264047</v>
      </c>
      <c r="S271" s="55">
        <v>2036.5309999999999</v>
      </c>
      <c r="T271" s="55">
        <v>0</v>
      </c>
      <c r="U271" s="55">
        <v>138.62499999999997</v>
      </c>
      <c r="V271" s="55">
        <v>154.7585</v>
      </c>
      <c r="W271" s="46">
        <v>-1.4319643280314551</v>
      </c>
      <c r="X271" s="46">
        <v>100.79930481294673</v>
      </c>
      <c r="Y271" s="55">
        <v>234.29099999999994</v>
      </c>
      <c r="Z271" s="54">
        <v>0.11504416087945626</v>
      </c>
      <c r="AA271" s="54">
        <v>0</v>
      </c>
      <c r="AB271" s="53">
        <v>0</v>
      </c>
      <c r="AC271" s="52"/>
      <c r="AD271" s="51">
        <v>0.12</v>
      </c>
      <c r="AE271" s="50">
        <v>131.08724578458674</v>
      </c>
      <c r="AF271" s="49">
        <v>1935.7316951870532</v>
      </c>
      <c r="AG271" s="49">
        <v>0</v>
      </c>
      <c r="AH271" s="49">
        <v>1802.24</v>
      </c>
      <c r="AI271" s="48">
        <v>1802.24</v>
      </c>
      <c r="AJ271" s="46">
        <v>133.49169518705321</v>
      </c>
      <c r="AK271" s="47">
        <v>30</v>
      </c>
      <c r="AL271" s="46">
        <v>163.49169518705321</v>
      </c>
    </row>
    <row r="272" spans="2:38">
      <c r="B272" s="62" t="s">
        <v>151</v>
      </c>
      <c r="C272" s="62" t="s">
        <v>276</v>
      </c>
      <c r="D272" s="61" t="s">
        <v>444</v>
      </c>
      <c r="E272" s="61">
        <v>1111120</v>
      </c>
      <c r="F272" s="61">
        <v>1111120</v>
      </c>
      <c r="G272" s="63">
        <v>3</v>
      </c>
      <c r="I272" s="60">
        <v>190946.75</v>
      </c>
      <c r="J272" s="57">
        <v>1078.3474999999999</v>
      </c>
      <c r="K272" s="59">
        <v>177.07348512422945</v>
      </c>
      <c r="L272" s="58"/>
      <c r="M272" s="57">
        <v>198623</v>
      </c>
      <c r="O272" s="57">
        <v>199020.24600000001</v>
      </c>
      <c r="P272" s="52"/>
      <c r="Q272" s="56">
        <v>191.5447516953877</v>
      </c>
      <c r="R272" s="55">
        <v>202777.75</v>
      </c>
      <c r="S272" s="55">
        <v>1058.6442500000003</v>
      </c>
      <c r="T272" s="55">
        <v>209.03</v>
      </c>
      <c r="U272" s="55">
        <v>165.02074999999999</v>
      </c>
      <c r="V272" s="55">
        <v>0</v>
      </c>
      <c r="W272" s="46">
        <v>3.846857463704481</v>
      </c>
      <c r="X272" s="46">
        <v>-1.6779598716839246</v>
      </c>
      <c r="Y272" s="55">
        <v>17.254250000000411</v>
      </c>
      <c r="Z272" s="54">
        <v>1.6298440198395645E-2</v>
      </c>
      <c r="AA272" s="54">
        <v>3.2845635751342493E-2</v>
      </c>
      <c r="AB272" s="53">
        <v>15</v>
      </c>
      <c r="AC272" s="52"/>
      <c r="AD272" s="51">
        <v>0.06</v>
      </c>
      <c r="AE272" s="50">
        <v>187.69789423168322</v>
      </c>
      <c r="AF272" s="49">
        <v>1060.3222098716842</v>
      </c>
      <c r="AG272" s="49">
        <v>164.39</v>
      </c>
      <c r="AH272" s="49">
        <v>876.99999999999989</v>
      </c>
      <c r="AI272" s="48">
        <v>1041.3899999999999</v>
      </c>
      <c r="AJ272" s="46">
        <v>18.932209871684336</v>
      </c>
      <c r="AK272" s="47">
        <v>24</v>
      </c>
      <c r="AL272" s="46">
        <v>42.932209871684336</v>
      </c>
    </row>
    <row r="273" spans="2:38">
      <c r="B273" s="62" t="s">
        <v>85</v>
      </c>
      <c r="C273" s="62" t="s">
        <v>86</v>
      </c>
      <c r="D273" s="61" t="s">
        <v>445</v>
      </c>
      <c r="E273" s="61">
        <v>1111836</v>
      </c>
      <c r="F273" s="61">
        <v>1111836</v>
      </c>
      <c r="G273" s="63">
        <v>4</v>
      </c>
      <c r="I273" s="60">
        <v>517550.75</v>
      </c>
      <c r="J273" s="57">
        <v>3140.90175</v>
      </c>
      <c r="K273" s="59">
        <v>164.77775848926188</v>
      </c>
      <c r="L273" s="58"/>
      <c r="M273" s="57">
        <v>533710.5</v>
      </c>
      <c r="O273" s="57">
        <v>534777.92099999997</v>
      </c>
      <c r="P273" s="52"/>
      <c r="Q273" s="56">
        <v>164.60756412587335</v>
      </c>
      <c r="R273" s="55">
        <v>554540.25</v>
      </c>
      <c r="S273" s="55">
        <v>3368.8624999999997</v>
      </c>
      <c r="T273" s="55">
        <v>86.25</v>
      </c>
      <c r="U273" s="55">
        <v>458.30399999999997</v>
      </c>
      <c r="V273" s="55">
        <v>102.22075000000001</v>
      </c>
      <c r="W273" s="46">
        <v>-13.352415042529486</v>
      </c>
      <c r="X273" s="46">
        <v>363.81651438577501</v>
      </c>
      <c r="Y273" s="55">
        <v>349.80249999999978</v>
      </c>
      <c r="Z273" s="54">
        <v>0.10383400925386531</v>
      </c>
      <c r="AA273" s="54">
        <v>2.1252643214148405E-2</v>
      </c>
      <c r="AB273" s="53">
        <v>29.25</v>
      </c>
      <c r="AC273" s="52"/>
      <c r="AD273" s="51">
        <v>0.08</v>
      </c>
      <c r="AE273" s="50">
        <v>177.95997916840284</v>
      </c>
      <c r="AF273" s="49">
        <v>3005.0459856142247</v>
      </c>
      <c r="AG273" s="49">
        <v>78</v>
      </c>
      <c r="AH273" s="49">
        <v>2941.06</v>
      </c>
      <c r="AI273" s="48">
        <v>3019.06</v>
      </c>
      <c r="AJ273" s="46">
        <v>-14.014014385775226</v>
      </c>
      <c r="AK273" s="47">
        <v>55</v>
      </c>
      <c r="AL273" s="46">
        <v>40.985985614224774</v>
      </c>
    </row>
    <row r="274" spans="2:38">
      <c r="B274" s="62" t="s">
        <v>94</v>
      </c>
      <c r="C274" s="62" t="s">
        <v>221</v>
      </c>
      <c r="D274" s="61" t="s">
        <v>446</v>
      </c>
      <c r="E274" s="61">
        <v>1110015</v>
      </c>
      <c r="F274" s="61">
        <v>1110015</v>
      </c>
      <c r="G274" s="63">
        <v>2</v>
      </c>
      <c r="I274" s="60">
        <v>410421.25</v>
      </c>
      <c r="J274" s="57">
        <v>2126.8197499999997</v>
      </c>
      <c r="K274" s="59">
        <v>192.97415777712243</v>
      </c>
      <c r="L274" s="58"/>
      <c r="M274" s="57">
        <v>428422.5</v>
      </c>
      <c r="O274" s="57">
        <v>429279.34499999997</v>
      </c>
      <c r="P274" s="52"/>
      <c r="Q274" s="56">
        <v>189.49797560434041</v>
      </c>
      <c r="R274" s="55">
        <v>423514</v>
      </c>
      <c r="S274" s="55">
        <v>2234.92625</v>
      </c>
      <c r="T274" s="55">
        <v>161.7955</v>
      </c>
      <c r="U274" s="55">
        <v>323.66250000000002</v>
      </c>
      <c r="V274" s="55">
        <v>51.258250000000004</v>
      </c>
      <c r="W274" s="46">
        <v>-6.5020243956595891</v>
      </c>
      <c r="X274" s="46">
        <v>44.725510204081729</v>
      </c>
      <c r="Y274" s="55">
        <v>186.20624999999973</v>
      </c>
      <c r="Z274" s="54">
        <v>8.3316507647623592E-2</v>
      </c>
      <c r="AA274" s="54">
        <v>9.3352062672378389E-2</v>
      </c>
      <c r="AB274" s="53">
        <v>44.5</v>
      </c>
      <c r="AC274" s="52"/>
      <c r="AD274" s="51">
        <v>0.02</v>
      </c>
      <c r="AE274" s="50">
        <v>196</v>
      </c>
      <c r="AF274" s="49">
        <v>2190.2007397959183</v>
      </c>
      <c r="AG274" s="49">
        <v>130.24</v>
      </c>
      <c r="AH274" s="49">
        <v>1918.4800000000002</v>
      </c>
      <c r="AI274" s="48">
        <v>2048.7200000000003</v>
      </c>
      <c r="AJ274" s="46">
        <v>141.480739795918</v>
      </c>
      <c r="AK274" s="47">
        <v>35</v>
      </c>
      <c r="AL274" s="46">
        <v>176.480739795918</v>
      </c>
    </row>
    <row r="275" spans="2:38">
      <c r="B275" s="62" t="s">
        <v>88</v>
      </c>
      <c r="C275" s="62" t="s">
        <v>131</v>
      </c>
      <c r="D275" s="61" t="s">
        <v>447</v>
      </c>
      <c r="E275" s="61">
        <v>1112389</v>
      </c>
      <c r="F275" s="61">
        <v>1112389</v>
      </c>
      <c r="G275" s="63">
        <v>4</v>
      </c>
      <c r="I275" s="60">
        <v>116837.75</v>
      </c>
      <c r="J275" s="57">
        <v>706.57600000000002</v>
      </c>
      <c r="K275" s="59">
        <v>165.35765437829758</v>
      </c>
      <c r="L275" s="58"/>
      <c r="M275" s="57">
        <v>121816.5</v>
      </c>
      <c r="O275" s="57">
        <v>122060.133</v>
      </c>
      <c r="P275" s="52"/>
      <c r="Q275" s="56">
        <v>166.42280294892998</v>
      </c>
      <c r="R275" s="55">
        <v>128327.5</v>
      </c>
      <c r="S275" s="55">
        <v>771.09325000000001</v>
      </c>
      <c r="T275" s="55">
        <v>18.25</v>
      </c>
      <c r="U275" s="55">
        <v>50.829000000000001</v>
      </c>
      <c r="V275" s="55">
        <v>51.262750000000004</v>
      </c>
      <c r="W275" s="46">
        <v>-12.1634637796314</v>
      </c>
      <c r="X275" s="46">
        <v>87.613298064374135</v>
      </c>
      <c r="Y275" s="55">
        <v>113.4932500000001</v>
      </c>
      <c r="Z275" s="54">
        <v>0.14718485734377795</v>
      </c>
      <c r="AA275" s="54">
        <v>0.16048659901118917</v>
      </c>
      <c r="AB275" s="53">
        <v>27</v>
      </c>
      <c r="AC275" s="52"/>
      <c r="AD275" s="51">
        <v>0.08</v>
      </c>
      <c r="AE275" s="50">
        <v>178.58626672856138</v>
      </c>
      <c r="AF275" s="49">
        <v>683.47995193562588</v>
      </c>
      <c r="AG275" s="49">
        <v>17.3</v>
      </c>
      <c r="AH275" s="49">
        <v>640.29999999999995</v>
      </c>
      <c r="AI275" s="48">
        <v>657.59999999999991</v>
      </c>
      <c r="AJ275" s="46">
        <v>25.879951935625968</v>
      </c>
      <c r="AK275" s="47">
        <v>8</v>
      </c>
      <c r="AL275" s="46">
        <v>33.879951935625968</v>
      </c>
    </row>
    <row r="276" spans="2:38">
      <c r="B276" s="62" t="s">
        <v>94</v>
      </c>
      <c r="C276" s="62" t="s">
        <v>411</v>
      </c>
      <c r="D276" s="61" t="s">
        <v>448</v>
      </c>
      <c r="E276" s="61">
        <v>1110200</v>
      </c>
      <c r="F276" s="61">
        <v>1110200</v>
      </c>
      <c r="G276" s="63">
        <v>1</v>
      </c>
      <c r="I276" s="60">
        <v>424717.75</v>
      </c>
      <c r="J276" s="57">
        <v>2132.5025000000001</v>
      </c>
      <c r="K276" s="59">
        <v>199.16401035872173</v>
      </c>
      <c r="L276" s="58"/>
      <c r="M276" s="57">
        <v>448125.5</v>
      </c>
      <c r="O276" s="57">
        <v>449021.75099999999</v>
      </c>
      <c r="P276" s="52"/>
      <c r="Q276" s="56">
        <v>210.40167575623926</v>
      </c>
      <c r="R276" s="55">
        <v>449516.5</v>
      </c>
      <c r="S276" s="55">
        <v>2136.4682500000004</v>
      </c>
      <c r="T276" s="55">
        <v>92.162499999999994</v>
      </c>
      <c r="U276" s="55">
        <v>192.404</v>
      </c>
      <c r="V276" s="55">
        <v>89.458249999999992</v>
      </c>
      <c r="W276" s="46">
        <v>11.237665397517532</v>
      </c>
      <c r="X276" s="46">
        <v>-118.06433443254946</v>
      </c>
      <c r="Y276" s="55">
        <v>86.028250000000298</v>
      </c>
      <c r="Z276" s="54">
        <v>4.0266570776326907E-2</v>
      </c>
      <c r="AA276" s="54">
        <v>1.6022391609091819E-2</v>
      </c>
      <c r="AB276" s="53">
        <v>12.25</v>
      </c>
      <c r="AC276" s="52"/>
      <c r="AD276" s="51">
        <v>0</v>
      </c>
      <c r="AE276" s="50">
        <v>199.16401035872173</v>
      </c>
      <c r="AF276" s="49">
        <v>2254.5325844325498</v>
      </c>
      <c r="AG276" s="49">
        <v>91</v>
      </c>
      <c r="AH276" s="49">
        <v>1959.44</v>
      </c>
      <c r="AI276" s="48">
        <v>2050.44</v>
      </c>
      <c r="AJ276" s="46">
        <v>204.09258443254976</v>
      </c>
      <c r="AK276" s="47">
        <v>34</v>
      </c>
      <c r="AL276" s="46">
        <v>238.09258443254976</v>
      </c>
    </row>
    <row r="277" spans="2:38">
      <c r="B277" s="62" t="s">
        <v>154</v>
      </c>
      <c r="C277" s="62" t="s">
        <v>386</v>
      </c>
      <c r="D277" s="61" t="s">
        <v>449</v>
      </c>
      <c r="E277" s="61" t="s">
        <v>450</v>
      </c>
      <c r="F277" s="61">
        <v>1115415</v>
      </c>
      <c r="G277" s="63">
        <v>4</v>
      </c>
      <c r="I277" s="60">
        <v>404887.25</v>
      </c>
      <c r="J277" s="57">
        <v>2343.5735</v>
      </c>
      <c r="K277" s="59">
        <v>172.76490368234664</v>
      </c>
      <c r="L277" s="58"/>
      <c r="M277" s="57">
        <v>447970.75</v>
      </c>
      <c r="O277" s="57">
        <v>448866.69150000002</v>
      </c>
      <c r="P277" s="52"/>
      <c r="Q277" s="56">
        <v>188.0552886807167</v>
      </c>
      <c r="R277" s="55">
        <v>452204</v>
      </c>
      <c r="S277" s="55">
        <v>2404.6332499999999</v>
      </c>
      <c r="T277" s="55">
        <v>28.5</v>
      </c>
      <c r="U277" s="55">
        <v>321.28300000000002</v>
      </c>
      <c r="V277" s="55">
        <v>140.22925000000001</v>
      </c>
      <c r="W277" s="46">
        <v>4.9244907774292699</v>
      </c>
      <c r="X277" s="46">
        <v>-46.438315455906832</v>
      </c>
      <c r="Y277" s="55">
        <v>59.043249999999716</v>
      </c>
      <c r="Z277" s="54">
        <v>2.4553952250306661E-2</v>
      </c>
      <c r="AA277" s="54">
        <v>3.2673637042569082E-4</v>
      </c>
      <c r="AB277" s="53">
        <v>0.25</v>
      </c>
      <c r="AC277" s="52"/>
      <c r="AD277" s="51">
        <v>0.06</v>
      </c>
      <c r="AE277" s="50">
        <v>183.13079790328743</v>
      </c>
      <c r="AF277" s="49">
        <v>2451.0715654559067</v>
      </c>
      <c r="AG277" s="49">
        <v>29.3</v>
      </c>
      <c r="AH277" s="49">
        <v>2316.29</v>
      </c>
      <c r="AI277" s="48">
        <v>2345.59</v>
      </c>
      <c r="AJ277" s="46">
        <v>105.48156545590655</v>
      </c>
      <c r="AK277" s="47">
        <v>33</v>
      </c>
      <c r="AL277" s="46">
        <v>138.48156545590655</v>
      </c>
    </row>
    <row r="278" spans="2:38">
      <c r="B278" s="62" t="s">
        <v>80</v>
      </c>
      <c r="C278" s="62" t="s">
        <v>237</v>
      </c>
      <c r="D278" s="61" t="s">
        <v>451</v>
      </c>
      <c r="E278" s="61">
        <v>1112191</v>
      </c>
      <c r="F278" s="61">
        <v>1112191</v>
      </c>
      <c r="G278" s="63">
        <v>3</v>
      </c>
      <c r="I278" s="60">
        <v>69783.5</v>
      </c>
      <c r="J278" s="57">
        <v>377.70499999999998</v>
      </c>
      <c r="K278" s="59">
        <v>184.75662223163582</v>
      </c>
      <c r="L278" s="58"/>
      <c r="M278" s="57">
        <v>71872.75</v>
      </c>
      <c r="O278" s="57">
        <v>72016.495500000005</v>
      </c>
      <c r="P278" s="52"/>
      <c r="Q278" s="56">
        <v>185.08750745072243</v>
      </c>
      <c r="R278" s="55">
        <v>72040.5</v>
      </c>
      <c r="S278" s="55">
        <v>389.22400000000005</v>
      </c>
      <c r="T278" s="55">
        <v>0</v>
      </c>
      <c r="U278" s="55">
        <v>39.89575</v>
      </c>
      <c r="V278" s="55">
        <v>4.2276666666666669</v>
      </c>
      <c r="W278" s="46">
        <v>-7.0593796701788278</v>
      </c>
      <c r="X278" s="46">
        <v>14.424821209836693</v>
      </c>
      <c r="Y278" s="55">
        <v>12.984000000000037</v>
      </c>
      <c r="Z278" s="54">
        <v>3.3358682917805776E-2</v>
      </c>
      <c r="AA278" s="54">
        <v>2.5526497496979116E-2</v>
      </c>
      <c r="AB278" s="53">
        <v>8.25</v>
      </c>
      <c r="AC278" s="52"/>
      <c r="AD278" s="51">
        <v>0.04</v>
      </c>
      <c r="AE278" s="50">
        <v>192.14688712090125</v>
      </c>
      <c r="AF278" s="49">
        <v>374.79917879016335</v>
      </c>
      <c r="AG278" s="49">
        <v>0</v>
      </c>
      <c r="AH278" s="49">
        <v>376.24</v>
      </c>
      <c r="AI278" s="48">
        <v>376.24</v>
      </c>
      <c r="AJ278" s="46">
        <v>-1.4408212098366562</v>
      </c>
      <c r="AK278" s="47">
        <v>8</v>
      </c>
      <c r="AL278" s="46">
        <v>6.5591787901633438</v>
      </c>
    </row>
    <row r="279" spans="2:38">
      <c r="B279" s="62" t="s">
        <v>151</v>
      </c>
      <c r="C279" s="62" t="s">
        <v>152</v>
      </c>
      <c r="D279" s="61" t="s">
        <v>452</v>
      </c>
      <c r="E279" s="61">
        <v>1111307</v>
      </c>
      <c r="F279" s="61">
        <v>1111307</v>
      </c>
      <c r="G279" s="63">
        <v>2</v>
      </c>
      <c r="I279" s="60">
        <v>234682</v>
      </c>
      <c r="J279" s="57">
        <v>1234.2249999999999</v>
      </c>
      <c r="K279" s="59">
        <v>190.1452328384209</v>
      </c>
      <c r="L279" s="58"/>
      <c r="M279" s="57">
        <v>255776.75</v>
      </c>
      <c r="O279" s="57">
        <v>256288.30350000001</v>
      </c>
      <c r="P279" s="52"/>
      <c r="Q279" s="56">
        <v>192.54981839894023</v>
      </c>
      <c r="R279" s="55">
        <v>256696.25</v>
      </c>
      <c r="S279" s="55">
        <v>1333.1420000000001</v>
      </c>
      <c r="T279" s="55">
        <v>35.634999999999998</v>
      </c>
      <c r="U279" s="55">
        <v>175.03900000000002</v>
      </c>
      <c r="V279" s="55">
        <v>42.499666666666663</v>
      </c>
      <c r="W279" s="46">
        <v>-3.2997714246332919</v>
      </c>
      <c r="X279" s="46">
        <v>24.544398489211744</v>
      </c>
      <c r="Y279" s="55">
        <v>117.22199999999998</v>
      </c>
      <c r="Z279" s="54">
        <v>8.7929117828408357E-2</v>
      </c>
      <c r="AA279" s="54">
        <v>5.0346802972980227E-2</v>
      </c>
      <c r="AB279" s="53">
        <v>11</v>
      </c>
      <c r="AC279" s="52"/>
      <c r="AD279" s="51">
        <v>0.03</v>
      </c>
      <c r="AE279" s="50">
        <v>195.84958982357352</v>
      </c>
      <c r="AF279" s="49">
        <v>1308.5976015107883</v>
      </c>
      <c r="AG279" s="49">
        <v>46.47</v>
      </c>
      <c r="AH279" s="49">
        <v>1169.45</v>
      </c>
      <c r="AI279" s="48">
        <v>1215.92</v>
      </c>
      <c r="AJ279" s="46">
        <v>92.677601510788236</v>
      </c>
      <c r="AK279" s="47">
        <v>27</v>
      </c>
      <c r="AL279" s="46">
        <v>119.67760151078824</v>
      </c>
    </row>
    <row r="280" spans="2:38">
      <c r="B280" s="62" t="s">
        <v>80</v>
      </c>
      <c r="C280" s="62" t="s">
        <v>126</v>
      </c>
      <c r="D280" s="61" t="s">
        <v>453</v>
      </c>
      <c r="E280" s="61">
        <v>1112145</v>
      </c>
      <c r="F280" s="61">
        <v>1112145</v>
      </c>
      <c r="G280" s="63">
        <v>4</v>
      </c>
      <c r="I280" s="60">
        <v>690634</v>
      </c>
      <c r="J280" s="57">
        <v>4239.7297499999995</v>
      </c>
      <c r="K280" s="59">
        <v>162.8957600422527</v>
      </c>
      <c r="L280" s="58"/>
      <c r="M280" s="57">
        <v>735498.25</v>
      </c>
      <c r="O280" s="57">
        <v>736969.24650000001</v>
      </c>
      <c r="P280" s="52"/>
      <c r="Q280" s="56">
        <v>156.14716032127751</v>
      </c>
      <c r="R280" s="55">
        <v>727304</v>
      </c>
      <c r="S280" s="55">
        <v>4657.8112499999997</v>
      </c>
      <c r="T280" s="55">
        <v>27.25</v>
      </c>
      <c r="U280" s="55">
        <v>199.45</v>
      </c>
      <c r="V280" s="55">
        <v>436.83325000000002</v>
      </c>
      <c r="W280" s="46">
        <v>-19.780260524355413</v>
      </c>
      <c r="X280" s="46">
        <v>468.75849769112665</v>
      </c>
      <c r="Y280" s="55">
        <v>604.59124999999949</v>
      </c>
      <c r="Z280" s="54">
        <v>0.12980157794071187</v>
      </c>
      <c r="AA280" s="54">
        <v>9.3179759455030028E-2</v>
      </c>
      <c r="AB280" s="53">
        <v>114.75</v>
      </c>
      <c r="AC280" s="52"/>
      <c r="AD280" s="51">
        <v>0.08</v>
      </c>
      <c r="AE280" s="50">
        <v>175.92742084563292</v>
      </c>
      <c r="AF280" s="49">
        <v>4189.0527523088731</v>
      </c>
      <c r="AG280" s="49">
        <v>0</v>
      </c>
      <c r="AH280" s="49">
        <v>4053.2200000000003</v>
      </c>
      <c r="AI280" s="48">
        <v>4053.2200000000003</v>
      </c>
      <c r="AJ280" s="46">
        <v>135.83275230887284</v>
      </c>
      <c r="AK280" s="47">
        <v>83</v>
      </c>
      <c r="AL280" s="46">
        <v>218.83275230887284</v>
      </c>
    </row>
    <row r="281" spans="2:38">
      <c r="B281" s="62" t="s">
        <v>77</v>
      </c>
      <c r="C281" s="62" t="s">
        <v>305</v>
      </c>
      <c r="D281" s="61" t="s">
        <v>454</v>
      </c>
      <c r="E281" s="61">
        <v>1110424</v>
      </c>
      <c r="F281" s="61">
        <v>1110424</v>
      </c>
      <c r="G281" s="63">
        <v>4</v>
      </c>
      <c r="I281" s="60">
        <v>126084.25</v>
      </c>
      <c r="J281" s="57">
        <v>732.73075000000006</v>
      </c>
      <c r="K281" s="59">
        <v>172.07446254985203</v>
      </c>
      <c r="L281" s="58"/>
      <c r="M281" s="57">
        <v>134004.25</v>
      </c>
      <c r="O281" s="57">
        <v>134272.2585</v>
      </c>
      <c r="P281" s="52"/>
      <c r="Q281" s="56">
        <v>168.72947025326891</v>
      </c>
      <c r="R281" s="55">
        <v>133041.5</v>
      </c>
      <c r="S281" s="55">
        <v>788.49</v>
      </c>
      <c r="T281" s="55">
        <v>15.75</v>
      </c>
      <c r="U281" s="55">
        <v>23.922333333333331</v>
      </c>
      <c r="V281" s="55">
        <v>86.183250000000001</v>
      </c>
      <c r="W281" s="46">
        <v>-13.669460049574241</v>
      </c>
      <c r="X281" s="46">
        <v>52.343914729306903</v>
      </c>
      <c r="Y281" s="55">
        <v>57.130000000000109</v>
      </c>
      <c r="Z281" s="54">
        <v>7.2454945528795681E-2</v>
      </c>
      <c r="AA281" s="54">
        <v>1.2530846952553895E-2</v>
      </c>
      <c r="AB281" s="53">
        <v>4.5</v>
      </c>
      <c r="AC281" s="52"/>
      <c r="AD281" s="51">
        <v>0.06</v>
      </c>
      <c r="AE281" s="50">
        <v>182.39893030284316</v>
      </c>
      <c r="AF281" s="49">
        <v>736.14608527069311</v>
      </c>
      <c r="AG281" s="49">
        <v>17.3</v>
      </c>
      <c r="AH281" s="49">
        <v>714.06</v>
      </c>
      <c r="AI281" s="48">
        <v>731.3599999999999</v>
      </c>
      <c r="AJ281" s="46">
        <v>4.7860852706932064</v>
      </c>
      <c r="AK281" s="47">
        <v>11</v>
      </c>
      <c r="AL281" s="46">
        <v>15.786085270693206</v>
      </c>
    </row>
    <row r="282" spans="2:38">
      <c r="B282" s="62" t="s">
        <v>141</v>
      </c>
      <c r="C282" s="62" t="s">
        <v>285</v>
      </c>
      <c r="D282" s="61" t="s">
        <v>455</v>
      </c>
      <c r="E282" s="61">
        <v>1111874</v>
      </c>
      <c r="F282" s="61">
        <v>1111874</v>
      </c>
      <c r="G282" s="63">
        <v>5</v>
      </c>
      <c r="I282" s="60">
        <v>197975.75</v>
      </c>
      <c r="J282" s="57">
        <v>1325.4875</v>
      </c>
      <c r="K282" s="59">
        <v>149.3607069097219</v>
      </c>
      <c r="L282" s="58"/>
      <c r="M282" s="57">
        <v>211787.25</v>
      </c>
      <c r="O282" s="57">
        <v>212210.82449999999</v>
      </c>
      <c r="P282" s="52"/>
      <c r="Q282" s="56">
        <v>164.19664647796358</v>
      </c>
      <c r="R282" s="55">
        <v>215459.25</v>
      </c>
      <c r="S282" s="55">
        <v>1312.2024999999999</v>
      </c>
      <c r="T282" s="55">
        <v>143.63249999999999</v>
      </c>
      <c r="U282" s="55">
        <v>73.075000000000003</v>
      </c>
      <c r="V282" s="55">
        <v>81.862250000000003</v>
      </c>
      <c r="W282" s="46">
        <v>-0.10013112273051661</v>
      </c>
      <c r="X282" s="46">
        <v>20.571418739502406</v>
      </c>
      <c r="Y282" s="55">
        <v>43.652499999999918</v>
      </c>
      <c r="Z282" s="54">
        <v>3.3266588045671244E-2</v>
      </c>
      <c r="AA282" s="54">
        <v>0.12916818457802065</v>
      </c>
      <c r="AB282" s="53">
        <v>35.75</v>
      </c>
      <c r="AC282" s="52"/>
      <c r="AD282" s="51">
        <v>0.1</v>
      </c>
      <c r="AE282" s="50">
        <v>164.2967776006941</v>
      </c>
      <c r="AF282" s="49">
        <v>1291.6310812604975</v>
      </c>
      <c r="AG282" s="49">
        <v>144.55000000000001</v>
      </c>
      <c r="AH282" s="49">
        <v>1124</v>
      </c>
      <c r="AI282" s="48">
        <v>1268.55</v>
      </c>
      <c r="AJ282" s="46">
        <v>23.081081260497513</v>
      </c>
      <c r="AK282" s="47">
        <v>25</v>
      </c>
      <c r="AL282" s="46">
        <v>48.081081260497513</v>
      </c>
    </row>
    <row r="283" spans="2:38">
      <c r="B283" s="62" t="s">
        <v>151</v>
      </c>
      <c r="C283" s="62" t="s">
        <v>261</v>
      </c>
      <c r="D283" s="61" t="s">
        <v>456</v>
      </c>
      <c r="E283" s="61">
        <v>1111327</v>
      </c>
      <c r="F283" s="61">
        <v>1111327</v>
      </c>
      <c r="G283" s="63">
        <v>3</v>
      </c>
      <c r="I283" s="60">
        <v>235987.25</v>
      </c>
      <c r="J283" s="57">
        <v>1325.2325000000001</v>
      </c>
      <c r="K283" s="59">
        <v>178.07233825008063</v>
      </c>
      <c r="L283" s="58"/>
      <c r="M283" s="57">
        <v>247549</v>
      </c>
      <c r="O283" s="57">
        <v>248044.098</v>
      </c>
      <c r="P283" s="52"/>
      <c r="Q283" s="56">
        <v>166.84911702655225</v>
      </c>
      <c r="R283" s="55">
        <v>248131.75</v>
      </c>
      <c r="S283" s="55">
        <v>1487.1624999999999</v>
      </c>
      <c r="T283" s="55">
        <v>44.5</v>
      </c>
      <c r="U283" s="55">
        <v>67.362499999999997</v>
      </c>
      <c r="V283" s="55">
        <v>77.954250000000002</v>
      </c>
      <c r="W283" s="46">
        <v>-21.907561518533214</v>
      </c>
      <c r="X283" s="46">
        <v>173.06808007327163</v>
      </c>
      <c r="Y283" s="55">
        <v>175.94250000000011</v>
      </c>
      <c r="Z283" s="54">
        <v>0.11830751515049641</v>
      </c>
      <c r="AA283" s="54">
        <v>0.10232485178934614</v>
      </c>
      <c r="AB283" s="53">
        <v>27</v>
      </c>
      <c r="AC283" s="52"/>
      <c r="AD283" s="51">
        <v>0.06</v>
      </c>
      <c r="AE283" s="50">
        <v>188.75667854508546</v>
      </c>
      <c r="AF283" s="49">
        <v>1314.0944199267283</v>
      </c>
      <c r="AG283" s="49">
        <v>48.1</v>
      </c>
      <c r="AH283" s="49">
        <v>1263.1199999999999</v>
      </c>
      <c r="AI283" s="48">
        <v>1311.2199999999998</v>
      </c>
      <c r="AJ283" s="46">
        <v>2.8744199267284785</v>
      </c>
      <c r="AK283" s="47">
        <v>28</v>
      </c>
      <c r="AL283" s="46">
        <v>30.874419926728478</v>
      </c>
    </row>
    <row r="284" spans="2:38">
      <c r="B284" s="62" t="s">
        <v>85</v>
      </c>
      <c r="C284" s="62" t="s">
        <v>457</v>
      </c>
      <c r="D284" s="61" t="s">
        <v>458</v>
      </c>
      <c r="E284" s="61">
        <v>1111824</v>
      </c>
      <c r="F284" s="61">
        <v>1111824</v>
      </c>
      <c r="G284" s="63">
        <v>5</v>
      </c>
      <c r="I284" s="60">
        <v>359046.5</v>
      </c>
      <c r="J284" s="57">
        <v>2392.17875</v>
      </c>
      <c r="K284" s="59">
        <v>150.0918357376095</v>
      </c>
      <c r="L284" s="58"/>
      <c r="M284" s="57">
        <v>346817.75</v>
      </c>
      <c r="O284" s="57">
        <v>347511.38549999997</v>
      </c>
      <c r="P284" s="52"/>
      <c r="Q284" s="56">
        <v>160.18852667030845</v>
      </c>
      <c r="R284" s="55">
        <v>372417.5</v>
      </c>
      <c r="S284" s="55">
        <v>2324.87</v>
      </c>
      <c r="T284" s="55">
        <v>98</v>
      </c>
      <c r="U284" s="55">
        <v>278.56675000000001</v>
      </c>
      <c r="V284" s="55">
        <v>25.41675</v>
      </c>
      <c r="W284" s="46">
        <v>-4.9124926410620162</v>
      </c>
      <c r="X284" s="46">
        <v>220.0290550472937</v>
      </c>
      <c r="Y284" s="55">
        <v>-52.900000000000091</v>
      </c>
      <c r="Z284" s="54">
        <v>-2.2753960436497564E-2</v>
      </c>
      <c r="AA284" s="54">
        <v>0</v>
      </c>
      <c r="AB284" s="53">
        <v>0</v>
      </c>
      <c r="AC284" s="52"/>
      <c r="AD284" s="51">
        <v>0.1</v>
      </c>
      <c r="AE284" s="50">
        <v>165.10101931137046</v>
      </c>
      <c r="AF284" s="49">
        <v>2104.8409449527062</v>
      </c>
      <c r="AG284" s="49">
        <v>73.290000000000006</v>
      </c>
      <c r="AH284" s="49">
        <v>2304.48</v>
      </c>
      <c r="AI284" s="48">
        <v>2377.77</v>
      </c>
      <c r="AJ284" s="46">
        <v>-272.92905504729379</v>
      </c>
      <c r="AK284" s="47">
        <v>61</v>
      </c>
      <c r="AL284" s="46">
        <v>-211.92905504729379</v>
      </c>
    </row>
    <row r="285" spans="2:38">
      <c r="B285" s="62" t="s">
        <v>68</v>
      </c>
      <c r="C285" s="62" t="s">
        <v>69</v>
      </c>
      <c r="D285" s="61" t="s">
        <v>459</v>
      </c>
      <c r="E285" s="61" t="s">
        <v>460</v>
      </c>
      <c r="F285" s="61">
        <v>1110637</v>
      </c>
      <c r="G285" s="63">
        <v>3</v>
      </c>
      <c r="I285" s="60">
        <v>201903.75</v>
      </c>
      <c r="J285" s="57">
        <v>1128.3999999999999</v>
      </c>
      <c r="K285" s="59">
        <v>178.92923608649417</v>
      </c>
      <c r="L285" s="58"/>
      <c r="M285" s="57">
        <v>214804.5</v>
      </c>
      <c r="O285" s="57">
        <v>215234.109</v>
      </c>
      <c r="P285" s="52"/>
      <c r="Q285" s="56">
        <v>166.87451607907914</v>
      </c>
      <c r="R285" s="55">
        <v>202053.75</v>
      </c>
      <c r="S285" s="55">
        <v>1210.8125</v>
      </c>
      <c r="T285" s="55">
        <v>26.6875</v>
      </c>
      <c r="U285" s="55">
        <v>201.39999999999998</v>
      </c>
      <c r="V285" s="55">
        <v>0</v>
      </c>
      <c r="W285" s="46">
        <v>-22.790474172604689</v>
      </c>
      <c r="X285" s="46">
        <v>76.000489020081432</v>
      </c>
      <c r="Y285" s="55">
        <v>101.18249999999989</v>
      </c>
      <c r="Z285" s="54">
        <v>8.3565787436122349E-2</v>
      </c>
      <c r="AA285" s="54">
        <v>5.1511362400782868E-3</v>
      </c>
      <c r="AB285" s="53">
        <v>1</v>
      </c>
      <c r="AC285" s="52"/>
      <c r="AD285" s="51">
        <v>0.06</v>
      </c>
      <c r="AE285" s="50">
        <v>189.66499025168383</v>
      </c>
      <c r="AF285" s="49">
        <v>1134.8120109799186</v>
      </c>
      <c r="AG285" s="49">
        <v>31.15</v>
      </c>
      <c r="AH285" s="49">
        <v>1078.48</v>
      </c>
      <c r="AI285" s="48">
        <v>1109.6300000000001</v>
      </c>
      <c r="AJ285" s="46">
        <v>25.182010979918459</v>
      </c>
      <c r="AK285" s="47">
        <v>24</v>
      </c>
      <c r="AL285" s="46">
        <v>49.182010979918459</v>
      </c>
    </row>
    <row r="286" spans="2:38">
      <c r="B286" s="62" t="s">
        <v>205</v>
      </c>
      <c r="C286" s="62" t="s">
        <v>428</v>
      </c>
      <c r="D286" s="61" t="s">
        <v>461</v>
      </c>
      <c r="E286" s="61">
        <v>1111511</v>
      </c>
      <c r="F286" s="61">
        <v>1111511</v>
      </c>
      <c r="G286" s="63">
        <v>3</v>
      </c>
      <c r="I286" s="60">
        <v>189851</v>
      </c>
      <c r="J286" s="57">
        <v>1071.99325</v>
      </c>
      <c r="K286" s="59">
        <v>177.10092857394392</v>
      </c>
      <c r="L286" s="58"/>
      <c r="M286" s="57">
        <v>223947.25</v>
      </c>
      <c r="O286" s="57">
        <v>224395.14449999999</v>
      </c>
      <c r="P286" s="52"/>
      <c r="Q286" s="56">
        <v>213.5802376635248</v>
      </c>
      <c r="R286" s="55">
        <v>213792.75</v>
      </c>
      <c r="S286" s="55">
        <v>1000.995</v>
      </c>
      <c r="T286" s="55">
        <v>156.32675</v>
      </c>
      <c r="U286" s="55">
        <v>92.9375</v>
      </c>
      <c r="V286" s="55">
        <v>57</v>
      </c>
      <c r="W286" s="46">
        <v>25.853253375144249</v>
      </c>
      <c r="X286" s="46">
        <v>-194.33206153363074</v>
      </c>
      <c r="Y286" s="55">
        <v>-152.70500000000004</v>
      </c>
      <c r="Z286" s="54">
        <v>-0.15255320955649132</v>
      </c>
      <c r="AA286" s="54">
        <v>2.9919577076654852E-2</v>
      </c>
      <c r="AB286" s="53">
        <v>6.25</v>
      </c>
      <c r="AC286" s="52"/>
      <c r="AD286" s="51">
        <v>0.06</v>
      </c>
      <c r="AE286" s="50">
        <v>187.72698428838055</v>
      </c>
      <c r="AF286" s="49">
        <v>1195.3270615336307</v>
      </c>
      <c r="AG286" s="49">
        <v>184.47</v>
      </c>
      <c r="AH286" s="49">
        <v>969.23</v>
      </c>
      <c r="AI286" s="48">
        <v>1153.7</v>
      </c>
      <c r="AJ286" s="46">
        <v>41.627061533630695</v>
      </c>
      <c r="AK286" s="47">
        <v>21</v>
      </c>
      <c r="AL286" s="46">
        <v>62.627061533630695</v>
      </c>
    </row>
    <row r="287" spans="2:38">
      <c r="B287" s="62" t="s">
        <v>205</v>
      </c>
      <c r="C287" s="62" t="s">
        <v>428</v>
      </c>
      <c r="D287" s="61" t="s">
        <v>462</v>
      </c>
      <c r="E287" s="61">
        <v>1111491</v>
      </c>
      <c r="F287" s="61">
        <v>1111491</v>
      </c>
      <c r="G287" s="63">
        <v>6</v>
      </c>
      <c r="I287" s="60">
        <v>644147</v>
      </c>
      <c r="J287" s="57">
        <v>4590.9897500000006</v>
      </c>
      <c r="K287" s="59">
        <v>140.30678243182746</v>
      </c>
      <c r="L287" s="58"/>
      <c r="M287" s="57">
        <v>419387.5</v>
      </c>
      <c r="O287" s="57">
        <v>420226.27500000002</v>
      </c>
      <c r="P287" s="52"/>
      <c r="Q287" s="56">
        <v>78.311177431957432</v>
      </c>
      <c r="R287" s="55">
        <v>496510.25</v>
      </c>
      <c r="S287" s="55">
        <v>6340.2219999999998</v>
      </c>
      <c r="T287" s="55">
        <v>288.58500000000004</v>
      </c>
      <c r="U287" s="55">
        <v>583.83325000000002</v>
      </c>
      <c r="V287" s="55">
        <v>316.64974999999998</v>
      </c>
      <c r="W287" s="46">
        <v>-77.429351067371059</v>
      </c>
      <c r="X287" s="46">
        <v>3641.9758912370394</v>
      </c>
      <c r="Y287" s="55">
        <v>1749.3620000000001</v>
      </c>
      <c r="Z287" s="54">
        <v>0.27591494430321212</v>
      </c>
      <c r="AA287" s="54">
        <v>4.229710346104016E-2</v>
      </c>
      <c r="AB287" s="53">
        <v>19.5</v>
      </c>
      <c r="AC287" s="52"/>
      <c r="AD287" s="51">
        <v>0.11</v>
      </c>
      <c r="AE287" s="50">
        <v>155.74052849932849</v>
      </c>
      <c r="AF287" s="49">
        <v>2698.2461087629604</v>
      </c>
      <c r="AG287" s="49">
        <v>293.52999999999997</v>
      </c>
      <c r="AH287" s="49">
        <v>4297.33</v>
      </c>
      <c r="AI287" s="48">
        <v>4590.8599999999997</v>
      </c>
      <c r="AJ287" s="46">
        <v>-1892.6138912370393</v>
      </c>
      <c r="AK287" s="47">
        <v>95</v>
      </c>
      <c r="AL287" s="46">
        <v>-1797.6138912370393</v>
      </c>
    </row>
    <row r="288" spans="2:38">
      <c r="B288" s="62" t="s">
        <v>68</v>
      </c>
      <c r="C288" s="62" t="s">
        <v>119</v>
      </c>
      <c r="D288" s="61" t="s">
        <v>463</v>
      </c>
      <c r="E288" s="61">
        <v>1111023</v>
      </c>
      <c r="F288" s="61">
        <v>1111023</v>
      </c>
      <c r="G288" s="63">
        <v>2</v>
      </c>
      <c r="I288" s="60">
        <v>86070</v>
      </c>
      <c r="J288" s="57">
        <v>460.84025000000003</v>
      </c>
      <c r="K288" s="59">
        <v>186.76754037868869</v>
      </c>
      <c r="L288" s="58"/>
      <c r="M288" s="57">
        <v>93347</v>
      </c>
      <c r="O288" s="57">
        <v>93533.694000000003</v>
      </c>
      <c r="P288" s="52"/>
      <c r="Q288" s="56">
        <v>204.63665650472421</v>
      </c>
      <c r="R288" s="55">
        <v>94646.5</v>
      </c>
      <c r="S288" s="55">
        <v>462.51000000000005</v>
      </c>
      <c r="T288" s="55">
        <v>0</v>
      </c>
      <c r="U288" s="55">
        <v>19.688666666666666</v>
      </c>
      <c r="V288" s="55">
        <v>3.5276666666666667</v>
      </c>
      <c r="W288" s="46">
        <v>10.39841451088796</v>
      </c>
      <c r="X288" s="46">
        <v>-19.03108603890729</v>
      </c>
      <c r="Y288" s="55">
        <v>10.510000000000048</v>
      </c>
      <c r="Z288" s="54">
        <v>2.2723832998205545E-2</v>
      </c>
      <c r="AA288" s="54">
        <v>2.8700702323068612E-2</v>
      </c>
      <c r="AB288" s="53">
        <v>2.25</v>
      </c>
      <c r="AC288" s="52"/>
      <c r="AD288" s="51">
        <v>0.04</v>
      </c>
      <c r="AE288" s="50">
        <v>194.23824199383625</v>
      </c>
      <c r="AF288" s="49">
        <v>481.54108603890734</v>
      </c>
      <c r="AG288" s="49">
        <v>0</v>
      </c>
      <c r="AH288" s="49">
        <v>452</v>
      </c>
      <c r="AI288" s="48">
        <v>452</v>
      </c>
      <c r="AJ288" s="46">
        <v>29.541086038907338</v>
      </c>
      <c r="AK288" s="47">
        <v>11</v>
      </c>
      <c r="AL288" s="46">
        <v>40.541086038907338</v>
      </c>
    </row>
    <row r="289" spans="2:38">
      <c r="B289" s="62" t="s">
        <v>85</v>
      </c>
      <c r="C289" s="62" t="s">
        <v>97</v>
      </c>
      <c r="D289" s="61" t="s">
        <v>464</v>
      </c>
      <c r="E289" s="61">
        <v>1110782</v>
      </c>
      <c r="F289" s="61">
        <v>1110782</v>
      </c>
      <c r="G289" s="63">
        <v>4</v>
      </c>
      <c r="I289" s="60">
        <v>301125.25</v>
      </c>
      <c r="J289" s="57">
        <v>1767.7184999999999</v>
      </c>
      <c r="K289" s="59">
        <v>170.34683406888598</v>
      </c>
      <c r="L289" s="58"/>
      <c r="M289" s="57">
        <v>307225.25</v>
      </c>
      <c r="O289" s="57">
        <v>307839.70049999998</v>
      </c>
      <c r="P289" s="52"/>
      <c r="Q289" s="56">
        <v>187.31541425709335</v>
      </c>
      <c r="R289" s="55">
        <v>321228</v>
      </c>
      <c r="S289" s="55">
        <v>1714.90425</v>
      </c>
      <c r="T289" s="55">
        <v>24.452500000000001</v>
      </c>
      <c r="U289" s="55">
        <v>118.804</v>
      </c>
      <c r="V289" s="55">
        <v>177.30025000000001</v>
      </c>
      <c r="W289" s="46">
        <v>5.0443018033853377</v>
      </c>
      <c r="X289" s="46">
        <v>25.993174866341633</v>
      </c>
      <c r="Y289" s="55">
        <v>-11.095749999999953</v>
      </c>
      <c r="Z289" s="54">
        <v>-6.4701863092356043E-3</v>
      </c>
      <c r="AA289" s="54">
        <v>0.11290093486906667</v>
      </c>
      <c r="AB289" s="53">
        <v>49.75</v>
      </c>
      <c r="AC289" s="52"/>
      <c r="AD289" s="51">
        <v>7.0000000000000007E-2</v>
      </c>
      <c r="AE289" s="50">
        <v>182.27111245370801</v>
      </c>
      <c r="AF289" s="49">
        <v>1688.9110751336584</v>
      </c>
      <c r="AG289" s="49">
        <v>9.6</v>
      </c>
      <c r="AH289" s="49">
        <v>1716.4</v>
      </c>
      <c r="AI289" s="48">
        <v>1726</v>
      </c>
      <c r="AJ289" s="46">
        <v>-37.088924866341586</v>
      </c>
      <c r="AK289" s="47">
        <v>36</v>
      </c>
      <c r="AL289" s="46">
        <v>-1.0889248663415856</v>
      </c>
    </row>
    <row r="290" spans="2:38">
      <c r="B290" s="62" t="s">
        <v>145</v>
      </c>
      <c r="C290" s="62" t="s">
        <v>177</v>
      </c>
      <c r="D290" s="61" t="s">
        <v>465</v>
      </c>
      <c r="E290" s="61">
        <v>1112869</v>
      </c>
      <c r="F290" s="61">
        <v>1112869</v>
      </c>
      <c r="G290" s="63">
        <v>4</v>
      </c>
      <c r="I290" s="60">
        <v>159028.5</v>
      </c>
      <c r="J290" s="57">
        <v>920.20749999999998</v>
      </c>
      <c r="K290" s="59">
        <v>172.81808722489222</v>
      </c>
      <c r="L290" s="58"/>
      <c r="M290" s="57">
        <v>166449.75</v>
      </c>
      <c r="O290" s="57">
        <v>166782.6495</v>
      </c>
      <c r="P290" s="52"/>
      <c r="Q290" s="56">
        <v>180.60649872416329</v>
      </c>
      <c r="R290" s="55">
        <v>161395.25</v>
      </c>
      <c r="S290" s="55">
        <v>893.62925000000007</v>
      </c>
      <c r="T290" s="55">
        <v>0</v>
      </c>
      <c r="U290" s="55">
        <v>81.90025</v>
      </c>
      <c r="V290" s="55">
        <v>0</v>
      </c>
      <c r="W290" s="46">
        <v>-2.5806737342224721</v>
      </c>
      <c r="X290" s="46">
        <v>-16.820140433643246</v>
      </c>
      <c r="Y290" s="55">
        <v>-9.8507499999999482</v>
      </c>
      <c r="Z290" s="54">
        <v>-1.1023307484619542E-2</v>
      </c>
      <c r="AA290" s="54">
        <v>9.8908055072005076E-4</v>
      </c>
      <c r="AB290" s="53">
        <v>0.25</v>
      </c>
      <c r="AC290" s="52"/>
      <c r="AD290" s="51">
        <v>0.06</v>
      </c>
      <c r="AE290" s="50">
        <v>183.18717245838576</v>
      </c>
      <c r="AF290" s="49">
        <v>910.44939043364332</v>
      </c>
      <c r="AG290" s="49">
        <v>0</v>
      </c>
      <c r="AH290" s="49">
        <v>903.48</v>
      </c>
      <c r="AI290" s="48">
        <v>903.48</v>
      </c>
      <c r="AJ290" s="46">
        <v>6.9693904336432979</v>
      </c>
      <c r="AK290" s="47">
        <v>14</v>
      </c>
      <c r="AL290" s="46">
        <v>20.969390433643298</v>
      </c>
    </row>
    <row r="291" spans="2:38">
      <c r="B291" s="62" t="s">
        <v>74</v>
      </c>
      <c r="C291" s="62" t="s">
        <v>170</v>
      </c>
      <c r="D291" s="61" t="s">
        <v>466</v>
      </c>
      <c r="E291" s="61">
        <v>1110076</v>
      </c>
      <c r="F291" s="61">
        <v>1110076</v>
      </c>
      <c r="G291" s="63">
        <v>4</v>
      </c>
      <c r="I291" s="60">
        <v>298751</v>
      </c>
      <c r="J291" s="57">
        <v>1703.8732500000001</v>
      </c>
      <c r="K291" s="59">
        <v>175.33639899564125</v>
      </c>
      <c r="L291" s="58"/>
      <c r="M291" s="57">
        <v>298292.5</v>
      </c>
      <c r="O291" s="57">
        <v>298889.08500000002</v>
      </c>
      <c r="P291" s="52"/>
      <c r="Q291" s="56">
        <v>195.16526929940687</v>
      </c>
      <c r="R291" s="55">
        <v>302878.25</v>
      </c>
      <c r="S291" s="55">
        <v>1551.9065000000001</v>
      </c>
      <c r="T291" s="55">
        <v>56.927500000000002</v>
      </c>
      <c r="U291" s="55">
        <v>187.5625</v>
      </c>
      <c r="V291" s="55">
        <v>108.57925</v>
      </c>
      <c r="W291" s="46">
        <v>9.3086863640271531</v>
      </c>
      <c r="X291" s="46">
        <v>-56.264059683217965</v>
      </c>
      <c r="Y291" s="55">
        <v>-49.123499999999922</v>
      </c>
      <c r="Z291" s="54">
        <v>-3.1653646659769726E-2</v>
      </c>
      <c r="AA291" s="54">
        <v>5.2953928123694115E-2</v>
      </c>
      <c r="AB291" s="53">
        <v>22.25</v>
      </c>
      <c r="AC291" s="52"/>
      <c r="AD291" s="51">
        <v>0.06</v>
      </c>
      <c r="AE291" s="50">
        <v>185.85658293537972</v>
      </c>
      <c r="AF291" s="49">
        <v>1608.170559683218</v>
      </c>
      <c r="AG291" s="49">
        <v>37</v>
      </c>
      <c r="AH291" s="49">
        <v>1564.03</v>
      </c>
      <c r="AI291" s="48">
        <v>1601.03</v>
      </c>
      <c r="AJ291" s="46">
        <v>7.1405596832180436</v>
      </c>
      <c r="AK291" s="47">
        <v>22</v>
      </c>
      <c r="AL291" s="46">
        <v>29.140559683218044</v>
      </c>
    </row>
    <row r="292" spans="2:38">
      <c r="B292" s="62" t="s">
        <v>113</v>
      </c>
      <c r="C292" s="62" t="s">
        <v>117</v>
      </c>
      <c r="D292" s="61" t="s">
        <v>467</v>
      </c>
      <c r="E292" s="61">
        <v>1110942</v>
      </c>
      <c r="F292" s="61">
        <v>1110942</v>
      </c>
      <c r="G292" s="63">
        <v>5</v>
      </c>
      <c r="I292" s="60">
        <v>120234.75</v>
      </c>
      <c r="J292" s="57">
        <v>754.73325</v>
      </c>
      <c r="K292" s="59">
        <v>159.30760967533894</v>
      </c>
      <c r="L292" s="58"/>
      <c r="M292" s="57">
        <v>130029.5</v>
      </c>
      <c r="O292" s="57">
        <v>130289.55899999999</v>
      </c>
      <c r="P292" s="52"/>
      <c r="Q292" s="56">
        <v>194.86630759919709</v>
      </c>
      <c r="R292" s="55">
        <v>134264.25</v>
      </c>
      <c r="S292" s="55">
        <v>689.00700000000006</v>
      </c>
      <c r="T292" s="55">
        <v>0</v>
      </c>
      <c r="U292" s="55">
        <v>81.599999999999994</v>
      </c>
      <c r="V292" s="55">
        <v>20.9375</v>
      </c>
      <c r="W292" s="46">
        <v>22.814089149831034</v>
      </c>
      <c r="X292" s="46">
        <v>-68.260532928344219</v>
      </c>
      <c r="Y292" s="55">
        <v>4.5170000000000528</v>
      </c>
      <c r="Z292" s="54">
        <v>6.5558114794190079E-3</v>
      </c>
      <c r="AA292" s="54">
        <v>0</v>
      </c>
      <c r="AB292" s="53">
        <v>0</v>
      </c>
      <c r="AC292" s="52"/>
      <c r="AD292" s="51">
        <v>0.08</v>
      </c>
      <c r="AE292" s="50">
        <v>172.05221844936605</v>
      </c>
      <c r="AF292" s="49">
        <v>757.26753292834428</v>
      </c>
      <c r="AG292" s="49">
        <v>0</v>
      </c>
      <c r="AH292" s="49">
        <v>684.49</v>
      </c>
      <c r="AI292" s="48">
        <v>684.49</v>
      </c>
      <c r="AJ292" s="46">
        <v>72.777532928344272</v>
      </c>
      <c r="AK292" s="47">
        <v>13</v>
      </c>
      <c r="AL292" s="46">
        <v>85.777532928344272</v>
      </c>
    </row>
    <row r="293" spans="2:38">
      <c r="B293" s="62" t="s">
        <v>205</v>
      </c>
      <c r="C293" s="62" t="s">
        <v>206</v>
      </c>
      <c r="D293" s="61" t="s">
        <v>468</v>
      </c>
      <c r="E293" s="61">
        <v>1111461</v>
      </c>
      <c r="F293" s="61">
        <v>1111461</v>
      </c>
      <c r="G293" s="63">
        <v>2</v>
      </c>
      <c r="I293" s="60">
        <v>210141.25</v>
      </c>
      <c r="J293" s="57">
        <v>1075.2627500000001</v>
      </c>
      <c r="K293" s="59">
        <v>195.43246522768504</v>
      </c>
      <c r="L293" s="58"/>
      <c r="M293" s="57">
        <v>249920.5</v>
      </c>
      <c r="O293" s="57">
        <v>250420.34099999999</v>
      </c>
      <c r="P293" s="52"/>
      <c r="Q293" s="56">
        <v>200.45559551449392</v>
      </c>
      <c r="R293" s="55">
        <v>241574.25</v>
      </c>
      <c r="S293" s="55">
        <v>1205.126</v>
      </c>
      <c r="T293" s="55">
        <v>15.75</v>
      </c>
      <c r="U293" s="55">
        <v>200.24175</v>
      </c>
      <c r="V293" s="55">
        <v>16</v>
      </c>
      <c r="W293" s="46">
        <v>4.4555955144939219</v>
      </c>
      <c r="X293" s="46">
        <v>-72.528801020408082</v>
      </c>
      <c r="Y293" s="55">
        <v>33.046000000000049</v>
      </c>
      <c r="Z293" s="54">
        <v>2.7421199111130331E-2</v>
      </c>
      <c r="AA293" s="54">
        <v>8.831716402636209E-3</v>
      </c>
      <c r="AB293" s="53">
        <v>5.5</v>
      </c>
      <c r="AC293" s="52"/>
      <c r="AD293" s="51">
        <v>0.01</v>
      </c>
      <c r="AE293" s="50">
        <v>196</v>
      </c>
      <c r="AF293" s="49">
        <v>1277.6548010204081</v>
      </c>
      <c r="AG293" s="49">
        <v>15.08</v>
      </c>
      <c r="AH293" s="49">
        <v>1157</v>
      </c>
      <c r="AI293" s="48">
        <v>1172.08</v>
      </c>
      <c r="AJ293" s="46">
        <v>105.57480102040813</v>
      </c>
      <c r="AK293" s="47">
        <v>26</v>
      </c>
      <c r="AL293" s="46">
        <v>131.57480102040813</v>
      </c>
    </row>
    <row r="294" spans="2:38">
      <c r="B294" s="62" t="s">
        <v>110</v>
      </c>
      <c r="C294" s="62" t="s">
        <v>111</v>
      </c>
      <c r="D294" s="61" t="s">
        <v>469</v>
      </c>
      <c r="E294" s="61">
        <v>1112401</v>
      </c>
      <c r="F294" s="61">
        <v>1112401</v>
      </c>
      <c r="G294" s="63">
        <v>4</v>
      </c>
      <c r="I294" s="60">
        <v>230665.5</v>
      </c>
      <c r="J294" s="57">
        <v>1420.44425</v>
      </c>
      <c r="K294" s="59">
        <v>162.38968900046586</v>
      </c>
      <c r="L294" s="58"/>
      <c r="M294" s="57">
        <v>240801.75</v>
      </c>
      <c r="O294" s="57">
        <v>241283.3535</v>
      </c>
      <c r="P294" s="52"/>
      <c r="Q294" s="56">
        <v>168.13424565665878</v>
      </c>
      <c r="R294" s="55">
        <v>242559.5</v>
      </c>
      <c r="S294" s="55">
        <v>1442.6537499999999</v>
      </c>
      <c r="T294" s="55">
        <v>-4.916666666666667</v>
      </c>
      <c r="U294" s="55">
        <v>159.39600000000002</v>
      </c>
      <c r="V294" s="55">
        <v>160.1875</v>
      </c>
      <c r="W294" s="46">
        <v>-7.2466184638443565</v>
      </c>
      <c r="X294" s="46">
        <v>66.885904916196068</v>
      </c>
      <c r="Y294" s="55">
        <v>98.533750000000055</v>
      </c>
      <c r="Z294" s="54">
        <v>6.8300345803696871E-2</v>
      </c>
      <c r="AA294" s="54">
        <v>6.297837230531564E-3</v>
      </c>
      <c r="AB294" s="53">
        <v>3.5</v>
      </c>
      <c r="AC294" s="52"/>
      <c r="AD294" s="51">
        <v>0.08</v>
      </c>
      <c r="AE294" s="50">
        <v>175.38086412050313</v>
      </c>
      <c r="AF294" s="49">
        <v>1375.7678450838039</v>
      </c>
      <c r="AG294" s="49">
        <v>0</v>
      </c>
      <c r="AH294" s="49">
        <v>1344.12</v>
      </c>
      <c r="AI294" s="48">
        <v>1344.12</v>
      </c>
      <c r="AJ294" s="46">
        <v>31.647845083803986</v>
      </c>
      <c r="AK294" s="47">
        <v>25</v>
      </c>
      <c r="AL294" s="46">
        <v>56.647845083803986</v>
      </c>
    </row>
    <row r="295" spans="2:38">
      <c r="B295" s="62" t="s">
        <v>65</v>
      </c>
      <c r="C295" s="62" t="s">
        <v>122</v>
      </c>
      <c r="D295" s="61" t="s">
        <v>470</v>
      </c>
      <c r="E295" s="61">
        <v>1111572</v>
      </c>
      <c r="F295" s="61">
        <v>1111572</v>
      </c>
      <c r="G295" s="63">
        <v>3</v>
      </c>
      <c r="I295" s="60">
        <v>219814</v>
      </c>
      <c r="J295" s="57">
        <v>1215.4775</v>
      </c>
      <c r="K295" s="59">
        <v>180.84579928464328</v>
      </c>
      <c r="L295" s="58"/>
      <c r="M295" s="57">
        <v>274529.5</v>
      </c>
      <c r="O295" s="57">
        <v>275078.55900000001</v>
      </c>
      <c r="P295" s="52"/>
      <c r="Q295" s="56">
        <v>199.48877584138603</v>
      </c>
      <c r="R295" s="55">
        <v>278127.75</v>
      </c>
      <c r="S295" s="55">
        <v>1394.2024999999999</v>
      </c>
      <c r="T295" s="55">
        <v>59.5</v>
      </c>
      <c r="U295" s="55">
        <v>177.04175000000001</v>
      </c>
      <c r="V295" s="55">
        <v>78.833500000000001</v>
      </c>
      <c r="W295" s="46">
        <v>9.6006865925105842</v>
      </c>
      <c r="X295" s="46">
        <v>-54.432641298780027</v>
      </c>
      <c r="Y295" s="55">
        <v>136.20249999999987</v>
      </c>
      <c r="Z295" s="54">
        <v>9.7692049756043245E-2</v>
      </c>
      <c r="AA295" s="54">
        <v>0.12790697674418602</v>
      </c>
      <c r="AB295" s="53">
        <v>27.75</v>
      </c>
      <c r="AC295" s="52"/>
      <c r="AD295" s="51">
        <v>0.05</v>
      </c>
      <c r="AE295" s="50">
        <v>189.88808924887545</v>
      </c>
      <c r="AF295" s="49">
        <v>1448.6351412987799</v>
      </c>
      <c r="AG295" s="49">
        <v>57</v>
      </c>
      <c r="AH295" s="49">
        <v>1201</v>
      </c>
      <c r="AI295" s="48">
        <v>1258</v>
      </c>
      <c r="AJ295" s="46">
        <v>190.6351412987799</v>
      </c>
      <c r="AK295" s="47">
        <v>30</v>
      </c>
      <c r="AL295" s="46">
        <v>220.6351412987799</v>
      </c>
    </row>
    <row r="296" spans="2:38">
      <c r="B296" s="62" t="s">
        <v>80</v>
      </c>
      <c r="C296" s="62" t="s">
        <v>226</v>
      </c>
      <c r="D296" s="61" t="s">
        <v>471</v>
      </c>
      <c r="E296" s="61">
        <v>1112163</v>
      </c>
      <c r="F296" s="61">
        <v>1112163</v>
      </c>
      <c r="G296" s="63">
        <v>4</v>
      </c>
      <c r="I296" s="60">
        <v>183616</v>
      </c>
      <c r="J296" s="57">
        <v>1070.7592500000001</v>
      </c>
      <c r="K296" s="59">
        <v>171.48205817507528</v>
      </c>
      <c r="L296" s="58"/>
      <c r="M296" s="57">
        <v>187713.75</v>
      </c>
      <c r="O296" s="57">
        <v>188089.17749999999</v>
      </c>
      <c r="P296" s="52"/>
      <c r="Q296" s="56">
        <v>165.2692269238033</v>
      </c>
      <c r="R296" s="55">
        <v>185963</v>
      </c>
      <c r="S296" s="55">
        <v>1125.2124999999999</v>
      </c>
      <c r="T296" s="55">
        <v>18.5</v>
      </c>
      <c r="U296" s="55">
        <v>100.96666666666665</v>
      </c>
      <c r="V296" s="55">
        <v>42.655666666666669</v>
      </c>
      <c r="W296" s="46">
        <v>-16.501754741776494</v>
      </c>
      <c r="X296" s="46">
        <v>90.453399419004199</v>
      </c>
      <c r="Y296" s="55">
        <v>44.792499999999791</v>
      </c>
      <c r="Z296" s="54">
        <v>3.9808036259817409E-2</v>
      </c>
      <c r="AA296" s="54">
        <v>5.5756153950768383E-2</v>
      </c>
      <c r="AB296" s="53">
        <v>17.75</v>
      </c>
      <c r="AC296" s="52"/>
      <c r="AD296" s="51">
        <v>0.06</v>
      </c>
      <c r="AE296" s="50">
        <v>181.7709816655798</v>
      </c>
      <c r="AF296" s="49">
        <v>1034.7591005809957</v>
      </c>
      <c r="AG296" s="49">
        <v>4</v>
      </c>
      <c r="AH296" s="49">
        <v>1076.42</v>
      </c>
      <c r="AI296" s="48">
        <v>1080.42</v>
      </c>
      <c r="AJ296" s="46">
        <v>-45.660899419004409</v>
      </c>
      <c r="AK296" s="47">
        <v>20</v>
      </c>
      <c r="AL296" s="46">
        <v>-25.660899419004409</v>
      </c>
    </row>
    <row r="297" spans="2:38">
      <c r="B297" s="62" t="s">
        <v>74</v>
      </c>
      <c r="C297" s="62" t="s">
        <v>219</v>
      </c>
      <c r="D297" s="61" t="s">
        <v>472</v>
      </c>
      <c r="E297" s="61">
        <v>1112765</v>
      </c>
      <c r="F297" s="61">
        <v>1112765</v>
      </c>
      <c r="G297" s="63">
        <v>5</v>
      </c>
      <c r="I297" s="60">
        <v>200487</v>
      </c>
      <c r="J297" s="57">
        <v>1352.0740000000001</v>
      </c>
      <c r="K297" s="59">
        <v>148.28108520687476</v>
      </c>
      <c r="L297" s="58"/>
      <c r="M297" s="57">
        <v>213158.25</v>
      </c>
      <c r="O297" s="57">
        <v>213584.56649999999</v>
      </c>
      <c r="P297" s="52"/>
      <c r="Q297" s="56">
        <v>160.89438133766234</v>
      </c>
      <c r="R297" s="55">
        <v>218316.5</v>
      </c>
      <c r="S297" s="55">
        <v>1356.8932500000001</v>
      </c>
      <c r="T297" s="55">
        <v>36.69</v>
      </c>
      <c r="U297" s="55">
        <v>161.02500000000001</v>
      </c>
      <c r="V297" s="55">
        <v>96.179249999999996</v>
      </c>
      <c r="W297" s="46">
        <v>-2.2148123898998904</v>
      </c>
      <c r="X297" s="46">
        <v>47.435692035820011</v>
      </c>
      <c r="Y297" s="55">
        <v>149.21325000000002</v>
      </c>
      <c r="Z297" s="54">
        <v>0.10996683047837404</v>
      </c>
      <c r="AA297" s="54">
        <v>4.3416823295470024E-2</v>
      </c>
      <c r="AB297" s="53">
        <v>20.5</v>
      </c>
      <c r="AC297" s="52"/>
      <c r="AD297" s="51">
        <v>0.1</v>
      </c>
      <c r="AE297" s="50">
        <v>163.10919372756223</v>
      </c>
      <c r="AF297" s="49">
        <v>1309.4575579641801</v>
      </c>
      <c r="AG297" s="49">
        <v>36.200000000000003</v>
      </c>
      <c r="AH297" s="49">
        <v>1171.48</v>
      </c>
      <c r="AI297" s="48">
        <v>1207.68</v>
      </c>
      <c r="AJ297" s="46">
        <v>101.77755796418001</v>
      </c>
      <c r="AK297" s="47">
        <v>25</v>
      </c>
      <c r="AL297" s="46">
        <v>126.77755796418001</v>
      </c>
    </row>
    <row r="298" spans="2:38">
      <c r="B298" s="62" t="s">
        <v>80</v>
      </c>
      <c r="C298" s="62" t="s">
        <v>400</v>
      </c>
      <c r="D298" s="61" t="s">
        <v>473</v>
      </c>
      <c r="E298" s="61">
        <v>1112325</v>
      </c>
      <c r="F298" s="61">
        <v>1112325</v>
      </c>
      <c r="G298" s="63">
        <v>4</v>
      </c>
      <c r="I298" s="60">
        <v>153096.25</v>
      </c>
      <c r="J298" s="57">
        <v>878.50250000000005</v>
      </c>
      <c r="K298" s="59">
        <v>174.26956667738565</v>
      </c>
      <c r="L298" s="58"/>
      <c r="M298" s="57">
        <v>173009.25</v>
      </c>
      <c r="O298" s="57">
        <v>173355.26850000001</v>
      </c>
      <c r="P298" s="52"/>
      <c r="Q298" s="56">
        <v>207.02327658571727</v>
      </c>
      <c r="R298" s="55">
        <v>178123.5</v>
      </c>
      <c r="S298" s="55">
        <v>860.40324999999984</v>
      </c>
      <c r="T298" s="55">
        <v>22</v>
      </c>
      <c r="U298" s="55">
        <v>94.174999999999997</v>
      </c>
      <c r="V298" s="55">
        <v>23.038666666666668</v>
      </c>
      <c r="W298" s="46">
        <v>22.297535907688484</v>
      </c>
      <c r="X298" s="46">
        <v>-78.043486571233302</v>
      </c>
      <c r="Y298" s="55">
        <v>1.0432499999998299</v>
      </c>
      <c r="Z298" s="54">
        <v>1.2125128537111291E-3</v>
      </c>
      <c r="AA298" s="54">
        <v>8.258700604917903E-3</v>
      </c>
      <c r="AB298" s="53">
        <v>7.5</v>
      </c>
      <c r="AC298" s="52"/>
      <c r="AD298" s="51">
        <v>0.06</v>
      </c>
      <c r="AE298" s="50">
        <v>184.72574067802879</v>
      </c>
      <c r="AF298" s="49">
        <v>938.44673657123315</v>
      </c>
      <c r="AG298" s="49">
        <v>24</v>
      </c>
      <c r="AH298" s="49">
        <v>835.36</v>
      </c>
      <c r="AI298" s="48">
        <v>859.36</v>
      </c>
      <c r="AJ298" s="46">
        <v>79.086736571233132</v>
      </c>
      <c r="AK298" s="47">
        <v>14</v>
      </c>
      <c r="AL298" s="46">
        <v>93.086736571233132</v>
      </c>
    </row>
    <row r="299" spans="2:38">
      <c r="B299" s="62" t="s">
        <v>80</v>
      </c>
      <c r="C299" s="62" t="s">
        <v>226</v>
      </c>
      <c r="D299" s="61" t="s">
        <v>474</v>
      </c>
      <c r="E299" s="61">
        <v>1112178</v>
      </c>
      <c r="F299" s="61">
        <v>1112178</v>
      </c>
      <c r="G299" s="63">
        <v>6</v>
      </c>
      <c r="I299" s="60">
        <v>143402</v>
      </c>
      <c r="J299" s="57">
        <v>1071.655</v>
      </c>
      <c r="K299" s="59">
        <v>133.81358739519715</v>
      </c>
      <c r="L299" s="58"/>
      <c r="M299" s="57">
        <v>152471</v>
      </c>
      <c r="O299" s="57">
        <v>152775.94200000001</v>
      </c>
      <c r="P299" s="52"/>
      <c r="Q299" s="56">
        <v>143.78767845526261</v>
      </c>
      <c r="R299" s="55">
        <v>153064.5</v>
      </c>
      <c r="S299" s="55">
        <v>1064.5174999999999</v>
      </c>
      <c r="T299" s="55">
        <v>0</v>
      </c>
      <c r="U299" s="55">
        <v>168.5625</v>
      </c>
      <c r="V299" s="55">
        <v>125.52075000000001</v>
      </c>
      <c r="W299" s="46">
        <v>-6.083539427358204</v>
      </c>
      <c r="X299" s="46">
        <v>45.136032641442966</v>
      </c>
      <c r="Y299" s="55">
        <v>81.457499999999982</v>
      </c>
      <c r="Z299" s="54">
        <v>7.6520583268945772E-2</v>
      </c>
      <c r="AA299" s="54">
        <v>0</v>
      </c>
      <c r="AB299" s="53">
        <v>0</v>
      </c>
      <c r="AC299" s="52"/>
      <c r="AD299" s="51">
        <v>0.12</v>
      </c>
      <c r="AE299" s="50">
        <v>149.87121788262081</v>
      </c>
      <c r="AF299" s="49">
        <v>1019.381467358557</v>
      </c>
      <c r="AG299" s="49">
        <v>0</v>
      </c>
      <c r="AH299" s="49">
        <v>983.06</v>
      </c>
      <c r="AI299" s="48">
        <v>983.06</v>
      </c>
      <c r="AJ299" s="46">
        <v>36.321467358557015</v>
      </c>
      <c r="AK299" s="47">
        <v>16</v>
      </c>
      <c r="AL299" s="46">
        <v>52.321467358557015</v>
      </c>
    </row>
    <row r="300" spans="2:38">
      <c r="B300" s="62" t="s">
        <v>80</v>
      </c>
      <c r="C300" s="62" t="s">
        <v>226</v>
      </c>
      <c r="D300" s="61" t="s">
        <v>475</v>
      </c>
      <c r="E300" s="61">
        <v>1112179</v>
      </c>
      <c r="F300" s="61">
        <v>1112179</v>
      </c>
      <c r="G300" s="63">
        <v>1</v>
      </c>
      <c r="I300" s="60">
        <v>216187.25</v>
      </c>
      <c r="J300" s="57">
        <v>948.39499999999998</v>
      </c>
      <c r="K300" s="59">
        <v>227.95064292831574</v>
      </c>
      <c r="L300" s="58"/>
      <c r="M300" s="57">
        <v>220051.75</v>
      </c>
      <c r="O300" s="57">
        <v>220491.8535</v>
      </c>
      <c r="P300" s="52"/>
      <c r="Q300" s="56">
        <v>235.21405696153528</v>
      </c>
      <c r="R300" s="55">
        <v>217969.75</v>
      </c>
      <c r="S300" s="55">
        <v>926.68674999999996</v>
      </c>
      <c r="T300" s="55">
        <v>0</v>
      </c>
      <c r="U300" s="55">
        <v>56.725000000000001</v>
      </c>
      <c r="V300" s="55">
        <v>16.975000000000001</v>
      </c>
      <c r="W300" s="46">
        <v>7.2634140332195329</v>
      </c>
      <c r="X300" s="46">
        <v>-40.592177874481422</v>
      </c>
      <c r="Y300" s="55">
        <v>32.206749999999943</v>
      </c>
      <c r="Z300" s="54">
        <v>3.475473238394737E-2</v>
      </c>
      <c r="AA300" s="54">
        <v>0</v>
      </c>
      <c r="AB300" s="53">
        <v>0</v>
      </c>
      <c r="AC300" s="52"/>
      <c r="AD300" s="51">
        <v>0</v>
      </c>
      <c r="AE300" s="50">
        <v>227.95064292831574</v>
      </c>
      <c r="AF300" s="49">
        <v>967.27892787448138</v>
      </c>
      <c r="AG300" s="49">
        <v>0</v>
      </c>
      <c r="AH300" s="49">
        <v>894.48</v>
      </c>
      <c r="AI300" s="48">
        <v>894.48</v>
      </c>
      <c r="AJ300" s="46">
        <v>72.798927874481365</v>
      </c>
      <c r="AK300" s="47">
        <v>9</v>
      </c>
      <c r="AL300" s="46">
        <v>81.798927874481365</v>
      </c>
    </row>
    <row r="301" spans="2:38">
      <c r="B301" s="62" t="s">
        <v>80</v>
      </c>
      <c r="C301" s="62" t="s">
        <v>81</v>
      </c>
      <c r="D301" s="61" t="s">
        <v>476</v>
      </c>
      <c r="E301" s="61">
        <v>1111974</v>
      </c>
      <c r="F301" s="61">
        <v>1111974</v>
      </c>
      <c r="G301" s="63">
        <v>5</v>
      </c>
      <c r="I301" s="60">
        <v>211572.5</v>
      </c>
      <c r="J301" s="57">
        <v>1331.7582499999999</v>
      </c>
      <c r="K301" s="59">
        <v>158.86704662801978</v>
      </c>
      <c r="L301" s="58"/>
      <c r="M301" s="57">
        <v>227566.75</v>
      </c>
      <c r="O301" s="57">
        <v>228021.8835</v>
      </c>
      <c r="P301" s="52"/>
      <c r="Q301" s="56">
        <v>166.03790867200465</v>
      </c>
      <c r="R301" s="55">
        <v>225683.25</v>
      </c>
      <c r="S301" s="55">
        <v>1359.2272499999999</v>
      </c>
      <c r="T301" s="55">
        <v>0</v>
      </c>
      <c r="U301" s="55">
        <v>150.35000000000002</v>
      </c>
      <c r="V301" s="55">
        <v>82.533249999999995</v>
      </c>
      <c r="W301" s="46">
        <v>-5.5385016862567227</v>
      </c>
      <c r="X301" s="46">
        <v>30.245701639842309</v>
      </c>
      <c r="Y301" s="55">
        <v>172.86724999999979</v>
      </c>
      <c r="Z301" s="54">
        <v>0.12718053585226444</v>
      </c>
      <c r="AA301" s="54">
        <v>3.2197278911564632E-2</v>
      </c>
      <c r="AB301" s="53">
        <v>14.25</v>
      </c>
      <c r="AC301" s="52"/>
      <c r="AD301" s="51">
        <v>0.08</v>
      </c>
      <c r="AE301" s="50">
        <v>171.57641035826137</v>
      </c>
      <c r="AF301" s="49">
        <v>1328.9815483601576</v>
      </c>
      <c r="AG301" s="49">
        <v>4</v>
      </c>
      <c r="AH301" s="49">
        <v>1182.3600000000001</v>
      </c>
      <c r="AI301" s="48">
        <v>1186.3600000000001</v>
      </c>
      <c r="AJ301" s="46">
        <v>142.62154836015748</v>
      </c>
      <c r="AK301" s="47">
        <v>23</v>
      </c>
      <c r="AL301" s="46">
        <v>165.62154836015748</v>
      </c>
    </row>
    <row r="302" spans="2:38">
      <c r="B302" s="62" t="s">
        <v>151</v>
      </c>
      <c r="C302" s="62" t="s">
        <v>261</v>
      </c>
      <c r="D302" s="61" t="s">
        <v>477</v>
      </c>
      <c r="E302" s="61">
        <v>1111108</v>
      </c>
      <c r="F302" s="61">
        <v>1111108</v>
      </c>
      <c r="G302" s="63">
        <v>4</v>
      </c>
      <c r="I302" s="60">
        <v>158345.5</v>
      </c>
      <c r="J302" s="57">
        <v>985.72749999999996</v>
      </c>
      <c r="K302" s="59">
        <v>160.63820883560621</v>
      </c>
      <c r="L302" s="58"/>
      <c r="M302" s="57">
        <v>164366.75</v>
      </c>
      <c r="O302" s="57">
        <v>164695.4835</v>
      </c>
      <c r="P302" s="52"/>
      <c r="Q302" s="56">
        <v>164.89668965767623</v>
      </c>
      <c r="R302" s="55">
        <v>165780</v>
      </c>
      <c r="S302" s="55">
        <v>1005.35675</v>
      </c>
      <c r="T302" s="55">
        <v>91.87</v>
      </c>
      <c r="U302" s="55">
        <v>84.562749999999994</v>
      </c>
      <c r="V302" s="55">
        <v>13.277666666666667</v>
      </c>
      <c r="W302" s="46">
        <v>-8.592575884778455</v>
      </c>
      <c r="X302" s="46">
        <v>56.044508778382465</v>
      </c>
      <c r="Y302" s="55">
        <v>12.81675000000007</v>
      </c>
      <c r="Z302" s="54">
        <v>1.2748459688563358E-2</v>
      </c>
      <c r="AA302" s="54">
        <v>0.11441775709142003</v>
      </c>
      <c r="AB302" s="53">
        <v>25</v>
      </c>
      <c r="AC302" s="52"/>
      <c r="AD302" s="51">
        <v>0.08</v>
      </c>
      <c r="AE302" s="50">
        <v>173.48926554245469</v>
      </c>
      <c r="AF302" s="49">
        <v>949.31224122161757</v>
      </c>
      <c r="AG302" s="49">
        <v>80.06</v>
      </c>
      <c r="AH302" s="49">
        <v>912.48</v>
      </c>
      <c r="AI302" s="48">
        <v>992.54</v>
      </c>
      <c r="AJ302" s="46">
        <v>-43.227758778382395</v>
      </c>
      <c r="AK302" s="47">
        <v>20</v>
      </c>
      <c r="AL302" s="46">
        <v>-23.227758778382395</v>
      </c>
    </row>
    <row r="303" spans="2:38">
      <c r="B303" s="62" t="s">
        <v>74</v>
      </c>
      <c r="C303" s="62" t="s">
        <v>478</v>
      </c>
      <c r="D303" s="61" t="s">
        <v>479</v>
      </c>
      <c r="E303" s="61">
        <v>1112553</v>
      </c>
      <c r="F303" s="61">
        <v>1112553</v>
      </c>
      <c r="G303" s="63">
        <v>5</v>
      </c>
      <c r="I303" s="60">
        <v>153939.5</v>
      </c>
      <c r="J303" s="57">
        <v>1049.3900000000001</v>
      </c>
      <c r="K303" s="59">
        <v>146.69427000447877</v>
      </c>
      <c r="L303" s="58"/>
      <c r="M303" s="57">
        <v>163876.5</v>
      </c>
      <c r="O303" s="57">
        <v>164204.253</v>
      </c>
      <c r="P303" s="52"/>
      <c r="Q303" s="56">
        <v>144.77778657533105</v>
      </c>
      <c r="R303" s="55">
        <v>170051.5</v>
      </c>
      <c r="S303" s="55">
        <v>1174.569</v>
      </c>
      <c r="T303" s="55">
        <v>13.5625</v>
      </c>
      <c r="U303" s="55">
        <v>130.28750000000002</v>
      </c>
      <c r="V303" s="55">
        <v>82.854250000000008</v>
      </c>
      <c r="W303" s="46">
        <v>-16.5859104295956</v>
      </c>
      <c r="X303" s="46">
        <v>156.9655610121921</v>
      </c>
      <c r="Y303" s="55">
        <v>208.83900000000006</v>
      </c>
      <c r="Z303" s="54">
        <v>0.17780053789943381</v>
      </c>
      <c r="AA303" s="54">
        <v>9.3991141561991769E-3</v>
      </c>
      <c r="AB303" s="53">
        <v>2.25</v>
      </c>
      <c r="AC303" s="52"/>
      <c r="AD303" s="51">
        <v>0.1</v>
      </c>
      <c r="AE303" s="50">
        <v>161.36369700492665</v>
      </c>
      <c r="AF303" s="49">
        <v>1017.6034389878079</v>
      </c>
      <c r="AG303" s="49">
        <v>11.15</v>
      </c>
      <c r="AH303" s="49">
        <v>954.57999999999993</v>
      </c>
      <c r="AI303" s="48">
        <v>965.7299999999999</v>
      </c>
      <c r="AJ303" s="46">
        <v>51.873438987807958</v>
      </c>
      <c r="AK303" s="47">
        <v>23</v>
      </c>
      <c r="AL303" s="46">
        <v>74.873438987807958</v>
      </c>
    </row>
    <row r="304" spans="2:38">
      <c r="B304" s="62" t="s">
        <v>154</v>
      </c>
      <c r="C304" s="62" t="s">
        <v>185</v>
      </c>
      <c r="D304" s="61" t="s">
        <v>480</v>
      </c>
      <c r="E304" s="61">
        <v>1110561</v>
      </c>
      <c r="F304" s="61">
        <v>1110561</v>
      </c>
      <c r="G304" s="63">
        <v>4</v>
      </c>
      <c r="I304" s="60">
        <v>264429.75</v>
      </c>
      <c r="J304" s="57">
        <v>1566.6175000000001</v>
      </c>
      <c r="K304" s="59">
        <v>168.79024394914521</v>
      </c>
      <c r="L304" s="58"/>
      <c r="M304" s="57">
        <v>270733.5</v>
      </c>
      <c r="O304" s="57">
        <v>271274.967</v>
      </c>
      <c r="P304" s="52"/>
      <c r="Q304" s="56">
        <v>175.75541884644164</v>
      </c>
      <c r="R304" s="55">
        <v>274579</v>
      </c>
      <c r="S304" s="55">
        <v>1562.279</v>
      </c>
      <c r="T304" s="55">
        <v>0</v>
      </c>
      <c r="U304" s="55">
        <v>92.9</v>
      </c>
      <c r="V304" s="55">
        <v>109.02499999999999</v>
      </c>
      <c r="W304" s="46">
        <v>-4.8501421791437167</v>
      </c>
      <c r="X304" s="46">
        <v>60.249021191263182</v>
      </c>
      <c r="Y304" s="55">
        <v>161.79899999999998</v>
      </c>
      <c r="Z304" s="54">
        <v>0.10356600837622472</v>
      </c>
      <c r="AA304" s="54">
        <v>2.6404554889750523E-2</v>
      </c>
      <c r="AB304" s="53">
        <v>7.5</v>
      </c>
      <c r="AC304" s="52"/>
      <c r="AD304" s="51">
        <v>7.0000000000000007E-2</v>
      </c>
      <c r="AE304" s="50">
        <v>180.60556102558536</v>
      </c>
      <c r="AF304" s="49">
        <v>1502.0299788087368</v>
      </c>
      <c r="AG304" s="49">
        <v>0</v>
      </c>
      <c r="AH304" s="49">
        <v>1400.48</v>
      </c>
      <c r="AI304" s="48">
        <v>1400.48</v>
      </c>
      <c r="AJ304" s="46">
        <v>101.5499788087368</v>
      </c>
      <c r="AK304" s="47">
        <v>26</v>
      </c>
      <c r="AL304" s="46">
        <v>127.5499788087368</v>
      </c>
    </row>
    <row r="305" spans="2:38">
      <c r="B305" s="62" t="s">
        <v>80</v>
      </c>
      <c r="C305" s="62" t="s">
        <v>237</v>
      </c>
      <c r="D305" s="61" t="s">
        <v>481</v>
      </c>
      <c r="E305" s="61">
        <v>1112196</v>
      </c>
      <c r="F305" s="61">
        <v>1112196</v>
      </c>
      <c r="G305" s="63">
        <v>4</v>
      </c>
      <c r="I305" s="60">
        <v>146631.25</v>
      </c>
      <c r="J305" s="57">
        <v>859.86249999999995</v>
      </c>
      <c r="K305" s="59">
        <v>170.52871825437208</v>
      </c>
      <c r="L305" s="58"/>
      <c r="M305" s="57">
        <v>151721.75</v>
      </c>
      <c r="O305" s="57">
        <v>152025.19349999999</v>
      </c>
      <c r="P305" s="52"/>
      <c r="Q305" s="56">
        <v>173.50510521889149</v>
      </c>
      <c r="R305" s="55">
        <v>151109.5</v>
      </c>
      <c r="S305" s="55">
        <v>870.9224999999999</v>
      </c>
      <c r="T305" s="55">
        <v>0</v>
      </c>
      <c r="U305" s="55">
        <v>27.410999999999998</v>
      </c>
      <c r="V305" s="55">
        <v>73.170749999999998</v>
      </c>
      <c r="W305" s="46">
        <v>-8.9606233132866464</v>
      </c>
      <c r="X305" s="46">
        <v>37.751280818475038</v>
      </c>
      <c r="Y305" s="55">
        <v>51.742499999999836</v>
      </c>
      <c r="Z305" s="54">
        <v>5.9411141634301376E-2</v>
      </c>
      <c r="AA305" s="54">
        <v>3.1579447240953555E-3</v>
      </c>
      <c r="AB305" s="53">
        <v>11.25</v>
      </c>
      <c r="AC305" s="52"/>
      <c r="AD305" s="51">
        <v>7.0000000000000007E-2</v>
      </c>
      <c r="AE305" s="50">
        <v>182.46572853217813</v>
      </c>
      <c r="AF305" s="49">
        <v>833.17121918152486</v>
      </c>
      <c r="AG305" s="49">
        <v>0</v>
      </c>
      <c r="AH305" s="49">
        <v>819.18000000000006</v>
      </c>
      <c r="AI305" s="48">
        <v>819.18000000000006</v>
      </c>
      <c r="AJ305" s="46">
        <v>13.991219181524798</v>
      </c>
      <c r="AK305" s="47">
        <v>16</v>
      </c>
      <c r="AL305" s="46">
        <v>29.991219181524798</v>
      </c>
    </row>
    <row r="306" spans="2:38">
      <c r="B306" s="62" t="s">
        <v>91</v>
      </c>
      <c r="C306" s="62" t="s">
        <v>482</v>
      </c>
      <c r="D306" s="61" t="s">
        <v>483</v>
      </c>
      <c r="E306" s="61">
        <v>1112701</v>
      </c>
      <c r="F306" s="61">
        <v>1112701</v>
      </c>
      <c r="G306" s="63">
        <v>3</v>
      </c>
      <c r="I306" s="60">
        <v>391379.5</v>
      </c>
      <c r="J306" s="57">
        <v>2131.4500000000003</v>
      </c>
      <c r="K306" s="59">
        <v>183.62124375425176</v>
      </c>
      <c r="L306" s="58"/>
      <c r="M306" s="57">
        <v>407419.25</v>
      </c>
      <c r="O306" s="57">
        <v>408234.08850000001</v>
      </c>
      <c r="P306" s="52"/>
      <c r="Q306" s="56">
        <v>206.81734436657658</v>
      </c>
      <c r="R306" s="55">
        <v>412957</v>
      </c>
      <c r="S306" s="55">
        <v>1996.72325</v>
      </c>
      <c r="T306" s="55">
        <v>0</v>
      </c>
      <c r="U306" s="55">
        <v>348.93325000000004</v>
      </c>
      <c r="V306" s="55">
        <v>66.666750000000008</v>
      </c>
      <c r="W306" s="46">
        <v>15.851250862154728</v>
      </c>
      <c r="X306" s="46">
        <v>-141.00749061729857</v>
      </c>
      <c r="Y306" s="55">
        <v>-108.54674999999997</v>
      </c>
      <c r="Z306" s="54">
        <v>-5.436244106437884E-2</v>
      </c>
      <c r="AA306" s="54">
        <v>5.6092909202370402E-2</v>
      </c>
      <c r="AB306" s="53">
        <v>36.25</v>
      </c>
      <c r="AC306" s="52"/>
      <c r="AD306" s="51">
        <v>0.04</v>
      </c>
      <c r="AE306" s="50">
        <v>190.96609350442185</v>
      </c>
      <c r="AF306" s="49">
        <v>2137.7307406172986</v>
      </c>
      <c r="AG306" s="49">
        <v>0</v>
      </c>
      <c r="AH306" s="49">
        <v>2105.27</v>
      </c>
      <c r="AI306" s="48">
        <v>2105.27</v>
      </c>
      <c r="AJ306" s="46">
        <v>32.460740617298597</v>
      </c>
      <c r="AK306" s="47">
        <v>44</v>
      </c>
      <c r="AL306" s="46">
        <v>76.460740617298597</v>
      </c>
    </row>
    <row r="307" spans="2:38">
      <c r="B307" s="62" t="s">
        <v>145</v>
      </c>
      <c r="C307" s="62" t="s">
        <v>340</v>
      </c>
      <c r="D307" s="61" t="s">
        <v>484</v>
      </c>
      <c r="E307" s="61">
        <v>1112844</v>
      </c>
      <c r="F307" s="61">
        <v>1112844</v>
      </c>
      <c r="G307" s="63">
        <v>4</v>
      </c>
      <c r="I307" s="60">
        <v>185056</v>
      </c>
      <c r="J307" s="57">
        <v>1124.91075</v>
      </c>
      <c r="K307" s="59">
        <v>164.5072731325574</v>
      </c>
      <c r="L307" s="58"/>
      <c r="M307" s="57">
        <v>193094.5</v>
      </c>
      <c r="O307" s="57">
        <v>193480.68900000001</v>
      </c>
      <c r="P307" s="52"/>
      <c r="Q307" s="56">
        <v>187.29202266390863</v>
      </c>
      <c r="R307" s="55">
        <v>192631.25</v>
      </c>
      <c r="S307" s="55">
        <v>1028.5074999999999</v>
      </c>
      <c r="T307" s="55">
        <v>57.839999999999989</v>
      </c>
      <c r="U307" s="55">
        <v>42.475000000000001</v>
      </c>
      <c r="V307" s="55">
        <v>76.733000000000004</v>
      </c>
      <c r="W307" s="46">
        <v>9.6241676807466376</v>
      </c>
      <c r="X307" s="46">
        <v>-60.494722818171795</v>
      </c>
      <c r="Y307" s="55">
        <v>-5.0525000000000091</v>
      </c>
      <c r="Z307" s="54">
        <v>-4.9124581006944621E-3</v>
      </c>
      <c r="AA307" s="54">
        <v>5.4538556388124824E-4</v>
      </c>
      <c r="AB307" s="53">
        <v>0.5</v>
      </c>
      <c r="AC307" s="52"/>
      <c r="AD307" s="51">
        <v>0.08</v>
      </c>
      <c r="AE307" s="50">
        <v>177.66785498316199</v>
      </c>
      <c r="AF307" s="49">
        <v>1089.0022228181717</v>
      </c>
      <c r="AG307" s="49">
        <v>56.3</v>
      </c>
      <c r="AH307" s="49">
        <v>977.26</v>
      </c>
      <c r="AI307" s="48">
        <v>1033.56</v>
      </c>
      <c r="AJ307" s="46">
        <v>55.442222818171786</v>
      </c>
      <c r="AK307" s="47">
        <v>22</v>
      </c>
      <c r="AL307" s="46">
        <v>77.442222818171786</v>
      </c>
    </row>
    <row r="308" spans="2:38">
      <c r="B308" s="62" t="s">
        <v>74</v>
      </c>
      <c r="C308" s="62" t="s">
        <v>240</v>
      </c>
      <c r="D308" s="61" t="s">
        <v>485</v>
      </c>
      <c r="E308" s="61">
        <v>1112754</v>
      </c>
      <c r="F308" s="61">
        <v>1112754</v>
      </c>
      <c r="G308" s="63">
        <v>2</v>
      </c>
      <c r="I308" s="60">
        <v>144595</v>
      </c>
      <c r="J308" s="57">
        <v>760.74250000000006</v>
      </c>
      <c r="K308" s="59">
        <v>190.0708846948869</v>
      </c>
      <c r="L308" s="58"/>
      <c r="M308" s="57">
        <v>159246.5</v>
      </c>
      <c r="O308" s="57">
        <v>159564.99299999999</v>
      </c>
      <c r="P308" s="52"/>
      <c r="Q308" s="56">
        <v>210.08451785817732</v>
      </c>
      <c r="R308" s="55">
        <v>173171.25</v>
      </c>
      <c r="S308" s="55">
        <v>824.29324999999994</v>
      </c>
      <c r="T308" s="55">
        <v>26.5</v>
      </c>
      <c r="U308" s="55">
        <v>44.2</v>
      </c>
      <c r="V308" s="55">
        <v>62.383250000000004</v>
      </c>
      <c r="W308" s="46">
        <v>14.311506622443801</v>
      </c>
      <c r="X308" s="46">
        <v>9.2422274263872168</v>
      </c>
      <c r="Y308" s="55">
        <v>48.293249999999944</v>
      </c>
      <c r="Z308" s="54">
        <v>5.8587462653612594E-2</v>
      </c>
      <c r="AA308" s="54">
        <v>2.0707201752868592E-2</v>
      </c>
      <c r="AB308" s="53">
        <v>4.25</v>
      </c>
      <c r="AC308" s="52"/>
      <c r="AD308" s="51">
        <v>0.03</v>
      </c>
      <c r="AE308" s="50">
        <v>195.77301123573352</v>
      </c>
      <c r="AF308" s="49">
        <v>815.05102257361273</v>
      </c>
      <c r="AG308" s="49">
        <v>20</v>
      </c>
      <c r="AH308" s="49">
        <v>756</v>
      </c>
      <c r="AI308" s="48">
        <v>776</v>
      </c>
      <c r="AJ308" s="46">
        <v>39.051022573612727</v>
      </c>
      <c r="AK308" s="47">
        <v>11</v>
      </c>
      <c r="AL308" s="46">
        <v>50.051022573612727</v>
      </c>
    </row>
    <row r="309" spans="2:38">
      <c r="B309" s="62" t="s">
        <v>77</v>
      </c>
      <c r="C309" s="62" t="s">
        <v>83</v>
      </c>
      <c r="D309" s="61" t="s">
        <v>486</v>
      </c>
      <c r="E309" s="61">
        <v>1110830</v>
      </c>
      <c r="F309" s="61">
        <v>1110830</v>
      </c>
      <c r="G309" s="63">
        <v>3</v>
      </c>
      <c r="I309" s="60">
        <v>198266.75</v>
      </c>
      <c r="J309" s="57">
        <v>1089.5274999999999</v>
      </c>
      <c r="K309" s="59">
        <v>181.97498456899896</v>
      </c>
      <c r="L309" s="58"/>
      <c r="M309" s="57">
        <v>209273.25</v>
      </c>
      <c r="O309" s="57">
        <v>209691.7965</v>
      </c>
      <c r="P309" s="52"/>
      <c r="Q309" s="56">
        <v>195.70973271584867</v>
      </c>
      <c r="R309" s="55">
        <v>213527</v>
      </c>
      <c r="S309" s="55">
        <v>1091.03925</v>
      </c>
      <c r="T309" s="55">
        <v>7.75</v>
      </c>
      <c r="U309" s="55">
        <v>100.875</v>
      </c>
      <c r="V309" s="55">
        <v>19.228999999999999</v>
      </c>
      <c r="W309" s="46">
        <v>4.6359989183997641</v>
      </c>
      <c r="X309" s="46">
        <v>-6.3999025853966032</v>
      </c>
      <c r="Y309" s="55">
        <v>-75.200749999999971</v>
      </c>
      <c r="Z309" s="54">
        <v>-6.8925797124163926E-2</v>
      </c>
      <c r="AA309" s="54">
        <v>1.5723518284993694E-2</v>
      </c>
      <c r="AB309" s="53">
        <v>2.5</v>
      </c>
      <c r="AC309" s="52"/>
      <c r="AD309" s="51">
        <v>0.05</v>
      </c>
      <c r="AE309" s="50">
        <v>191.07373379744891</v>
      </c>
      <c r="AF309" s="49">
        <v>1097.4391525853966</v>
      </c>
      <c r="AG309" s="49">
        <v>6</v>
      </c>
      <c r="AH309" s="49">
        <v>1160.24</v>
      </c>
      <c r="AI309" s="48">
        <v>1166.24</v>
      </c>
      <c r="AJ309" s="46">
        <v>-68.800847414603368</v>
      </c>
      <c r="AK309" s="47">
        <v>22</v>
      </c>
      <c r="AL309" s="46">
        <v>-46.800847414603368</v>
      </c>
    </row>
    <row r="310" spans="2:38">
      <c r="B310" s="62" t="s">
        <v>141</v>
      </c>
      <c r="C310" s="62" t="s">
        <v>285</v>
      </c>
      <c r="D310" s="61" t="s">
        <v>487</v>
      </c>
      <c r="E310" s="61">
        <v>1111869</v>
      </c>
      <c r="F310" s="61">
        <v>1111869</v>
      </c>
      <c r="G310" s="63">
        <v>5</v>
      </c>
      <c r="I310" s="60">
        <v>221028</v>
      </c>
      <c r="J310" s="57">
        <v>1395.17075</v>
      </c>
      <c r="K310" s="59">
        <v>158.42361947453387</v>
      </c>
      <c r="L310" s="58"/>
      <c r="M310" s="57">
        <v>248917.25</v>
      </c>
      <c r="O310" s="57">
        <v>249415.0845</v>
      </c>
      <c r="P310" s="52"/>
      <c r="Q310" s="56">
        <v>166.93597198136627</v>
      </c>
      <c r="R310" s="55">
        <v>245471</v>
      </c>
      <c r="S310" s="55">
        <v>1470.4499999999998</v>
      </c>
      <c r="T310" s="55">
        <v>11.25</v>
      </c>
      <c r="U310" s="55">
        <v>167.70824999999999</v>
      </c>
      <c r="V310" s="55">
        <v>76.74433333333333</v>
      </c>
      <c r="W310" s="46">
        <v>-4.161537051130324</v>
      </c>
      <c r="X310" s="46">
        <v>12.713496935957437</v>
      </c>
      <c r="Y310" s="55">
        <v>62.029999999999745</v>
      </c>
      <c r="Z310" s="54">
        <v>4.2184365330340881E-2</v>
      </c>
      <c r="AA310" s="54">
        <v>0.13397048551889934</v>
      </c>
      <c r="AB310" s="53">
        <v>52.5</v>
      </c>
      <c r="AC310" s="52"/>
      <c r="AD310" s="51">
        <v>0.08</v>
      </c>
      <c r="AE310" s="50">
        <v>171.09750903249659</v>
      </c>
      <c r="AF310" s="49">
        <v>1457.7365030640424</v>
      </c>
      <c r="AG310" s="49">
        <v>9.6</v>
      </c>
      <c r="AH310" s="49">
        <v>1398.8200000000002</v>
      </c>
      <c r="AI310" s="48">
        <v>1408.42</v>
      </c>
      <c r="AJ310" s="46">
        <v>49.316503064042308</v>
      </c>
      <c r="AK310" s="47">
        <v>33</v>
      </c>
      <c r="AL310" s="46">
        <v>82.316503064042308</v>
      </c>
    </row>
    <row r="311" spans="2:38">
      <c r="B311" s="62" t="s">
        <v>113</v>
      </c>
      <c r="C311" s="62" t="s">
        <v>117</v>
      </c>
      <c r="D311" s="61" t="s">
        <v>488</v>
      </c>
      <c r="E311" s="61">
        <v>1110943</v>
      </c>
      <c r="F311" s="61">
        <v>1110943</v>
      </c>
      <c r="G311" s="63">
        <v>3</v>
      </c>
      <c r="I311" s="60">
        <v>109864.5</v>
      </c>
      <c r="J311" s="57">
        <v>600.3622499999999</v>
      </c>
      <c r="K311" s="59">
        <v>182.99701555186058</v>
      </c>
      <c r="L311" s="58"/>
      <c r="M311" s="57">
        <v>123407.25</v>
      </c>
      <c r="O311" s="57">
        <v>123654.06449999999</v>
      </c>
      <c r="P311" s="52"/>
      <c r="Q311" s="56">
        <v>226.11656664769635</v>
      </c>
      <c r="R311" s="55">
        <v>130915.5</v>
      </c>
      <c r="S311" s="55">
        <v>578.97349999999994</v>
      </c>
      <c r="T311" s="55">
        <v>0</v>
      </c>
      <c r="U311" s="55">
        <v>91.170749999999998</v>
      </c>
      <c r="V311" s="55">
        <v>1</v>
      </c>
      <c r="W311" s="46">
        <v>33.96970031824273</v>
      </c>
      <c r="X311" s="46">
        <v>-64.565824174996692</v>
      </c>
      <c r="Y311" s="55">
        <v>-31.14650000000006</v>
      </c>
      <c r="Z311" s="54">
        <v>-5.3796071840939291E-2</v>
      </c>
      <c r="AA311" s="54">
        <v>2.7271704903283852E-3</v>
      </c>
      <c r="AB311" s="53">
        <v>1</v>
      </c>
      <c r="AC311" s="52"/>
      <c r="AD311" s="51">
        <v>0.05</v>
      </c>
      <c r="AE311" s="50">
        <v>192.14686632945362</v>
      </c>
      <c r="AF311" s="49">
        <v>643.53932417499664</v>
      </c>
      <c r="AG311" s="49">
        <v>0</v>
      </c>
      <c r="AH311" s="49">
        <v>610.12</v>
      </c>
      <c r="AI311" s="48">
        <v>610.12</v>
      </c>
      <c r="AJ311" s="46">
        <v>33.419324174996632</v>
      </c>
      <c r="AK311" s="47">
        <v>11</v>
      </c>
      <c r="AL311" s="46">
        <v>44.419324174996632</v>
      </c>
    </row>
    <row r="312" spans="2:38">
      <c r="B312" s="62" t="s">
        <v>88</v>
      </c>
      <c r="C312" s="62" t="s">
        <v>89</v>
      </c>
      <c r="D312" s="61" t="s">
        <v>489</v>
      </c>
      <c r="E312" s="61">
        <v>1112343</v>
      </c>
      <c r="F312" s="61">
        <v>1112343</v>
      </c>
      <c r="G312" s="63">
        <v>3</v>
      </c>
      <c r="I312" s="60">
        <v>169158</v>
      </c>
      <c r="J312" s="57">
        <v>960.93825000000015</v>
      </c>
      <c r="K312" s="59">
        <v>176.03420407086509</v>
      </c>
      <c r="L312" s="58"/>
      <c r="M312" s="57">
        <v>159169.5</v>
      </c>
      <c r="O312" s="57">
        <v>159487.83900000001</v>
      </c>
      <c r="P312" s="52"/>
      <c r="Q312" s="56">
        <v>161.9057842489064</v>
      </c>
      <c r="R312" s="55">
        <v>165908.5</v>
      </c>
      <c r="S312" s="55">
        <v>1024.7225000000001</v>
      </c>
      <c r="T312" s="55">
        <v>14.5</v>
      </c>
      <c r="U312" s="55">
        <v>61</v>
      </c>
      <c r="V312" s="55">
        <v>99.412499999999994</v>
      </c>
      <c r="W312" s="46">
        <v>-24.690472066210589</v>
      </c>
      <c r="X312" s="46">
        <v>170.00096297911398</v>
      </c>
      <c r="Y312" s="55">
        <v>57.242500000000064</v>
      </c>
      <c r="Z312" s="54">
        <v>5.5861464933189289E-2</v>
      </c>
      <c r="AA312" s="54">
        <v>3.1493044145032311E-3</v>
      </c>
      <c r="AB312" s="53">
        <v>1.75</v>
      </c>
      <c r="AC312" s="52"/>
      <c r="AD312" s="51">
        <v>0.06</v>
      </c>
      <c r="AE312" s="50">
        <v>186.59625631511699</v>
      </c>
      <c r="AF312" s="49">
        <v>854.7215370208861</v>
      </c>
      <c r="AG312" s="49">
        <v>15</v>
      </c>
      <c r="AH312" s="49">
        <v>952.48</v>
      </c>
      <c r="AI312" s="48">
        <v>967.48</v>
      </c>
      <c r="AJ312" s="46">
        <v>-112.75846297911392</v>
      </c>
      <c r="AK312" s="47">
        <v>16</v>
      </c>
      <c r="AL312" s="46">
        <v>-96.758462979113915</v>
      </c>
    </row>
    <row r="313" spans="2:38">
      <c r="B313" s="62" t="s">
        <v>88</v>
      </c>
      <c r="C313" s="62" t="s">
        <v>181</v>
      </c>
      <c r="D313" s="61" t="s">
        <v>490</v>
      </c>
      <c r="E313" s="61">
        <v>1112253</v>
      </c>
      <c r="F313" s="61">
        <v>1112253</v>
      </c>
      <c r="G313" s="63">
        <v>3</v>
      </c>
      <c r="I313" s="60">
        <v>137907.5</v>
      </c>
      <c r="J313" s="57">
        <v>760.41675000000009</v>
      </c>
      <c r="K313" s="59">
        <v>181.35778834435195</v>
      </c>
      <c r="L313" s="58"/>
      <c r="M313" s="57">
        <v>142730.75</v>
      </c>
      <c r="O313" s="57">
        <v>143016.2115</v>
      </c>
      <c r="P313" s="52"/>
      <c r="Q313" s="56">
        <v>171.89520301165581</v>
      </c>
      <c r="R313" s="55">
        <v>145739.5</v>
      </c>
      <c r="S313" s="55">
        <v>847.83924999999999</v>
      </c>
      <c r="T313" s="55">
        <v>11.1</v>
      </c>
      <c r="U313" s="55">
        <v>39.983249999999998</v>
      </c>
      <c r="V313" s="55">
        <v>60.575249999999997</v>
      </c>
      <c r="W313" s="46">
        <v>-18.530474749913736</v>
      </c>
      <c r="X313" s="46">
        <v>96.804971529060481</v>
      </c>
      <c r="Y313" s="55">
        <v>88.379249999999956</v>
      </c>
      <c r="Z313" s="54">
        <v>0.10424057390596149</v>
      </c>
      <c r="AA313" s="54">
        <v>8.5218514824553449E-2</v>
      </c>
      <c r="AB313" s="53">
        <v>17.5</v>
      </c>
      <c r="AC313" s="52"/>
      <c r="AD313" s="51">
        <v>0.05</v>
      </c>
      <c r="AE313" s="50">
        <v>190.42567776156955</v>
      </c>
      <c r="AF313" s="49">
        <v>751.03427847093951</v>
      </c>
      <c r="AG313" s="49">
        <v>18.100000000000001</v>
      </c>
      <c r="AH313" s="49">
        <v>741.36</v>
      </c>
      <c r="AI313" s="48">
        <v>759.46</v>
      </c>
      <c r="AJ313" s="46">
        <v>-8.4257215290605245</v>
      </c>
      <c r="AK313" s="47">
        <v>12</v>
      </c>
      <c r="AL313" s="46">
        <v>3.5742784709394755</v>
      </c>
    </row>
    <row r="314" spans="2:38">
      <c r="B314" s="62" t="s">
        <v>88</v>
      </c>
      <c r="C314" s="62" t="s">
        <v>181</v>
      </c>
      <c r="D314" s="61" t="s">
        <v>491</v>
      </c>
      <c r="E314" s="61">
        <v>1112279</v>
      </c>
      <c r="F314" s="61">
        <v>1112279</v>
      </c>
      <c r="G314" s="63">
        <v>5</v>
      </c>
      <c r="I314" s="60">
        <v>146702</v>
      </c>
      <c r="J314" s="57">
        <v>945.95325000000003</v>
      </c>
      <c r="K314" s="59">
        <v>155.0837739602882</v>
      </c>
      <c r="L314" s="58"/>
      <c r="M314" s="57">
        <v>151514.75</v>
      </c>
      <c r="O314" s="57">
        <v>151817.7795</v>
      </c>
      <c r="P314" s="52"/>
      <c r="Q314" s="56">
        <v>171.01055598555982</v>
      </c>
      <c r="R314" s="55">
        <v>157200</v>
      </c>
      <c r="S314" s="55">
        <v>919.24150000000009</v>
      </c>
      <c r="T314" s="55">
        <v>83.457499999999996</v>
      </c>
      <c r="U314" s="55">
        <v>163.87074999999999</v>
      </c>
      <c r="V314" s="55">
        <v>19.833333333333332</v>
      </c>
      <c r="W314" s="46">
        <v>1.9692423688456699</v>
      </c>
      <c r="X314" s="46">
        <v>21.130995225805918</v>
      </c>
      <c r="Y314" s="55">
        <v>-2.0584999999998672</v>
      </c>
      <c r="Z314" s="54">
        <v>-2.2393462436148359E-3</v>
      </c>
      <c r="AA314" s="54">
        <v>8.1529828351938533E-2</v>
      </c>
      <c r="AB314" s="53">
        <v>21.5</v>
      </c>
      <c r="AC314" s="52"/>
      <c r="AD314" s="51">
        <v>0.09</v>
      </c>
      <c r="AE314" s="50">
        <v>169.04131361671415</v>
      </c>
      <c r="AF314" s="49">
        <v>898.11050477419417</v>
      </c>
      <c r="AG314" s="49">
        <v>66.150000000000006</v>
      </c>
      <c r="AH314" s="49">
        <v>855.15</v>
      </c>
      <c r="AI314" s="48">
        <v>921.3</v>
      </c>
      <c r="AJ314" s="46">
        <v>-23.189495225805786</v>
      </c>
      <c r="AK314" s="47">
        <v>12</v>
      </c>
      <c r="AL314" s="46">
        <v>-11.189495225805786</v>
      </c>
    </row>
    <row r="315" spans="2:38">
      <c r="B315" s="62" t="s">
        <v>88</v>
      </c>
      <c r="C315" s="62" t="s">
        <v>101</v>
      </c>
      <c r="D315" s="61" t="s">
        <v>492</v>
      </c>
      <c r="E315" s="61">
        <v>1112266</v>
      </c>
      <c r="F315" s="61">
        <v>1112266</v>
      </c>
      <c r="G315" s="63">
        <v>3</v>
      </c>
      <c r="I315" s="60">
        <v>94506.75</v>
      </c>
      <c r="J315" s="57">
        <v>518.45825000000002</v>
      </c>
      <c r="K315" s="59">
        <v>182.28420514091539</v>
      </c>
      <c r="L315" s="58"/>
      <c r="M315" s="57">
        <v>89816.25</v>
      </c>
      <c r="O315" s="57">
        <v>89995.882500000007</v>
      </c>
      <c r="P315" s="52"/>
      <c r="Q315" s="56">
        <v>167.84717789732838</v>
      </c>
      <c r="R315" s="55">
        <v>92039</v>
      </c>
      <c r="S315" s="55">
        <v>548.34999999999991</v>
      </c>
      <c r="T315" s="55">
        <v>15</v>
      </c>
      <c r="U315" s="55">
        <v>104.19999999999999</v>
      </c>
      <c r="V315" s="55">
        <v>26.175000000000001</v>
      </c>
      <c r="W315" s="46">
        <v>-23.551237500632794</v>
      </c>
      <c r="X315" s="46">
        <v>78.148183998138336</v>
      </c>
      <c r="Y315" s="55">
        <v>22.049999999999955</v>
      </c>
      <c r="Z315" s="54">
        <v>4.0211543722075242E-2</v>
      </c>
      <c r="AA315" s="54">
        <v>9.1121068032187266E-2</v>
      </c>
      <c r="AB315" s="53">
        <v>14.25</v>
      </c>
      <c r="AC315" s="52"/>
      <c r="AD315" s="51">
        <v>0.05</v>
      </c>
      <c r="AE315" s="50">
        <v>191.39841539796117</v>
      </c>
      <c r="AF315" s="49">
        <v>470.20181600186157</v>
      </c>
      <c r="AG315" s="49">
        <v>15</v>
      </c>
      <c r="AH315" s="49">
        <v>511.29999999999995</v>
      </c>
      <c r="AI315" s="48">
        <v>526.29999999999995</v>
      </c>
      <c r="AJ315" s="46">
        <v>-56.098183998138381</v>
      </c>
      <c r="AK315" s="47">
        <v>6</v>
      </c>
      <c r="AL315" s="46">
        <v>-50.098183998138381</v>
      </c>
    </row>
    <row r="316" spans="2:38">
      <c r="B316" s="62" t="s">
        <v>88</v>
      </c>
      <c r="C316" s="62" t="s">
        <v>181</v>
      </c>
      <c r="D316" s="61" t="s">
        <v>493</v>
      </c>
      <c r="E316" s="61">
        <v>1112257</v>
      </c>
      <c r="F316" s="61">
        <v>1112257</v>
      </c>
      <c r="G316" s="63">
        <v>4</v>
      </c>
      <c r="I316" s="60">
        <v>232791.5</v>
      </c>
      <c r="J316" s="57">
        <v>1410.17</v>
      </c>
      <c r="K316" s="59">
        <v>165.08045129310651</v>
      </c>
      <c r="L316" s="58"/>
      <c r="M316" s="57">
        <v>228726.5</v>
      </c>
      <c r="O316" s="57">
        <v>229183.95300000001</v>
      </c>
      <c r="P316" s="52"/>
      <c r="Q316" s="56">
        <v>154.97760359281637</v>
      </c>
      <c r="R316" s="55">
        <v>231033.25</v>
      </c>
      <c r="S316" s="55">
        <v>1490.7525000000001</v>
      </c>
      <c r="T316" s="55">
        <v>28.625</v>
      </c>
      <c r="U316" s="55">
        <v>153.48325</v>
      </c>
      <c r="V316" s="55">
        <v>46.14575</v>
      </c>
      <c r="W316" s="46">
        <v>-23.309283803738651</v>
      </c>
      <c r="X316" s="46">
        <v>205.27404251682538</v>
      </c>
      <c r="Y316" s="55">
        <v>8.4525000000001</v>
      </c>
      <c r="Z316" s="54">
        <v>5.6699552742659155E-3</v>
      </c>
      <c r="AA316" s="54">
        <v>5.6052143797863517E-2</v>
      </c>
      <c r="AB316" s="53">
        <v>17.25</v>
      </c>
      <c r="AC316" s="52"/>
      <c r="AD316" s="51">
        <v>0.08</v>
      </c>
      <c r="AE316" s="50">
        <v>178.28688739655502</v>
      </c>
      <c r="AF316" s="49">
        <v>1285.4784574831747</v>
      </c>
      <c r="AG316" s="49">
        <v>25.3</v>
      </c>
      <c r="AH316" s="49">
        <v>1457</v>
      </c>
      <c r="AI316" s="48">
        <v>1482.3</v>
      </c>
      <c r="AJ316" s="46">
        <v>-196.82154251682528</v>
      </c>
      <c r="AK316" s="47">
        <v>15</v>
      </c>
      <c r="AL316" s="46">
        <v>-181.82154251682528</v>
      </c>
    </row>
    <row r="317" spans="2:38">
      <c r="B317" s="62" t="s">
        <v>88</v>
      </c>
      <c r="C317" s="62" t="s">
        <v>101</v>
      </c>
      <c r="D317" s="61" t="s">
        <v>494</v>
      </c>
      <c r="E317" s="61">
        <v>1112287</v>
      </c>
      <c r="F317" s="61">
        <v>1112287</v>
      </c>
      <c r="G317" s="63">
        <v>4</v>
      </c>
      <c r="I317" s="60">
        <v>249756.75</v>
      </c>
      <c r="J317" s="57">
        <v>1472.5150000000001</v>
      </c>
      <c r="K317" s="59">
        <v>169.6123638808433</v>
      </c>
      <c r="L317" s="58"/>
      <c r="M317" s="57">
        <v>253254.5</v>
      </c>
      <c r="O317" s="57">
        <v>253761.00899999999</v>
      </c>
      <c r="P317" s="52"/>
      <c r="Q317" s="56">
        <v>156.51905344368495</v>
      </c>
      <c r="R317" s="55">
        <v>265296</v>
      </c>
      <c r="S317" s="55">
        <v>1694.9757500000001</v>
      </c>
      <c r="T317" s="55">
        <v>48.25</v>
      </c>
      <c r="U317" s="55">
        <v>228.02924999999999</v>
      </c>
      <c r="V317" s="55">
        <v>45.908499999999997</v>
      </c>
      <c r="W317" s="46">
        <v>-24.966175908817377</v>
      </c>
      <c r="X317" s="46">
        <v>296.72967837554302</v>
      </c>
      <c r="Y317" s="55">
        <v>158.61574999999993</v>
      </c>
      <c r="Z317" s="54">
        <v>9.3579952397549002E-2</v>
      </c>
      <c r="AA317" s="54">
        <v>4.881637721122991E-2</v>
      </c>
      <c r="AB317" s="53">
        <v>23</v>
      </c>
      <c r="AC317" s="52"/>
      <c r="AD317" s="51">
        <v>7.0000000000000007E-2</v>
      </c>
      <c r="AE317" s="50">
        <v>181.48522935250233</v>
      </c>
      <c r="AF317" s="49">
        <v>1398.246071624457</v>
      </c>
      <c r="AG317" s="49">
        <v>45</v>
      </c>
      <c r="AH317" s="49">
        <v>1491.3600000000001</v>
      </c>
      <c r="AI317" s="48">
        <v>1536.3600000000001</v>
      </c>
      <c r="AJ317" s="46">
        <v>-138.11392837554308</v>
      </c>
      <c r="AK317" s="47">
        <v>25</v>
      </c>
      <c r="AL317" s="46">
        <v>-113.11392837554308</v>
      </c>
    </row>
    <row r="318" spans="2:38">
      <c r="B318" s="62" t="s">
        <v>88</v>
      </c>
      <c r="C318" s="62" t="s">
        <v>101</v>
      </c>
      <c r="D318" s="61" t="s">
        <v>495</v>
      </c>
      <c r="E318" s="61">
        <v>1112288</v>
      </c>
      <c r="F318" s="61">
        <v>1112288</v>
      </c>
      <c r="G318" s="63">
        <v>6</v>
      </c>
      <c r="I318" s="60">
        <v>142690</v>
      </c>
      <c r="J318" s="57">
        <v>1002.6134999999999</v>
      </c>
      <c r="K318" s="59">
        <v>142.31805177169468</v>
      </c>
      <c r="L318" s="58"/>
      <c r="M318" s="57">
        <v>140805.25</v>
      </c>
      <c r="O318" s="57">
        <v>141086.86050000001</v>
      </c>
      <c r="P318" s="52"/>
      <c r="Q318" s="56">
        <v>139.19750969865589</v>
      </c>
      <c r="R318" s="55">
        <v>142087.25</v>
      </c>
      <c r="S318" s="55">
        <v>1020.76</v>
      </c>
      <c r="T318" s="55">
        <v>109.855</v>
      </c>
      <c r="U318" s="55">
        <v>122.96250000000001</v>
      </c>
      <c r="V318" s="55">
        <v>39.337499999999999</v>
      </c>
      <c r="W318" s="46">
        <v>-18.775527767925212</v>
      </c>
      <c r="X318" s="46">
        <v>127.65277890319305</v>
      </c>
      <c r="Y318" s="55">
        <v>9.6000000000000227</v>
      </c>
      <c r="Z318" s="54">
        <v>9.4047572397037722E-3</v>
      </c>
      <c r="AA318" s="54">
        <v>2.3892773892773892E-2</v>
      </c>
      <c r="AB318" s="53">
        <v>13.75</v>
      </c>
      <c r="AC318" s="52"/>
      <c r="AD318" s="51">
        <v>0.11</v>
      </c>
      <c r="AE318" s="50">
        <v>157.9730374665811</v>
      </c>
      <c r="AF318" s="49">
        <v>893.10722109680694</v>
      </c>
      <c r="AG318" s="49">
        <v>104.16</v>
      </c>
      <c r="AH318" s="49">
        <v>907</v>
      </c>
      <c r="AI318" s="48">
        <v>1011.16</v>
      </c>
      <c r="AJ318" s="46">
        <v>-118.05277890319303</v>
      </c>
      <c r="AK318" s="47">
        <v>14</v>
      </c>
      <c r="AL318" s="46">
        <v>-104.05277890319303</v>
      </c>
    </row>
    <row r="319" spans="2:38">
      <c r="B319" s="62" t="s">
        <v>88</v>
      </c>
      <c r="C319" s="62" t="s">
        <v>101</v>
      </c>
      <c r="D319" s="61" t="s">
        <v>496</v>
      </c>
      <c r="E319" s="61">
        <v>1112289</v>
      </c>
      <c r="F319" s="61">
        <v>1112289</v>
      </c>
      <c r="G319" s="63">
        <v>4</v>
      </c>
      <c r="I319" s="60">
        <v>338526.5</v>
      </c>
      <c r="J319" s="57">
        <v>2081.74575</v>
      </c>
      <c r="K319" s="59">
        <v>162.61664038463871</v>
      </c>
      <c r="L319" s="58"/>
      <c r="M319" s="57">
        <v>339248</v>
      </c>
      <c r="O319" s="57">
        <v>339926.49599999998</v>
      </c>
      <c r="P319" s="52"/>
      <c r="Q319" s="56">
        <v>161.13017996244585</v>
      </c>
      <c r="R319" s="55">
        <v>346681.25</v>
      </c>
      <c r="S319" s="55">
        <v>2151.56</v>
      </c>
      <c r="T319" s="55">
        <v>166.57249999999999</v>
      </c>
      <c r="U319" s="55">
        <v>301.64999999999998</v>
      </c>
      <c r="V319" s="55">
        <v>123.8125</v>
      </c>
      <c r="W319" s="46">
        <v>-14.495791652963959</v>
      </c>
      <c r="X319" s="46">
        <v>216.04617551634328</v>
      </c>
      <c r="Y319" s="55">
        <v>156.01999999999998</v>
      </c>
      <c r="Z319" s="54">
        <v>7.2514826451504949E-2</v>
      </c>
      <c r="AA319" s="54">
        <v>3.61834388927985E-2</v>
      </c>
      <c r="AB319" s="53">
        <v>18.75</v>
      </c>
      <c r="AC319" s="52"/>
      <c r="AD319" s="51">
        <v>0.08</v>
      </c>
      <c r="AE319" s="50">
        <v>175.62597161540981</v>
      </c>
      <c r="AF319" s="49">
        <v>1935.5138244836567</v>
      </c>
      <c r="AG319" s="49">
        <v>130.47999999999999</v>
      </c>
      <c r="AH319" s="49">
        <v>1865.06</v>
      </c>
      <c r="AI319" s="48">
        <v>1995.54</v>
      </c>
      <c r="AJ319" s="46">
        <v>-60.026175516343301</v>
      </c>
      <c r="AK319" s="47">
        <v>29</v>
      </c>
      <c r="AL319" s="46">
        <v>-31.026175516343301</v>
      </c>
    </row>
    <row r="320" spans="2:38">
      <c r="B320" s="62" t="s">
        <v>88</v>
      </c>
      <c r="C320" s="62" t="s">
        <v>181</v>
      </c>
      <c r="D320" s="61" t="s">
        <v>497</v>
      </c>
      <c r="E320" s="61">
        <v>1112254</v>
      </c>
      <c r="F320" s="61">
        <v>1112254</v>
      </c>
      <c r="G320" s="63">
        <v>4</v>
      </c>
      <c r="I320" s="60">
        <v>460222</v>
      </c>
      <c r="J320" s="57">
        <v>2825.9955</v>
      </c>
      <c r="K320" s="59">
        <v>162.85305479078082</v>
      </c>
      <c r="L320" s="58"/>
      <c r="M320" s="57">
        <v>473497.5</v>
      </c>
      <c r="O320" s="57">
        <v>474444.495</v>
      </c>
      <c r="P320" s="52"/>
      <c r="Q320" s="56">
        <v>165.47730870850788</v>
      </c>
      <c r="R320" s="55">
        <v>496926</v>
      </c>
      <c r="S320" s="55">
        <v>3002.9857499999998</v>
      </c>
      <c r="T320" s="55">
        <v>105.5825</v>
      </c>
      <c r="U320" s="55">
        <v>594.10799999999995</v>
      </c>
      <c r="V320" s="55">
        <v>63.287500000000001</v>
      </c>
      <c r="W320" s="46">
        <v>-10.403990465535401</v>
      </c>
      <c r="X320" s="46">
        <v>305.45908157055192</v>
      </c>
      <c r="Y320" s="55">
        <v>240.68574999999964</v>
      </c>
      <c r="Z320" s="54">
        <v>8.014881522498056E-2</v>
      </c>
      <c r="AA320" s="54">
        <v>0.17548657364642584</v>
      </c>
      <c r="AB320" s="53">
        <v>73.5</v>
      </c>
      <c r="AC320" s="52"/>
      <c r="AD320" s="51">
        <v>0.08</v>
      </c>
      <c r="AE320" s="50">
        <v>175.88129917404328</v>
      </c>
      <c r="AF320" s="49">
        <v>2697.5266684294479</v>
      </c>
      <c r="AG320" s="49">
        <v>102.3</v>
      </c>
      <c r="AH320" s="49">
        <v>2660</v>
      </c>
      <c r="AI320" s="48">
        <v>2762.3</v>
      </c>
      <c r="AJ320" s="46">
        <v>-64.773331570552273</v>
      </c>
      <c r="AK320" s="47">
        <v>36</v>
      </c>
      <c r="AL320" s="46">
        <v>-28.773331570552273</v>
      </c>
    </row>
    <row r="321" spans="2:38">
      <c r="B321" s="62" t="s">
        <v>88</v>
      </c>
      <c r="C321" s="62" t="s">
        <v>101</v>
      </c>
      <c r="D321" s="61" t="s">
        <v>498</v>
      </c>
      <c r="E321" s="61">
        <v>1112271</v>
      </c>
      <c r="F321" s="61">
        <v>1112271</v>
      </c>
      <c r="G321" s="63">
        <v>4</v>
      </c>
      <c r="I321" s="60">
        <v>103844.75</v>
      </c>
      <c r="J321" s="57">
        <v>631.69175000000007</v>
      </c>
      <c r="K321" s="59">
        <v>164.39149316102353</v>
      </c>
      <c r="L321" s="58"/>
      <c r="M321" s="57">
        <v>99036.25</v>
      </c>
      <c r="O321" s="57">
        <v>99234.322499999995</v>
      </c>
      <c r="P321" s="52"/>
      <c r="Q321" s="56">
        <v>159.18267376378924</v>
      </c>
      <c r="R321" s="55">
        <v>103174.25</v>
      </c>
      <c r="S321" s="55">
        <v>648.15</v>
      </c>
      <c r="T321" s="55">
        <v>13.333333333333334</v>
      </c>
      <c r="U321" s="55">
        <v>39.725000000000001</v>
      </c>
      <c r="V321" s="55">
        <v>5.75</v>
      </c>
      <c r="W321" s="46">
        <v>-18.360138850116186</v>
      </c>
      <c r="X321" s="46">
        <v>89.21820749877088</v>
      </c>
      <c r="Y321" s="55">
        <v>-87.850000000000023</v>
      </c>
      <c r="Z321" s="54">
        <v>-0.13553961274396362</v>
      </c>
      <c r="AA321" s="54">
        <v>0</v>
      </c>
      <c r="AB321" s="53">
        <v>0</v>
      </c>
      <c r="AC321" s="52"/>
      <c r="AD321" s="51">
        <v>0.08</v>
      </c>
      <c r="AE321" s="50">
        <v>177.54281261390543</v>
      </c>
      <c r="AF321" s="49">
        <v>558.9317925012291</v>
      </c>
      <c r="AG321" s="49">
        <v>10</v>
      </c>
      <c r="AH321" s="49">
        <v>726</v>
      </c>
      <c r="AI321" s="48">
        <v>736</v>
      </c>
      <c r="AJ321" s="46">
        <v>-177.0682074987709</v>
      </c>
      <c r="AK321" s="47">
        <v>13</v>
      </c>
      <c r="AL321" s="46">
        <v>-164.0682074987709</v>
      </c>
    </row>
    <row r="322" spans="2:38">
      <c r="B322" s="62" t="s">
        <v>154</v>
      </c>
      <c r="C322" s="62" t="s">
        <v>185</v>
      </c>
      <c r="D322" s="61" t="s">
        <v>499</v>
      </c>
      <c r="E322" s="61">
        <v>1110557</v>
      </c>
      <c r="F322" s="61">
        <v>1110557</v>
      </c>
      <c r="G322" s="63">
        <v>4</v>
      </c>
      <c r="I322" s="60">
        <v>212969</v>
      </c>
      <c r="J322" s="57">
        <v>1240.5075000000002</v>
      </c>
      <c r="K322" s="59">
        <v>171.67892979284684</v>
      </c>
      <c r="L322" s="58"/>
      <c r="M322" s="57">
        <v>215560.75</v>
      </c>
      <c r="O322" s="57">
        <v>215991.87150000001</v>
      </c>
      <c r="P322" s="52"/>
      <c r="Q322" s="56">
        <v>173.93522267206478</v>
      </c>
      <c r="R322" s="55">
        <v>214810</v>
      </c>
      <c r="S322" s="55">
        <v>1235</v>
      </c>
      <c r="T322" s="55">
        <v>27.6875</v>
      </c>
      <c r="U322" s="55">
        <v>88.304249999999996</v>
      </c>
      <c r="V322" s="55">
        <v>44.316749999999999</v>
      </c>
      <c r="W322" s="46">
        <v>-8.0444429083528632</v>
      </c>
      <c r="X322" s="46">
        <v>48.098865683143003</v>
      </c>
      <c r="Y322" s="55">
        <v>52.700000000000045</v>
      </c>
      <c r="Z322" s="54">
        <v>4.2672064777327975E-2</v>
      </c>
      <c r="AA322" s="54">
        <v>5.0495155314904524E-3</v>
      </c>
      <c r="AB322" s="53">
        <v>1.75</v>
      </c>
      <c r="AC322" s="52"/>
      <c r="AD322" s="51">
        <v>0.06</v>
      </c>
      <c r="AE322" s="50">
        <v>181.97966558041765</v>
      </c>
      <c r="AF322" s="49">
        <v>1186.901134316857</v>
      </c>
      <c r="AG322" s="49">
        <v>27.3</v>
      </c>
      <c r="AH322" s="49">
        <v>1155</v>
      </c>
      <c r="AI322" s="48">
        <v>1182.3</v>
      </c>
      <c r="AJ322" s="46">
        <v>4.601134316857042</v>
      </c>
      <c r="AK322" s="47">
        <v>18</v>
      </c>
      <c r="AL322" s="46">
        <v>22.601134316857042</v>
      </c>
    </row>
    <row r="323" spans="2:38">
      <c r="B323" s="62" t="s">
        <v>80</v>
      </c>
      <c r="C323" s="62" t="s">
        <v>126</v>
      </c>
      <c r="D323" s="61" t="s">
        <v>500</v>
      </c>
      <c r="E323" s="61">
        <v>1112149</v>
      </c>
      <c r="F323" s="61">
        <v>1112149</v>
      </c>
      <c r="G323" s="63">
        <v>4</v>
      </c>
      <c r="I323" s="60">
        <v>309877.75</v>
      </c>
      <c r="J323" s="57">
        <v>1828.5917500000003</v>
      </c>
      <c r="K323" s="59">
        <v>169.46251124670115</v>
      </c>
      <c r="L323" s="58"/>
      <c r="M323" s="57">
        <v>325368.25</v>
      </c>
      <c r="O323" s="57">
        <v>326018.9865</v>
      </c>
      <c r="P323" s="52"/>
      <c r="Q323" s="56">
        <v>160.12277355654689</v>
      </c>
      <c r="R323" s="55">
        <v>314889</v>
      </c>
      <c r="S323" s="55">
        <v>1966.5472499999998</v>
      </c>
      <c r="T323" s="55">
        <v>13.5625</v>
      </c>
      <c r="U323" s="55">
        <v>139.19175000000001</v>
      </c>
      <c r="V323" s="55">
        <v>25.05</v>
      </c>
      <c r="W323" s="46">
        <v>-21.202113477423353</v>
      </c>
      <c r="X323" s="46">
        <v>168.56467941705455</v>
      </c>
      <c r="Y323" s="55">
        <v>63.30724999999984</v>
      </c>
      <c r="Z323" s="54">
        <v>3.2192081832765444E-2</v>
      </c>
      <c r="AA323" s="54">
        <v>8.2633249827228764E-2</v>
      </c>
      <c r="AB323" s="53">
        <v>47.25</v>
      </c>
      <c r="AC323" s="52"/>
      <c r="AD323" s="51">
        <v>7.0000000000000007E-2</v>
      </c>
      <c r="AE323" s="50">
        <v>181.32488703397024</v>
      </c>
      <c r="AF323" s="49">
        <v>1797.9825705829453</v>
      </c>
      <c r="AG323" s="49">
        <v>12</v>
      </c>
      <c r="AH323" s="49">
        <v>1891.24</v>
      </c>
      <c r="AI323" s="48">
        <v>1903.24</v>
      </c>
      <c r="AJ323" s="46">
        <v>-105.25742941705471</v>
      </c>
      <c r="AK323" s="47">
        <v>28</v>
      </c>
      <c r="AL323" s="46">
        <v>-77.257429417054709</v>
      </c>
    </row>
    <row r="324" spans="2:38">
      <c r="B324" s="62" t="s">
        <v>145</v>
      </c>
      <c r="C324" s="62" t="s">
        <v>257</v>
      </c>
      <c r="D324" s="61" t="s">
        <v>501</v>
      </c>
      <c r="E324" s="61">
        <v>1112961</v>
      </c>
      <c r="F324" s="61">
        <v>1112961</v>
      </c>
      <c r="G324" s="63">
        <v>6</v>
      </c>
      <c r="I324" s="60">
        <v>139595</v>
      </c>
      <c r="J324" s="57">
        <v>1015.20925</v>
      </c>
      <c r="K324" s="59">
        <v>137.50367227248964</v>
      </c>
      <c r="L324" s="58"/>
      <c r="M324" s="57">
        <v>142944</v>
      </c>
      <c r="O324" s="57">
        <v>143229.88800000001</v>
      </c>
      <c r="P324" s="52"/>
      <c r="Q324" s="56">
        <v>144.60254076566059</v>
      </c>
      <c r="R324" s="55">
        <v>151730</v>
      </c>
      <c r="S324" s="55">
        <v>1049.29</v>
      </c>
      <c r="T324" s="55">
        <v>32.43</v>
      </c>
      <c r="U324" s="55">
        <v>80.279250000000005</v>
      </c>
      <c r="V324" s="55">
        <v>43.854250000000008</v>
      </c>
      <c r="W324" s="46">
        <v>-9.4015721795277898</v>
      </c>
      <c r="X324" s="46">
        <v>119.25063117498053</v>
      </c>
      <c r="Y324" s="55">
        <v>158.51</v>
      </c>
      <c r="Z324" s="54">
        <v>0.15106405283572702</v>
      </c>
      <c r="AA324" s="54">
        <v>2.2388667263697794E-3</v>
      </c>
      <c r="AB324" s="53">
        <v>0.75</v>
      </c>
      <c r="AC324" s="52"/>
      <c r="AD324" s="51">
        <v>0.12</v>
      </c>
      <c r="AE324" s="50">
        <v>154.00411294518838</v>
      </c>
      <c r="AF324" s="49">
        <v>930.03936882501944</v>
      </c>
      <c r="AG324" s="49">
        <v>22.3</v>
      </c>
      <c r="AH324" s="49">
        <v>868.48</v>
      </c>
      <c r="AI324" s="48">
        <v>890.78</v>
      </c>
      <c r="AJ324" s="46">
        <v>39.259368825019465</v>
      </c>
      <c r="AK324" s="47">
        <v>17</v>
      </c>
      <c r="AL324" s="46">
        <v>56.259368825019465</v>
      </c>
    </row>
    <row r="325" spans="2:38">
      <c r="B325" s="62" t="s">
        <v>154</v>
      </c>
      <c r="C325" s="62" t="s">
        <v>329</v>
      </c>
      <c r="D325" s="61" t="s">
        <v>502</v>
      </c>
      <c r="E325" s="61">
        <v>1110193</v>
      </c>
      <c r="F325" s="61">
        <v>1110193</v>
      </c>
      <c r="G325" s="63">
        <v>4</v>
      </c>
      <c r="I325" s="60">
        <v>767600.75</v>
      </c>
      <c r="J325" s="57">
        <v>4755.2202500000003</v>
      </c>
      <c r="K325" s="59">
        <v>161.42275428777458</v>
      </c>
      <c r="L325" s="58"/>
      <c r="M325" s="57">
        <v>809593</v>
      </c>
      <c r="O325" s="57">
        <v>811212.18599999999</v>
      </c>
      <c r="P325" s="52"/>
      <c r="Q325" s="56">
        <v>164.16886659451171</v>
      </c>
      <c r="R325" s="55">
        <v>822115</v>
      </c>
      <c r="S325" s="55">
        <v>5007.74</v>
      </c>
      <c r="T325" s="55">
        <v>85.037500000000009</v>
      </c>
      <c r="U325" s="55">
        <v>336.01675</v>
      </c>
      <c r="V325" s="55">
        <v>252.51649999999998</v>
      </c>
      <c r="W325" s="46">
        <v>-10.167708036284836</v>
      </c>
      <c r="X325" s="46">
        <v>354.60173731499162</v>
      </c>
      <c r="Y325" s="55">
        <v>-123.82000000000062</v>
      </c>
      <c r="Z325" s="54">
        <v>-2.4725724578352835E-2</v>
      </c>
      <c r="AA325" s="54">
        <v>7.980819540755168E-4</v>
      </c>
      <c r="AB325" s="53">
        <v>4.75</v>
      </c>
      <c r="AC325" s="52"/>
      <c r="AD325" s="51">
        <v>0.08</v>
      </c>
      <c r="AE325" s="50">
        <v>174.33657463079655</v>
      </c>
      <c r="AF325" s="49">
        <v>4653.1382626850082</v>
      </c>
      <c r="AG325" s="49">
        <v>147.27000000000001</v>
      </c>
      <c r="AH325" s="49">
        <v>4984.29</v>
      </c>
      <c r="AI325" s="48">
        <v>5131.5600000000004</v>
      </c>
      <c r="AJ325" s="46">
        <v>-478.42173731499224</v>
      </c>
      <c r="AK325" s="47">
        <v>100</v>
      </c>
      <c r="AL325" s="46">
        <v>-378.42173731499224</v>
      </c>
    </row>
    <row r="326" spans="2:38">
      <c r="B326" s="62" t="s">
        <v>85</v>
      </c>
      <c r="C326" s="62" t="s">
        <v>97</v>
      </c>
      <c r="D326" s="61" t="s">
        <v>503</v>
      </c>
      <c r="E326" s="61">
        <v>1110794</v>
      </c>
      <c r="F326" s="61">
        <v>1110794</v>
      </c>
      <c r="G326" s="63">
        <v>6</v>
      </c>
      <c r="I326" s="60">
        <v>382227</v>
      </c>
      <c r="J326" s="57">
        <v>2665.212</v>
      </c>
      <c r="K326" s="59">
        <v>143.41335698623598</v>
      </c>
      <c r="L326" s="58"/>
      <c r="M326" s="57">
        <v>384814</v>
      </c>
      <c r="O326" s="57">
        <v>385583.62800000003</v>
      </c>
      <c r="P326" s="52"/>
      <c r="Q326" s="56">
        <v>151.617739800517</v>
      </c>
      <c r="R326" s="55">
        <v>394885.75</v>
      </c>
      <c r="S326" s="55">
        <v>2604.4825000000001</v>
      </c>
      <c r="T326" s="55">
        <v>89.424999999999997</v>
      </c>
      <c r="U326" s="55">
        <v>279.3415</v>
      </c>
      <c r="V326" s="55">
        <v>55.500250000000001</v>
      </c>
      <c r="W326" s="46">
        <v>-7.5710864542049308</v>
      </c>
      <c r="X326" s="46">
        <v>182.30478142684933</v>
      </c>
      <c r="Y326" s="55">
        <v>-81.997499999999945</v>
      </c>
      <c r="Z326" s="54">
        <v>-3.1483221714870398E-2</v>
      </c>
      <c r="AA326" s="54">
        <v>2.1336067153847504E-2</v>
      </c>
      <c r="AB326" s="53">
        <v>16</v>
      </c>
      <c r="AC326" s="52"/>
      <c r="AD326" s="51">
        <v>0.11</v>
      </c>
      <c r="AE326" s="50">
        <v>159.18882625472193</v>
      </c>
      <c r="AF326" s="49">
        <v>2422.1777185731507</v>
      </c>
      <c r="AG326" s="49">
        <v>100</v>
      </c>
      <c r="AH326" s="49">
        <v>2586.48</v>
      </c>
      <c r="AI326" s="48">
        <v>2686.48</v>
      </c>
      <c r="AJ326" s="46">
        <v>-264.30228142684928</v>
      </c>
      <c r="AK326" s="47">
        <v>53</v>
      </c>
      <c r="AL326" s="46">
        <v>-211.30228142684928</v>
      </c>
    </row>
    <row r="327" spans="2:38">
      <c r="B327" s="62" t="s">
        <v>77</v>
      </c>
      <c r="C327" s="62" t="s">
        <v>504</v>
      </c>
      <c r="D327" s="61" t="s">
        <v>505</v>
      </c>
      <c r="E327" s="61">
        <v>1111528</v>
      </c>
      <c r="F327" s="61">
        <v>1111528</v>
      </c>
      <c r="G327" s="63">
        <v>5</v>
      </c>
      <c r="I327" s="60">
        <v>201179.25</v>
      </c>
      <c r="J327" s="57">
        <v>1303.3325</v>
      </c>
      <c r="K327" s="59">
        <v>154.35757951251887</v>
      </c>
      <c r="L327" s="58"/>
      <c r="M327" s="57">
        <v>210540.25</v>
      </c>
      <c r="O327" s="57">
        <v>210961.33050000001</v>
      </c>
      <c r="P327" s="52"/>
      <c r="Q327" s="56">
        <v>158.18087924926269</v>
      </c>
      <c r="R327" s="55">
        <v>216023</v>
      </c>
      <c r="S327" s="55">
        <v>1365.67075</v>
      </c>
      <c r="T327" s="55">
        <v>63.5</v>
      </c>
      <c r="U327" s="55">
        <v>227.04149999999998</v>
      </c>
      <c r="V327" s="55">
        <v>0</v>
      </c>
      <c r="W327" s="46">
        <v>-10.068882419382874</v>
      </c>
      <c r="X327" s="46">
        <v>111.8126261741163</v>
      </c>
      <c r="Y327" s="55">
        <v>36.310750000000098</v>
      </c>
      <c r="Z327" s="54">
        <v>2.6588216815802857E-2</v>
      </c>
      <c r="AA327" s="54">
        <v>4.7951021572287901E-2</v>
      </c>
      <c r="AB327" s="53">
        <v>9.75</v>
      </c>
      <c r="AC327" s="52"/>
      <c r="AD327" s="51">
        <v>0.09</v>
      </c>
      <c r="AE327" s="50">
        <v>168.24976166864556</v>
      </c>
      <c r="AF327" s="49">
        <v>1253.8581238258837</v>
      </c>
      <c r="AG327" s="49">
        <v>91.36</v>
      </c>
      <c r="AH327" s="49">
        <v>1238</v>
      </c>
      <c r="AI327" s="48">
        <v>1329.36</v>
      </c>
      <c r="AJ327" s="46">
        <v>-75.501876174116205</v>
      </c>
      <c r="AK327" s="47">
        <v>26</v>
      </c>
      <c r="AL327" s="46">
        <v>-49.501876174116205</v>
      </c>
    </row>
    <row r="328" spans="2:38">
      <c r="B328" s="62" t="s">
        <v>85</v>
      </c>
      <c r="C328" s="62" t="s">
        <v>97</v>
      </c>
      <c r="D328" s="61" t="s">
        <v>506</v>
      </c>
      <c r="E328" s="61" t="s">
        <v>507</v>
      </c>
      <c r="F328" s="61">
        <v>1110798</v>
      </c>
      <c r="G328" s="63">
        <v>3</v>
      </c>
      <c r="I328" s="60">
        <v>405424.5</v>
      </c>
      <c r="J328" s="57">
        <v>2273.1099999999997</v>
      </c>
      <c r="K328" s="59">
        <v>178.35674472418847</v>
      </c>
      <c r="L328" s="58"/>
      <c r="M328" s="57">
        <v>410731.25</v>
      </c>
      <c r="O328" s="57">
        <v>411552.71250000002</v>
      </c>
      <c r="P328" s="52"/>
      <c r="Q328" s="56">
        <v>155.20273308362545</v>
      </c>
      <c r="R328" s="55">
        <v>417745.5</v>
      </c>
      <c r="S328" s="55">
        <v>2691.61175</v>
      </c>
      <c r="T328" s="55">
        <v>0</v>
      </c>
      <c r="U328" s="55">
        <v>217.84575000000001</v>
      </c>
      <c r="V328" s="55">
        <v>95</v>
      </c>
      <c r="W328" s="46">
        <v>-33.855416324014328</v>
      </c>
      <c r="X328" s="46">
        <v>514.75392192179243</v>
      </c>
      <c r="Y328" s="55">
        <v>340.61175000000003</v>
      </c>
      <c r="Z328" s="54">
        <v>0.12654564686010158</v>
      </c>
      <c r="AA328" s="54">
        <v>3.5231612621372906E-4</v>
      </c>
      <c r="AB328" s="53">
        <v>0.75</v>
      </c>
      <c r="AC328" s="52"/>
      <c r="AD328" s="51">
        <v>0.06</v>
      </c>
      <c r="AE328" s="50">
        <v>189.05814940763977</v>
      </c>
      <c r="AF328" s="49">
        <v>2176.8578280782076</v>
      </c>
      <c r="AG328" s="49">
        <v>0</v>
      </c>
      <c r="AH328" s="49">
        <v>2351</v>
      </c>
      <c r="AI328" s="48">
        <v>2351</v>
      </c>
      <c r="AJ328" s="46">
        <v>-174.1421719217924</v>
      </c>
      <c r="AK328" s="47">
        <v>44</v>
      </c>
      <c r="AL328" s="46">
        <v>-130.1421719217924</v>
      </c>
    </row>
    <row r="329" spans="2:38">
      <c r="B329" s="62" t="s">
        <v>104</v>
      </c>
      <c r="C329" s="62" t="s">
        <v>273</v>
      </c>
      <c r="D329" s="61" t="s">
        <v>508</v>
      </c>
      <c r="E329" s="61">
        <v>1112578</v>
      </c>
      <c r="F329" s="61">
        <v>1112578</v>
      </c>
      <c r="G329" s="63">
        <v>4</v>
      </c>
      <c r="I329" s="60">
        <v>321899.5</v>
      </c>
      <c r="J329" s="57">
        <v>1932.4922499999998</v>
      </c>
      <c r="K329" s="59">
        <v>166.57220746939609</v>
      </c>
      <c r="L329" s="58"/>
      <c r="M329" s="57">
        <v>345671.5</v>
      </c>
      <c r="O329" s="57">
        <v>346362.84299999999</v>
      </c>
      <c r="P329" s="52"/>
      <c r="Q329" s="56">
        <v>171.27898952889717</v>
      </c>
      <c r="R329" s="55">
        <v>347310.5</v>
      </c>
      <c r="S329" s="55">
        <v>2027.7472499999999</v>
      </c>
      <c r="T329" s="55">
        <v>0</v>
      </c>
      <c r="U329" s="55">
        <v>297.32100000000003</v>
      </c>
      <c r="V329" s="55">
        <v>46.987499999999997</v>
      </c>
      <c r="W329" s="46">
        <v>-6.9532724633566545</v>
      </c>
      <c r="X329" s="46">
        <v>84.424312118791249</v>
      </c>
      <c r="Y329" s="55">
        <v>147.3472499999998</v>
      </c>
      <c r="Z329" s="54">
        <v>7.2665491224312997E-2</v>
      </c>
      <c r="AA329" s="54">
        <v>2.7102880835557088E-2</v>
      </c>
      <c r="AB329" s="53">
        <v>16.5</v>
      </c>
      <c r="AC329" s="52"/>
      <c r="AD329" s="51">
        <v>7.0000000000000007E-2</v>
      </c>
      <c r="AE329" s="50">
        <v>178.23226199225383</v>
      </c>
      <c r="AF329" s="49">
        <v>1943.3229378812086</v>
      </c>
      <c r="AG329" s="49">
        <v>0</v>
      </c>
      <c r="AH329" s="49">
        <v>1880.4</v>
      </c>
      <c r="AI329" s="48">
        <v>1880.4</v>
      </c>
      <c r="AJ329" s="46">
        <v>62.922937881208554</v>
      </c>
      <c r="AK329" s="47">
        <v>31</v>
      </c>
      <c r="AL329" s="46">
        <v>93.922937881208554</v>
      </c>
    </row>
    <row r="330" spans="2:38">
      <c r="B330" s="62" t="s">
        <v>65</v>
      </c>
      <c r="C330" s="62" t="s">
        <v>135</v>
      </c>
      <c r="D330" s="61" t="s">
        <v>509</v>
      </c>
      <c r="E330" s="61">
        <v>1111808</v>
      </c>
      <c r="F330" s="61">
        <v>1111808</v>
      </c>
      <c r="G330" s="63">
        <v>3</v>
      </c>
      <c r="I330" s="60">
        <v>190454</v>
      </c>
      <c r="J330" s="57">
        <v>1079.8485000000001</v>
      </c>
      <c r="K330" s="59">
        <v>176.37103723346377</v>
      </c>
      <c r="L330" s="58"/>
      <c r="M330" s="57">
        <v>200970.75</v>
      </c>
      <c r="O330" s="57">
        <v>201372.69149999999</v>
      </c>
      <c r="P330" s="52"/>
      <c r="Q330" s="56">
        <v>197.51236975943695</v>
      </c>
      <c r="R330" s="55">
        <v>210459.75</v>
      </c>
      <c r="S330" s="55">
        <v>1065.55225</v>
      </c>
      <c r="T330" s="55">
        <v>1.7266666666666666</v>
      </c>
      <c r="U330" s="55">
        <v>119.52074999999999</v>
      </c>
      <c r="V330" s="55">
        <v>69.925250000000005</v>
      </c>
      <c r="W330" s="46">
        <v>10.559070291965355</v>
      </c>
      <c r="X330" s="46">
        <v>-11.576059976884153</v>
      </c>
      <c r="Y330" s="55">
        <v>52.142249999999876</v>
      </c>
      <c r="Z330" s="54">
        <v>4.8934484442222217E-2</v>
      </c>
      <c r="AA330" s="54">
        <v>3.0662075794400934E-2</v>
      </c>
      <c r="AB330" s="53">
        <v>7</v>
      </c>
      <c r="AC330" s="52"/>
      <c r="AD330" s="51">
        <v>0.06</v>
      </c>
      <c r="AE330" s="50">
        <v>186.9532994674716</v>
      </c>
      <c r="AF330" s="49">
        <v>1077.1283099768841</v>
      </c>
      <c r="AG330" s="49">
        <v>0</v>
      </c>
      <c r="AH330" s="49">
        <v>1013.4100000000001</v>
      </c>
      <c r="AI330" s="48">
        <v>1013.4100000000001</v>
      </c>
      <c r="AJ330" s="46">
        <v>63.718309976884029</v>
      </c>
      <c r="AK330" s="47">
        <v>21</v>
      </c>
      <c r="AL330" s="46">
        <v>84.718309976884029</v>
      </c>
    </row>
    <row r="331" spans="2:38">
      <c r="B331" s="62" t="s">
        <v>68</v>
      </c>
      <c r="C331" s="62" t="s">
        <v>119</v>
      </c>
      <c r="D331" s="61" t="s">
        <v>510</v>
      </c>
      <c r="E331" s="61">
        <v>1111011</v>
      </c>
      <c r="F331" s="61">
        <v>1111011</v>
      </c>
      <c r="G331" s="63">
        <v>4</v>
      </c>
      <c r="I331" s="60">
        <v>291211.25</v>
      </c>
      <c r="J331" s="57">
        <v>1668.1320000000001</v>
      </c>
      <c r="K331" s="59">
        <v>174.57326518524911</v>
      </c>
      <c r="L331" s="58"/>
      <c r="M331" s="57">
        <v>312089.75</v>
      </c>
      <c r="O331" s="57">
        <v>312713.92950000003</v>
      </c>
      <c r="P331" s="52"/>
      <c r="Q331" s="56">
        <v>188.00249986021109</v>
      </c>
      <c r="R331" s="55">
        <v>313530.5</v>
      </c>
      <c r="S331" s="55">
        <v>1667.69325</v>
      </c>
      <c r="T331" s="55">
        <v>0</v>
      </c>
      <c r="U331" s="55">
        <v>177.95000000000002</v>
      </c>
      <c r="V331" s="55">
        <v>25.728999999999999</v>
      </c>
      <c r="W331" s="46">
        <v>2.9548387638470217</v>
      </c>
      <c r="X331" s="46">
        <v>-22.216947444502694</v>
      </c>
      <c r="Y331" s="55">
        <v>37.453250000000025</v>
      </c>
      <c r="Z331" s="54">
        <v>2.2458116922881365E-2</v>
      </c>
      <c r="AA331" s="54">
        <v>1.1691742401182764E-2</v>
      </c>
      <c r="AB331" s="53">
        <v>13</v>
      </c>
      <c r="AC331" s="52"/>
      <c r="AD331" s="51">
        <v>0.06</v>
      </c>
      <c r="AE331" s="50">
        <v>185.04766109636407</v>
      </c>
      <c r="AF331" s="49">
        <v>1689.9101974445027</v>
      </c>
      <c r="AG331" s="49">
        <v>0</v>
      </c>
      <c r="AH331" s="49">
        <v>1630.24</v>
      </c>
      <c r="AI331" s="48">
        <v>1630.24</v>
      </c>
      <c r="AJ331" s="46">
        <v>59.670197444502719</v>
      </c>
      <c r="AK331" s="47">
        <v>34</v>
      </c>
      <c r="AL331" s="46">
        <v>93.670197444502719</v>
      </c>
    </row>
    <row r="332" spans="2:38">
      <c r="B332" s="62" t="s">
        <v>110</v>
      </c>
      <c r="C332" s="62" t="s">
        <v>111</v>
      </c>
      <c r="D332" s="61" t="s">
        <v>511</v>
      </c>
      <c r="E332" s="61">
        <v>1112400</v>
      </c>
      <c r="F332" s="61">
        <v>1112400</v>
      </c>
      <c r="G332" s="63">
        <v>5</v>
      </c>
      <c r="I332" s="60">
        <v>438774.75</v>
      </c>
      <c r="J332" s="57">
        <v>2843.4324999999999</v>
      </c>
      <c r="K332" s="59">
        <v>154.31164622335857</v>
      </c>
      <c r="L332" s="58"/>
      <c r="M332" s="57">
        <v>476992.5</v>
      </c>
      <c r="O332" s="57">
        <v>477946.48499999999</v>
      </c>
      <c r="P332" s="52"/>
      <c r="Q332" s="56">
        <v>163.65865700423956</v>
      </c>
      <c r="R332" s="55">
        <v>493991.75</v>
      </c>
      <c r="S332" s="55">
        <v>3018.4272499999997</v>
      </c>
      <c r="T332" s="55">
        <v>9</v>
      </c>
      <c r="U332" s="55">
        <v>443.875</v>
      </c>
      <c r="V332" s="55">
        <v>384.62099999999998</v>
      </c>
      <c r="W332" s="46">
        <v>-4.5410373792212795</v>
      </c>
      <c r="X332" s="46">
        <v>176.88531526627821</v>
      </c>
      <c r="Y332" s="55">
        <v>479.42724999999973</v>
      </c>
      <c r="Z332" s="54">
        <v>0.1588334620289423</v>
      </c>
      <c r="AA332" s="54">
        <v>1.503913573303337E-2</v>
      </c>
      <c r="AB332" s="53">
        <v>9.75</v>
      </c>
      <c r="AC332" s="52"/>
      <c r="AD332" s="51">
        <v>0.09</v>
      </c>
      <c r="AE332" s="50">
        <v>168.19969438346084</v>
      </c>
      <c r="AF332" s="49">
        <v>2841.5419347337215</v>
      </c>
      <c r="AG332" s="49">
        <v>0</v>
      </c>
      <c r="AH332" s="49">
        <v>2539</v>
      </c>
      <c r="AI332" s="48">
        <v>2539</v>
      </c>
      <c r="AJ332" s="46">
        <v>302.54193473372152</v>
      </c>
      <c r="AK332" s="47">
        <v>49</v>
      </c>
      <c r="AL332" s="46">
        <v>351.54193473372152</v>
      </c>
    </row>
    <row r="333" spans="2:38">
      <c r="B333" s="62" t="s">
        <v>145</v>
      </c>
      <c r="C333" s="62" t="s">
        <v>183</v>
      </c>
      <c r="D333" s="61" t="s">
        <v>512</v>
      </c>
      <c r="E333" s="61">
        <v>1112880</v>
      </c>
      <c r="F333" s="61">
        <v>1112880</v>
      </c>
      <c r="G333" s="63">
        <v>6</v>
      </c>
      <c r="I333" s="60">
        <v>106054.75</v>
      </c>
      <c r="J333" s="57">
        <v>776.45749999999998</v>
      </c>
      <c r="K333" s="59">
        <v>136.58796521380759</v>
      </c>
      <c r="L333" s="58"/>
      <c r="M333" s="57">
        <v>109858.25</v>
      </c>
      <c r="O333" s="57">
        <v>110077.96649999999</v>
      </c>
      <c r="P333" s="52"/>
      <c r="Q333" s="56">
        <v>144.18369585163845</v>
      </c>
      <c r="R333" s="55">
        <v>108624.5</v>
      </c>
      <c r="S333" s="55">
        <v>753.37574999999993</v>
      </c>
      <c r="T333" s="55">
        <v>6.6</v>
      </c>
      <c r="U333" s="55">
        <v>134.25</v>
      </c>
      <c r="V333" s="55">
        <v>1.5</v>
      </c>
      <c r="W333" s="46">
        <v>-8.7948251878260635</v>
      </c>
      <c r="X333" s="46">
        <v>33.810900294055159</v>
      </c>
      <c r="Y333" s="55">
        <v>-17.894250000000056</v>
      </c>
      <c r="Z333" s="54">
        <v>-2.3752091834652309E-2</v>
      </c>
      <c r="AA333" s="54">
        <v>0</v>
      </c>
      <c r="AB333" s="53">
        <v>0</v>
      </c>
      <c r="AC333" s="52"/>
      <c r="AD333" s="51">
        <v>0.12</v>
      </c>
      <c r="AE333" s="50">
        <v>152.97852103946451</v>
      </c>
      <c r="AF333" s="49">
        <v>719.56484970594477</v>
      </c>
      <c r="AG333" s="49">
        <v>0</v>
      </c>
      <c r="AH333" s="49">
        <v>771.27</v>
      </c>
      <c r="AI333" s="48">
        <v>771.27</v>
      </c>
      <c r="AJ333" s="46">
        <v>-51.705150294055215</v>
      </c>
      <c r="AK333" s="47">
        <v>7</v>
      </c>
      <c r="AL333" s="46">
        <v>-44.705150294055215</v>
      </c>
    </row>
    <row r="334" spans="2:38">
      <c r="B334" s="62" t="s">
        <v>80</v>
      </c>
      <c r="C334" s="62" t="s">
        <v>126</v>
      </c>
      <c r="D334" s="61" t="s">
        <v>513</v>
      </c>
      <c r="E334" s="61">
        <v>1112139</v>
      </c>
      <c r="F334" s="61">
        <v>1112139</v>
      </c>
      <c r="G334" s="63">
        <v>4</v>
      </c>
      <c r="I334" s="60">
        <v>118818</v>
      </c>
      <c r="J334" s="57">
        <v>687.80924999999991</v>
      </c>
      <c r="K334" s="59">
        <v>172.74847641261007</v>
      </c>
      <c r="L334" s="58"/>
      <c r="M334" s="57">
        <v>121262.75</v>
      </c>
      <c r="O334" s="57">
        <v>121505.2755</v>
      </c>
      <c r="P334" s="52"/>
      <c r="Q334" s="56">
        <v>154.84232614692692</v>
      </c>
      <c r="R334" s="55">
        <v>118434.25</v>
      </c>
      <c r="S334" s="55">
        <v>764.87</v>
      </c>
      <c r="T334" s="55">
        <v>0</v>
      </c>
      <c r="U334" s="55">
        <v>23.5</v>
      </c>
      <c r="V334" s="55">
        <v>58.083499999999994</v>
      </c>
      <c r="W334" s="46">
        <v>-28.271058850439744</v>
      </c>
      <c r="X334" s="46">
        <v>101.31787626121729</v>
      </c>
      <c r="Y334" s="55">
        <v>85.87</v>
      </c>
      <c r="Z334" s="54">
        <v>0.11226744414083439</v>
      </c>
      <c r="AA334" s="54">
        <v>3.4042351562769219E-2</v>
      </c>
      <c r="AB334" s="53">
        <v>7</v>
      </c>
      <c r="AC334" s="52"/>
      <c r="AD334" s="51">
        <v>0.06</v>
      </c>
      <c r="AE334" s="50">
        <v>183.11338499736667</v>
      </c>
      <c r="AF334" s="49">
        <v>663.55212373878271</v>
      </c>
      <c r="AG334" s="49">
        <v>0</v>
      </c>
      <c r="AH334" s="49">
        <v>679</v>
      </c>
      <c r="AI334" s="48">
        <v>679</v>
      </c>
      <c r="AJ334" s="46">
        <v>-15.447876261217289</v>
      </c>
      <c r="AK334" s="47">
        <v>15</v>
      </c>
      <c r="AL334" s="46">
        <v>-0.44787626121728863</v>
      </c>
    </row>
    <row r="335" spans="2:38">
      <c r="B335" s="62" t="s">
        <v>80</v>
      </c>
      <c r="C335" s="62" t="s">
        <v>226</v>
      </c>
      <c r="D335" s="61" t="s">
        <v>514</v>
      </c>
      <c r="E335" s="61">
        <v>1112180</v>
      </c>
      <c r="F335" s="61">
        <v>1112180</v>
      </c>
      <c r="G335" s="63">
        <v>1</v>
      </c>
      <c r="I335" s="60">
        <v>187565.25</v>
      </c>
      <c r="J335" s="57">
        <v>920.05</v>
      </c>
      <c r="K335" s="59">
        <v>203.8641921634694</v>
      </c>
      <c r="L335" s="58"/>
      <c r="M335" s="57">
        <v>187253.5</v>
      </c>
      <c r="O335" s="57">
        <v>187628.00700000001</v>
      </c>
      <c r="P335" s="52"/>
      <c r="Q335" s="56">
        <v>198.34561965811966</v>
      </c>
      <c r="R335" s="55">
        <v>185651.5</v>
      </c>
      <c r="S335" s="55">
        <v>936</v>
      </c>
      <c r="T335" s="55">
        <v>0</v>
      </c>
      <c r="U335" s="55">
        <v>4.2750000000000004</v>
      </c>
      <c r="V335" s="55">
        <v>0</v>
      </c>
      <c r="W335" s="46">
        <v>-5.5185725053497379</v>
      </c>
      <c r="X335" s="46">
        <v>15.642162712176173</v>
      </c>
      <c r="Y335" s="55">
        <v>0.63999999999998636</v>
      </c>
      <c r="Z335" s="54">
        <v>6.8376068376066923E-4</v>
      </c>
      <c r="AA335" s="54">
        <v>4.000561482313307E-3</v>
      </c>
      <c r="AB335" s="53">
        <v>11.5</v>
      </c>
      <c r="AC335" s="52"/>
      <c r="AD335" s="51">
        <v>0</v>
      </c>
      <c r="AE335" s="50">
        <v>203.8641921634694</v>
      </c>
      <c r="AF335" s="49">
        <v>920.35783728782383</v>
      </c>
      <c r="AG335" s="49">
        <v>0</v>
      </c>
      <c r="AH335" s="49">
        <v>935.36</v>
      </c>
      <c r="AI335" s="48">
        <v>935.36</v>
      </c>
      <c r="AJ335" s="46">
        <v>-15.002162712176187</v>
      </c>
      <c r="AK335" s="47">
        <v>20</v>
      </c>
      <c r="AL335" s="46">
        <v>4.9978372878238133</v>
      </c>
    </row>
    <row r="336" spans="2:38">
      <c r="B336" s="62" t="s">
        <v>205</v>
      </c>
      <c r="C336" s="62" t="s">
        <v>515</v>
      </c>
      <c r="D336" s="61" t="s">
        <v>516</v>
      </c>
      <c r="E336" s="61">
        <v>1111659</v>
      </c>
      <c r="F336" s="61">
        <v>1111659</v>
      </c>
      <c r="G336" s="63">
        <v>5</v>
      </c>
      <c r="I336" s="60">
        <v>624771</v>
      </c>
      <c r="J336" s="57">
        <v>4237.2882499999996</v>
      </c>
      <c r="K336" s="59">
        <v>147.4459520189593</v>
      </c>
      <c r="L336" s="58"/>
      <c r="M336" s="57">
        <v>652170.75</v>
      </c>
      <c r="O336" s="57">
        <v>653475.09149999998</v>
      </c>
      <c r="P336" s="52"/>
      <c r="Q336" s="56">
        <v>118.82332569235048</v>
      </c>
      <c r="R336" s="55">
        <v>673504.75</v>
      </c>
      <c r="S336" s="55">
        <v>5668.1190000000006</v>
      </c>
      <c r="T336" s="55">
        <v>308.7525</v>
      </c>
      <c r="U336" s="55">
        <v>340.37925000000001</v>
      </c>
      <c r="V336" s="55">
        <v>175.25850000000003</v>
      </c>
      <c r="W336" s="46">
        <v>-43.367221528504743</v>
      </c>
      <c r="X336" s="46">
        <v>1639.061186845443</v>
      </c>
      <c r="Y336" s="55">
        <v>1616.6390000000006</v>
      </c>
      <c r="Z336" s="54">
        <v>0.28521613607618335</v>
      </c>
      <c r="AA336" s="54">
        <v>0.15593868465132679</v>
      </c>
      <c r="AB336" s="53">
        <v>167</v>
      </c>
      <c r="AC336" s="52"/>
      <c r="AD336" s="51">
        <v>0.1</v>
      </c>
      <c r="AE336" s="50">
        <v>162.19054722085522</v>
      </c>
      <c r="AF336" s="49">
        <v>4029.0578131545576</v>
      </c>
      <c r="AG336" s="49">
        <v>411.48</v>
      </c>
      <c r="AH336" s="49">
        <v>3640</v>
      </c>
      <c r="AI336" s="48">
        <v>4051.48</v>
      </c>
      <c r="AJ336" s="46">
        <v>-22.422186845442411</v>
      </c>
      <c r="AK336" s="47">
        <v>82</v>
      </c>
      <c r="AL336" s="46">
        <v>59.577813154557589</v>
      </c>
    </row>
    <row r="337" spans="2:38">
      <c r="B337" s="62" t="s">
        <v>94</v>
      </c>
      <c r="C337" s="62" t="s">
        <v>221</v>
      </c>
      <c r="D337" s="61" t="s">
        <v>517</v>
      </c>
      <c r="E337" s="61">
        <v>1110016</v>
      </c>
      <c r="F337" s="61">
        <v>1110016</v>
      </c>
      <c r="G337" s="63">
        <v>2</v>
      </c>
      <c r="I337" s="60">
        <v>523697.75</v>
      </c>
      <c r="J337" s="57">
        <v>2726.2575000000002</v>
      </c>
      <c r="K337" s="59">
        <v>192.09401533054012</v>
      </c>
      <c r="L337" s="58"/>
      <c r="M337" s="57">
        <v>543081.5</v>
      </c>
      <c r="O337" s="57">
        <v>544167.66299999994</v>
      </c>
      <c r="P337" s="52"/>
      <c r="Q337" s="56">
        <v>189.9014036648573</v>
      </c>
      <c r="R337" s="55">
        <v>545038.25</v>
      </c>
      <c r="S337" s="55">
        <v>2870.11175</v>
      </c>
      <c r="T337" s="55">
        <v>98.722499999999997</v>
      </c>
      <c r="U337" s="55">
        <v>195.95025000000001</v>
      </c>
      <c r="V337" s="55">
        <v>162.97500000000002</v>
      </c>
      <c r="W337" s="46">
        <v>-6.0344919722936083</v>
      </c>
      <c r="X337" s="46">
        <v>92.837778681690452</v>
      </c>
      <c r="Y337" s="55">
        <v>125.20174999999972</v>
      </c>
      <c r="Z337" s="54">
        <v>4.3622604590221867E-2</v>
      </c>
      <c r="AA337" s="54">
        <v>8.5534279740288308E-2</v>
      </c>
      <c r="AB337" s="53">
        <v>55.75</v>
      </c>
      <c r="AC337" s="52"/>
      <c r="AD337" s="51">
        <v>0.02</v>
      </c>
      <c r="AE337" s="50">
        <v>195.93589563715091</v>
      </c>
      <c r="AF337" s="49">
        <v>2777.2739713183096</v>
      </c>
      <c r="AG337" s="49">
        <v>215.55</v>
      </c>
      <c r="AH337" s="49">
        <v>2529.36</v>
      </c>
      <c r="AI337" s="48">
        <v>2744.9100000000003</v>
      </c>
      <c r="AJ337" s="46">
        <v>32.363971318309268</v>
      </c>
      <c r="AK337" s="47">
        <v>37</v>
      </c>
      <c r="AL337" s="46">
        <v>69.363971318309268</v>
      </c>
    </row>
    <row r="338" spans="2:38">
      <c r="B338" s="62" t="s">
        <v>188</v>
      </c>
      <c r="C338" s="62" t="s">
        <v>189</v>
      </c>
      <c r="D338" s="61" t="s">
        <v>518</v>
      </c>
      <c r="E338" s="61">
        <v>1110341</v>
      </c>
      <c r="F338" s="61">
        <v>1110341</v>
      </c>
      <c r="G338" s="63">
        <v>4</v>
      </c>
      <c r="I338" s="60">
        <v>101338.75</v>
      </c>
      <c r="J338" s="57">
        <v>612.92724999999996</v>
      </c>
      <c r="K338" s="59">
        <v>165.33569032866464</v>
      </c>
      <c r="L338" s="58"/>
      <c r="M338" s="57">
        <v>98078.5</v>
      </c>
      <c r="O338" s="57">
        <v>98274.657000000007</v>
      </c>
      <c r="P338" s="52"/>
      <c r="Q338" s="56">
        <v>161.2295010261833</v>
      </c>
      <c r="R338" s="55">
        <v>99984.5</v>
      </c>
      <c r="S338" s="55">
        <v>620.13774999999998</v>
      </c>
      <c r="T338" s="55">
        <v>53.075000000000003</v>
      </c>
      <c r="U338" s="55">
        <v>55.941749999999999</v>
      </c>
      <c r="V338" s="55">
        <v>16.983333333333331</v>
      </c>
      <c r="W338" s="46">
        <v>-17.333044528774508</v>
      </c>
      <c r="X338" s="46">
        <v>69.772292929647392</v>
      </c>
      <c r="Y338" s="55">
        <v>24.717750000000024</v>
      </c>
      <c r="Z338" s="54">
        <v>3.985848305477295E-2</v>
      </c>
      <c r="AA338" s="54">
        <v>5.3011950904392764E-2</v>
      </c>
      <c r="AB338" s="53">
        <v>5</v>
      </c>
      <c r="AC338" s="52"/>
      <c r="AD338" s="51">
        <v>0.08</v>
      </c>
      <c r="AE338" s="50">
        <v>178.56254555495781</v>
      </c>
      <c r="AF338" s="49">
        <v>550.36545707035259</v>
      </c>
      <c r="AG338" s="49">
        <v>58.3</v>
      </c>
      <c r="AH338" s="49">
        <v>537.12</v>
      </c>
      <c r="AI338" s="48">
        <v>595.41999999999996</v>
      </c>
      <c r="AJ338" s="46">
        <v>-45.054542929647369</v>
      </c>
      <c r="AK338" s="47">
        <v>11</v>
      </c>
      <c r="AL338" s="46">
        <v>-34.054542929647369</v>
      </c>
    </row>
    <row r="339" spans="2:38">
      <c r="B339" s="62" t="s">
        <v>65</v>
      </c>
      <c r="C339" s="62" t="s">
        <v>66</v>
      </c>
      <c r="D339" s="61" t="s">
        <v>519</v>
      </c>
      <c r="E339" s="61">
        <v>1111561</v>
      </c>
      <c r="F339" s="61">
        <v>1111561</v>
      </c>
      <c r="G339" s="63">
        <v>4</v>
      </c>
      <c r="I339" s="60">
        <v>215180.5</v>
      </c>
      <c r="J339" s="57">
        <v>1237.2725</v>
      </c>
      <c r="K339" s="59">
        <v>173.91520461337336</v>
      </c>
      <c r="L339" s="58"/>
      <c r="M339" s="57">
        <v>245550.5</v>
      </c>
      <c r="O339" s="57">
        <v>246041.601</v>
      </c>
      <c r="P339" s="52"/>
      <c r="Q339" s="56">
        <v>208.58134211111687</v>
      </c>
      <c r="R339" s="55">
        <v>267945</v>
      </c>
      <c r="S339" s="55">
        <v>1284.6067500000001</v>
      </c>
      <c r="T339" s="55">
        <v>23.12425</v>
      </c>
      <c r="U339" s="55">
        <v>120.8</v>
      </c>
      <c r="V339" s="55">
        <v>23.625</v>
      </c>
      <c r="W339" s="46">
        <v>24.231225220941099</v>
      </c>
      <c r="X339" s="46">
        <v>-50.0362930883648</v>
      </c>
      <c r="Y339" s="55">
        <v>91.306750000000193</v>
      </c>
      <c r="Z339" s="54">
        <v>7.1077588530497893E-2</v>
      </c>
      <c r="AA339" s="54">
        <v>4.5415893630179338E-3</v>
      </c>
      <c r="AB339" s="53">
        <v>1.5</v>
      </c>
      <c r="AC339" s="52"/>
      <c r="AD339" s="51">
        <v>0.06</v>
      </c>
      <c r="AE339" s="50">
        <v>184.35011689017577</v>
      </c>
      <c r="AF339" s="49">
        <v>1334.6430430883649</v>
      </c>
      <c r="AG339" s="49">
        <v>38.299999999999997</v>
      </c>
      <c r="AH339" s="49">
        <v>1155</v>
      </c>
      <c r="AI339" s="48">
        <v>1193.3</v>
      </c>
      <c r="AJ339" s="46">
        <v>141.34304308836499</v>
      </c>
      <c r="AK339" s="47">
        <v>30</v>
      </c>
      <c r="AL339" s="46">
        <v>171.34304308836499</v>
      </c>
    </row>
    <row r="340" spans="2:38">
      <c r="B340" s="62" t="s">
        <v>104</v>
      </c>
      <c r="C340" s="62" t="s">
        <v>273</v>
      </c>
      <c r="D340" s="61" t="s">
        <v>520</v>
      </c>
      <c r="E340" s="61">
        <v>1112600</v>
      </c>
      <c r="F340" s="61">
        <v>1112600</v>
      </c>
      <c r="G340" s="63">
        <v>5</v>
      </c>
      <c r="I340" s="60">
        <v>897262</v>
      </c>
      <c r="J340" s="57">
        <v>6114.0609999999997</v>
      </c>
      <c r="K340" s="59">
        <v>146.75385149085037</v>
      </c>
      <c r="L340" s="58"/>
      <c r="M340" s="57">
        <v>964047</v>
      </c>
      <c r="O340" s="57">
        <v>965975.09400000004</v>
      </c>
      <c r="P340" s="52"/>
      <c r="Q340" s="56">
        <v>156.18674854640517</v>
      </c>
      <c r="R340" s="55">
        <v>993738.5</v>
      </c>
      <c r="S340" s="55">
        <v>6362.5020000000004</v>
      </c>
      <c r="T340" s="55">
        <v>27.697500000000002</v>
      </c>
      <c r="U340" s="55">
        <v>914.34574999999995</v>
      </c>
      <c r="V340" s="55">
        <v>359.10424999999998</v>
      </c>
      <c r="W340" s="46">
        <v>-5.2424880935302269</v>
      </c>
      <c r="X340" s="46">
        <v>378.61014678763786</v>
      </c>
      <c r="Y340" s="55">
        <v>602.14200000000073</v>
      </c>
      <c r="Z340" s="54">
        <v>9.4639184396327208E-2</v>
      </c>
      <c r="AA340" s="54">
        <v>3.7078661531518505E-4</v>
      </c>
      <c r="AB340" s="53">
        <v>0.25</v>
      </c>
      <c r="AC340" s="52"/>
      <c r="AD340" s="51">
        <v>0.1</v>
      </c>
      <c r="AE340" s="50">
        <v>161.4292366399354</v>
      </c>
      <c r="AF340" s="49">
        <v>5983.8918532123625</v>
      </c>
      <c r="AG340" s="49">
        <v>5</v>
      </c>
      <c r="AH340" s="49">
        <v>5755.36</v>
      </c>
      <c r="AI340" s="48">
        <v>5760.36</v>
      </c>
      <c r="AJ340" s="46">
        <v>223.53185321236288</v>
      </c>
      <c r="AK340" s="47">
        <v>100</v>
      </c>
      <c r="AL340" s="46">
        <v>323.53185321236288</v>
      </c>
    </row>
    <row r="341" spans="2:38">
      <c r="B341" s="62" t="s">
        <v>110</v>
      </c>
      <c r="C341" s="62" t="s">
        <v>174</v>
      </c>
      <c r="D341" s="61" t="s">
        <v>521</v>
      </c>
      <c r="E341" s="61">
        <v>1112095</v>
      </c>
      <c r="F341" s="61">
        <v>1112095</v>
      </c>
      <c r="G341" s="63">
        <v>2</v>
      </c>
      <c r="I341" s="60">
        <v>129563.25</v>
      </c>
      <c r="J341" s="57">
        <v>695.99599999999998</v>
      </c>
      <c r="K341" s="59">
        <v>186.15516468485453</v>
      </c>
      <c r="L341" s="58"/>
      <c r="M341" s="57">
        <v>132315.75</v>
      </c>
      <c r="O341" s="57">
        <v>132580.38149999999</v>
      </c>
      <c r="P341" s="52"/>
      <c r="Q341" s="56">
        <v>212.82003761785151</v>
      </c>
      <c r="R341" s="55">
        <v>134929.5</v>
      </c>
      <c r="S341" s="55">
        <v>634.00750000000005</v>
      </c>
      <c r="T341" s="55">
        <v>0</v>
      </c>
      <c r="U341" s="55">
        <v>109.17500000000001</v>
      </c>
      <c r="V341" s="55">
        <v>0</v>
      </c>
      <c r="W341" s="46">
        <v>19.218666345602799</v>
      </c>
      <c r="X341" s="46">
        <v>-50.803669614914611</v>
      </c>
      <c r="Y341" s="55">
        <v>-46.112499999999955</v>
      </c>
      <c r="Z341" s="54">
        <v>-7.2731789450440176E-2</v>
      </c>
      <c r="AA341" s="54">
        <v>2.2072144075021314E-2</v>
      </c>
      <c r="AB341" s="53">
        <v>6.75</v>
      </c>
      <c r="AC341" s="52"/>
      <c r="AD341" s="51">
        <v>0.04</v>
      </c>
      <c r="AE341" s="50">
        <v>193.60137127224871</v>
      </c>
      <c r="AF341" s="49">
        <v>684.81116961491466</v>
      </c>
      <c r="AG341" s="49">
        <v>0</v>
      </c>
      <c r="AH341" s="49">
        <v>680.12</v>
      </c>
      <c r="AI341" s="48">
        <v>680.12</v>
      </c>
      <c r="AJ341" s="46">
        <v>4.6911696149146564</v>
      </c>
      <c r="AK341" s="47">
        <v>17</v>
      </c>
      <c r="AL341" s="46">
        <v>21.691169614914656</v>
      </c>
    </row>
    <row r="342" spans="2:38">
      <c r="B342" s="62" t="s">
        <v>80</v>
      </c>
      <c r="C342" s="62" t="s">
        <v>237</v>
      </c>
      <c r="D342" s="61" t="s">
        <v>522</v>
      </c>
      <c r="E342" s="61">
        <v>1112213</v>
      </c>
      <c r="F342" s="61">
        <v>1112213</v>
      </c>
      <c r="G342" s="63">
        <v>3</v>
      </c>
      <c r="I342" s="60">
        <v>100959.25</v>
      </c>
      <c r="J342" s="57">
        <v>552.91250000000002</v>
      </c>
      <c r="K342" s="59">
        <v>182.5953473650894</v>
      </c>
      <c r="L342" s="58"/>
      <c r="M342" s="57">
        <v>110075.75</v>
      </c>
      <c r="O342" s="57">
        <v>110295.90150000001</v>
      </c>
      <c r="P342" s="52"/>
      <c r="Q342" s="56">
        <v>187.85288675369654</v>
      </c>
      <c r="R342" s="55">
        <v>110658.5</v>
      </c>
      <c r="S342" s="55">
        <v>589.06999999999994</v>
      </c>
      <c r="T342" s="55">
        <v>0</v>
      </c>
      <c r="U342" s="55">
        <v>71.283500000000004</v>
      </c>
      <c r="V342" s="55">
        <v>31.132999999999999</v>
      </c>
      <c r="W342" s="46">
        <v>-3.8722279796473345</v>
      </c>
      <c r="X342" s="46">
        <v>13.788552635097744</v>
      </c>
      <c r="Y342" s="55">
        <v>28.829999999999927</v>
      </c>
      <c r="Z342" s="54">
        <v>4.8941551937800143E-2</v>
      </c>
      <c r="AA342" s="54">
        <v>2.3527734207899612E-2</v>
      </c>
      <c r="AB342" s="53">
        <v>5.5</v>
      </c>
      <c r="AC342" s="52"/>
      <c r="AD342" s="51">
        <v>0.05</v>
      </c>
      <c r="AE342" s="50">
        <v>191.72511473334387</v>
      </c>
      <c r="AF342" s="49">
        <v>575.28144736490219</v>
      </c>
      <c r="AG342" s="49">
        <v>0</v>
      </c>
      <c r="AH342" s="49">
        <v>560.24</v>
      </c>
      <c r="AI342" s="48">
        <v>560.24</v>
      </c>
      <c r="AJ342" s="46">
        <v>15.041447364902183</v>
      </c>
      <c r="AK342" s="47">
        <v>10</v>
      </c>
      <c r="AL342" s="46">
        <v>25.041447364902183</v>
      </c>
    </row>
    <row r="343" spans="2:38">
      <c r="B343" s="62" t="s">
        <v>151</v>
      </c>
      <c r="C343" s="62" t="s">
        <v>261</v>
      </c>
      <c r="D343" s="61" t="s">
        <v>523</v>
      </c>
      <c r="E343" s="61">
        <v>1111328</v>
      </c>
      <c r="F343" s="61">
        <v>1111328</v>
      </c>
      <c r="G343" s="63">
        <v>6</v>
      </c>
      <c r="I343" s="60">
        <v>169125</v>
      </c>
      <c r="J343" s="57">
        <v>1292.2025000000001</v>
      </c>
      <c r="K343" s="59">
        <v>130.88118928728275</v>
      </c>
      <c r="L343" s="58"/>
      <c r="M343" s="57">
        <v>182278.75</v>
      </c>
      <c r="O343" s="57">
        <v>182643.3075</v>
      </c>
      <c r="P343" s="52"/>
      <c r="Q343" s="56">
        <v>139.49358766103717</v>
      </c>
      <c r="R343" s="55">
        <v>180658.25</v>
      </c>
      <c r="S343" s="55">
        <v>1295.1007500000001</v>
      </c>
      <c r="T343" s="55">
        <v>46.192499999999995</v>
      </c>
      <c r="U343" s="55">
        <v>91.058250000000001</v>
      </c>
      <c r="V343" s="55">
        <v>51.10425</v>
      </c>
      <c r="W343" s="46">
        <v>-7.0933443407195114</v>
      </c>
      <c r="X343" s="46">
        <v>49.128104240477569</v>
      </c>
      <c r="Y343" s="55">
        <v>5.480750000000171</v>
      </c>
      <c r="Z343" s="54">
        <v>4.2319101428982811E-3</v>
      </c>
      <c r="AA343" s="54">
        <v>7.782870777345223E-2</v>
      </c>
      <c r="AB343" s="53">
        <v>14</v>
      </c>
      <c r="AC343" s="52"/>
      <c r="AD343" s="51">
        <v>0.12</v>
      </c>
      <c r="AE343" s="50">
        <v>146.58693200175668</v>
      </c>
      <c r="AF343" s="49">
        <v>1245.9726457595225</v>
      </c>
      <c r="AG343" s="49">
        <v>54.06</v>
      </c>
      <c r="AH343" s="49">
        <v>1235.56</v>
      </c>
      <c r="AI343" s="48">
        <v>1289.6199999999999</v>
      </c>
      <c r="AJ343" s="46">
        <v>-43.647354240477398</v>
      </c>
      <c r="AK343" s="47">
        <v>25</v>
      </c>
      <c r="AL343" s="46">
        <v>-18.647354240477398</v>
      </c>
    </row>
    <row r="344" spans="2:38">
      <c r="B344" s="62" t="s">
        <v>65</v>
      </c>
      <c r="C344" s="62" t="s">
        <v>135</v>
      </c>
      <c r="D344" s="61" t="s">
        <v>524</v>
      </c>
      <c r="E344" s="61">
        <v>1111776</v>
      </c>
      <c r="F344" s="61">
        <v>1111776</v>
      </c>
      <c r="G344" s="63">
        <v>4</v>
      </c>
      <c r="I344" s="60">
        <v>241684.25</v>
      </c>
      <c r="J344" s="57">
        <v>1437.7750000000001</v>
      </c>
      <c r="K344" s="59">
        <v>168.09601641425118</v>
      </c>
      <c r="L344" s="58"/>
      <c r="M344" s="57">
        <v>244921.25</v>
      </c>
      <c r="O344" s="57">
        <v>245411.0925</v>
      </c>
      <c r="P344" s="52"/>
      <c r="Q344" s="56">
        <v>162.32717546405533</v>
      </c>
      <c r="R344" s="55">
        <v>254651</v>
      </c>
      <c r="S344" s="55">
        <v>1568.7515000000001</v>
      </c>
      <c r="T344" s="55">
        <v>51.25</v>
      </c>
      <c r="U344" s="55">
        <v>116.8</v>
      </c>
      <c r="V344" s="55">
        <v>70.183250000000001</v>
      </c>
      <c r="W344" s="46">
        <v>-17.535562099193442</v>
      </c>
      <c r="X344" s="46">
        <v>204.31606537474249</v>
      </c>
      <c r="Y344" s="55">
        <v>148.24149999999986</v>
      </c>
      <c r="Z344" s="54">
        <v>9.4496483349975985E-2</v>
      </c>
      <c r="AA344" s="54">
        <v>9.0258632007351978E-3</v>
      </c>
      <c r="AB344" s="53">
        <v>4.25</v>
      </c>
      <c r="AC344" s="52"/>
      <c r="AD344" s="51">
        <v>7.0000000000000007E-2</v>
      </c>
      <c r="AE344" s="50">
        <v>179.86273756324877</v>
      </c>
      <c r="AF344" s="49">
        <v>1364.4354346252576</v>
      </c>
      <c r="AG344" s="49">
        <v>51.15</v>
      </c>
      <c r="AH344" s="49">
        <v>1369.3600000000001</v>
      </c>
      <c r="AI344" s="48">
        <v>1420.5100000000002</v>
      </c>
      <c r="AJ344" s="46">
        <v>-56.074565374742633</v>
      </c>
      <c r="AK344" s="47">
        <v>31</v>
      </c>
      <c r="AL344" s="46">
        <v>-25.074565374742633</v>
      </c>
    </row>
    <row r="345" spans="2:38">
      <c r="B345" s="62" t="s">
        <v>151</v>
      </c>
      <c r="C345" s="62" t="s">
        <v>261</v>
      </c>
      <c r="D345" s="61" t="s">
        <v>525</v>
      </c>
      <c r="E345" s="61">
        <v>1111333</v>
      </c>
      <c r="F345" s="61">
        <v>1111333</v>
      </c>
      <c r="G345" s="63">
        <v>1</v>
      </c>
      <c r="I345" s="60">
        <v>155396.5</v>
      </c>
      <c r="J345" s="57">
        <v>775.04250000000002</v>
      </c>
      <c r="K345" s="59">
        <v>200.50061770806116</v>
      </c>
      <c r="L345" s="58"/>
      <c r="M345" s="57">
        <v>156546.5</v>
      </c>
      <c r="O345" s="57">
        <v>156859.59299999999</v>
      </c>
      <c r="P345" s="52"/>
      <c r="Q345" s="56">
        <v>180.41016944280764</v>
      </c>
      <c r="R345" s="55">
        <v>156914</v>
      </c>
      <c r="S345" s="55">
        <v>869.76250000000005</v>
      </c>
      <c r="T345" s="55">
        <v>31.625</v>
      </c>
      <c r="U345" s="55">
        <v>24.416749999999997</v>
      </c>
      <c r="V345" s="55">
        <v>34.271000000000001</v>
      </c>
      <c r="W345" s="46">
        <v>-20.090448265253514</v>
      </c>
      <c r="X345" s="46">
        <v>87.422800536353748</v>
      </c>
      <c r="Y345" s="55">
        <v>0.52250000000003638</v>
      </c>
      <c r="Z345" s="54">
        <v>6.0073870740579916E-4</v>
      </c>
      <c r="AA345" s="54">
        <v>4.6488166648489475E-2</v>
      </c>
      <c r="AB345" s="53">
        <v>9.25</v>
      </c>
      <c r="AC345" s="52"/>
      <c r="AD345" s="51">
        <v>0</v>
      </c>
      <c r="AE345" s="50">
        <v>200.50061770806116</v>
      </c>
      <c r="AF345" s="49">
        <v>782.3396994636463</v>
      </c>
      <c r="AG345" s="49">
        <v>31</v>
      </c>
      <c r="AH345" s="49">
        <v>838.24</v>
      </c>
      <c r="AI345" s="48">
        <v>869.24</v>
      </c>
      <c r="AJ345" s="46">
        <v>-86.900300536353711</v>
      </c>
      <c r="AK345" s="47">
        <v>14</v>
      </c>
      <c r="AL345" s="46">
        <v>-72.900300536353711</v>
      </c>
    </row>
    <row r="346" spans="2:38">
      <c r="B346" s="62" t="s">
        <v>104</v>
      </c>
      <c r="C346" s="62" t="s">
        <v>234</v>
      </c>
      <c r="D346" s="61" t="s">
        <v>526</v>
      </c>
      <c r="E346" s="61">
        <v>1112922</v>
      </c>
      <c r="F346" s="61">
        <v>1112922</v>
      </c>
      <c r="G346" s="63">
        <v>4</v>
      </c>
      <c r="I346" s="60">
        <v>317184</v>
      </c>
      <c r="J346" s="57">
        <v>1857.8642500000001</v>
      </c>
      <c r="K346" s="59">
        <v>170.72506777607674</v>
      </c>
      <c r="L346" s="58"/>
      <c r="M346" s="57">
        <v>324181.25</v>
      </c>
      <c r="O346" s="57">
        <v>324829.61249999999</v>
      </c>
      <c r="P346" s="52"/>
      <c r="Q346" s="56">
        <v>172.74051846846606</v>
      </c>
      <c r="R346" s="55">
        <v>334062.5</v>
      </c>
      <c r="S346" s="55">
        <v>1933.8977500000001</v>
      </c>
      <c r="T346" s="55">
        <v>0</v>
      </c>
      <c r="U346" s="55">
        <v>261.91225000000003</v>
      </c>
      <c r="V346" s="55">
        <v>174.52475000000001</v>
      </c>
      <c r="W346" s="46">
        <v>-9.9353040519360434</v>
      </c>
      <c r="X346" s="46">
        <v>155.72257597705857</v>
      </c>
      <c r="Y346" s="55">
        <v>169.65775000000008</v>
      </c>
      <c r="Z346" s="54">
        <v>8.7728397222655685E-2</v>
      </c>
      <c r="AA346" s="54">
        <v>6.7847674138346595E-2</v>
      </c>
      <c r="AB346" s="53">
        <v>36</v>
      </c>
      <c r="AC346" s="52"/>
      <c r="AD346" s="51">
        <v>7.0000000000000007E-2</v>
      </c>
      <c r="AE346" s="50">
        <v>182.67582252040211</v>
      </c>
      <c r="AF346" s="49">
        <v>1778.1751740229415</v>
      </c>
      <c r="AG346" s="49">
        <v>0</v>
      </c>
      <c r="AH346" s="49">
        <v>1764.24</v>
      </c>
      <c r="AI346" s="48">
        <v>1764.24</v>
      </c>
      <c r="AJ346" s="46">
        <v>13.93517402294151</v>
      </c>
      <c r="AK346" s="47">
        <v>41</v>
      </c>
      <c r="AL346" s="46">
        <v>54.93517402294151</v>
      </c>
    </row>
    <row r="347" spans="2:38">
      <c r="B347" s="62" t="s">
        <v>94</v>
      </c>
      <c r="C347" s="62" t="s">
        <v>95</v>
      </c>
      <c r="D347" s="61" t="s">
        <v>527</v>
      </c>
      <c r="E347" s="61">
        <v>1110031</v>
      </c>
      <c r="F347" s="61">
        <v>1110031</v>
      </c>
      <c r="G347" s="63">
        <v>2</v>
      </c>
      <c r="I347" s="60">
        <v>171888.25</v>
      </c>
      <c r="J347" s="57">
        <v>915.04499999999996</v>
      </c>
      <c r="K347" s="59">
        <v>187.846772563098</v>
      </c>
      <c r="L347" s="58"/>
      <c r="M347" s="57">
        <v>182572</v>
      </c>
      <c r="O347" s="57">
        <v>182937.144</v>
      </c>
      <c r="P347" s="52"/>
      <c r="Q347" s="56">
        <v>206.98260941234648</v>
      </c>
      <c r="R347" s="55">
        <v>188349</v>
      </c>
      <c r="S347" s="55">
        <v>909.97500000000002</v>
      </c>
      <c r="T347" s="55">
        <v>88.4375</v>
      </c>
      <c r="U347" s="55">
        <v>86.145750000000007</v>
      </c>
      <c r="V347" s="55">
        <v>47.612500000000004</v>
      </c>
      <c r="W347" s="46">
        <v>11.621965946724544</v>
      </c>
      <c r="X347" s="46">
        <v>-26.432357975312357</v>
      </c>
      <c r="Y347" s="55">
        <v>22.465000000000032</v>
      </c>
      <c r="Z347" s="54">
        <v>2.4687491414599336E-2</v>
      </c>
      <c r="AA347" s="54">
        <v>0</v>
      </c>
      <c r="AB347" s="53">
        <v>0</v>
      </c>
      <c r="AC347" s="52"/>
      <c r="AD347" s="51">
        <v>0.04</v>
      </c>
      <c r="AE347" s="50">
        <v>195.36064346562193</v>
      </c>
      <c r="AF347" s="49">
        <v>936.40735797531238</v>
      </c>
      <c r="AG347" s="49">
        <v>88.51</v>
      </c>
      <c r="AH347" s="49">
        <v>799</v>
      </c>
      <c r="AI347" s="48">
        <v>887.51</v>
      </c>
      <c r="AJ347" s="46">
        <v>48.897357975312389</v>
      </c>
      <c r="AK347" s="47">
        <v>18</v>
      </c>
      <c r="AL347" s="46">
        <v>66.897357975312389</v>
      </c>
    </row>
    <row r="348" spans="2:38">
      <c r="B348" s="62" t="s">
        <v>151</v>
      </c>
      <c r="C348" s="62" t="s">
        <v>276</v>
      </c>
      <c r="D348" s="61" t="s">
        <v>528</v>
      </c>
      <c r="E348" s="61">
        <v>1111109</v>
      </c>
      <c r="F348" s="61">
        <v>1111109</v>
      </c>
      <c r="G348" s="63">
        <v>4</v>
      </c>
      <c r="I348" s="60">
        <v>276527</v>
      </c>
      <c r="J348" s="57">
        <v>1689.59275</v>
      </c>
      <c r="K348" s="59">
        <v>163.66488315009639</v>
      </c>
      <c r="L348" s="58"/>
      <c r="M348" s="57">
        <v>287989.75</v>
      </c>
      <c r="O348" s="57">
        <v>288565.72950000002</v>
      </c>
      <c r="P348" s="52"/>
      <c r="Q348" s="56">
        <v>168.0795245658808</v>
      </c>
      <c r="R348" s="55">
        <v>287249</v>
      </c>
      <c r="S348" s="55">
        <v>1709.0065000000002</v>
      </c>
      <c r="T348" s="55">
        <v>22.625</v>
      </c>
      <c r="U348" s="55">
        <v>135.07075</v>
      </c>
      <c r="V348" s="55">
        <v>91.845999999999989</v>
      </c>
      <c r="W348" s="46">
        <v>-8.6785492362232901</v>
      </c>
      <c r="X348" s="46">
        <v>76.460255899862204</v>
      </c>
      <c r="Y348" s="55">
        <v>108.26650000000018</v>
      </c>
      <c r="Z348" s="54">
        <v>6.3350548988549873E-2</v>
      </c>
      <c r="AA348" s="54">
        <v>4.2979289725078397E-2</v>
      </c>
      <c r="AB348" s="53">
        <v>25.5</v>
      </c>
      <c r="AC348" s="52"/>
      <c r="AD348" s="51">
        <v>0.08</v>
      </c>
      <c r="AE348" s="50">
        <v>176.75807380210409</v>
      </c>
      <c r="AF348" s="49">
        <v>1632.546244100138</v>
      </c>
      <c r="AG348" s="49">
        <v>21.5</v>
      </c>
      <c r="AH348" s="49">
        <v>1579.24</v>
      </c>
      <c r="AI348" s="48">
        <v>1600.74</v>
      </c>
      <c r="AJ348" s="46">
        <v>31.806244100137974</v>
      </c>
      <c r="AK348" s="47">
        <v>38</v>
      </c>
      <c r="AL348" s="46">
        <v>69.806244100137974</v>
      </c>
    </row>
    <row r="349" spans="2:38">
      <c r="B349" s="62" t="s">
        <v>88</v>
      </c>
      <c r="C349" s="62" t="s">
        <v>181</v>
      </c>
      <c r="D349" s="61" t="s">
        <v>529</v>
      </c>
      <c r="E349" s="61">
        <v>1112376</v>
      </c>
      <c r="F349" s="61">
        <v>1112376</v>
      </c>
      <c r="G349" s="63">
        <v>5</v>
      </c>
      <c r="I349" s="60">
        <v>324014.25</v>
      </c>
      <c r="J349" s="57">
        <v>2029.9209999999998</v>
      </c>
      <c r="K349" s="59">
        <v>159.61914281393217</v>
      </c>
      <c r="L349" s="58"/>
      <c r="M349" s="57">
        <v>324553</v>
      </c>
      <c r="O349" s="57">
        <v>325202.10600000003</v>
      </c>
      <c r="P349" s="52"/>
      <c r="Q349" s="56">
        <v>154.32002674095935</v>
      </c>
      <c r="R349" s="55">
        <v>336560.25</v>
      </c>
      <c r="S349" s="55">
        <v>2180.924</v>
      </c>
      <c r="T349" s="55">
        <v>83.55</v>
      </c>
      <c r="U349" s="55">
        <v>147.36675</v>
      </c>
      <c r="V349" s="55">
        <v>84.02924999999999</v>
      </c>
      <c r="W349" s="46">
        <v>-18.068647498087387</v>
      </c>
      <c r="X349" s="46">
        <v>294.47694983560791</v>
      </c>
      <c r="Y349" s="55">
        <v>162.34400000000005</v>
      </c>
      <c r="Z349" s="54">
        <v>7.4438173911608133E-2</v>
      </c>
      <c r="AA349" s="54">
        <v>2.743094967839576E-3</v>
      </c>
      <c r="AB349" s="53">
        <v>2.75</v>
      </c>
      <c r="AC349" s="52"/>
      <c r="AD349" s="51">
        <v>0.08</v>
      </c>
      <c r="AE349" s="50">
        <v>172.38867423904674</v>
      </c>
      <c r="AF349" s="49">
        <v>1886.4470501643921</v>
      </c>
      <c r="AG349" s="49">
        <v>82.3</v>
      </c>
      <c r="AH349" s="49">
        <v>1936.28</v>
      </c>
      <c r="AI349" s="48">
        <v>2018.58</v>
      </c>
      <c r="AJ349" s="46">
        <v>-132.13294983560786</v>
      </c>
      <c r="AK349" s="47">
        <v>33</v>
      </c>
      <c r="AL349" s="46">
        <v>-99.13294983560786</v>
      </c>
    </row>
    <row r="350" spans="2:38">
      <c r="B350" s="62" t="s">
        <v>77</v>
      </c>
      <c r="C350" s="62" t="s">
        <v>83</v>
      </c>
      <c r="D350" s="61" t="s">
        <v>530</v>
      </c>
      <c r="E350" s="61">
        <v>1111643</v>
      </c>
      <c r="F350" s="61">
        <v>1111643</v>
      </c>
      <c r="G350" s="63">
        <v>5</v>
      </c>
      <c r="I350" s="60">
        <v>224381.75</v>
      </c>
      <c r="J350" s="57">
        <v>1429.7049999999999</v>
      </c>
      <c r="K350" s="59">
        <v>156.94269097471158</v>
      </c>
      <c r="L350" s="58"/>
      <c r="M350" s="57">
        <v>238051.5</v>
      </c>
      <c r="O350" s="57">
        <v>238527.603</v>
      </c>
      <c r="P350" s="52"/>
      <c r="Q350" s="56">
        <v>179.95884136792571</v>
      </c>
      <c r="R350" s="55">
        <v>244194.25</v>
      </c>
      <c r="S350" s="55">
        <v>1356.9450000000002</v>
      </c>
      <c r="T350" s="55">
        <v>59.5</v>
      </c>
      <c r="U350" s="55">
        <v>101.97499999999999</v>
      </c>
      <c r="V350" s="55">
        <v>115.52100000000002</v>
      </c>
      <c r="W350" s="46">
        <v>10.460735115237213</v>
      </c>
      <c r="X350" s="46">
        <v>-50.313218238745321</v>
      </c>
      <c r="Y350" s="55">
        <v>-343.20499999999993</v>
      </c>
      <c r="Z350" s="54">
        <v>-0.25292476850572415</v>
      </c>
      <c r="AA350" s="54">
        <v>0</v>
      </c>
      <c r="AB350" s="53">
        <v>0</v>
      </c>
      <c r="AC350" s="52"/>
      <c r="AD350" s="51">
        <v>0.08</v>
      </c>
      <c r="AE350" s="50">
        <v>169.4981062526885</v>
      </c>
      <c r="AF350" s="49">
        <v>1407.2582182387455</v>
      </c>
      <c r="AG350" s="49">
        <v>49.6</v>
      </c>
      <c r="AH350" s="49">
        <v>1650.5500000000002</v>
      </c>
      <c r="AI350" s="48">
        <v>1700.15</v>
      </c>
      <c r="AJ350" s="46">
        <v>-292.89178176125461</v>
      </c>
      <c r="AK350" s="47">
        <v>28</v>
      </c>
      <c r="AL350" s="46">
        <v>-264.89178176125461</v>
      </c>
    </row>
    <row r="351" spans="2:38">
      <c r="B351" s="62" t="s">
        <v>77</v>
      </c>
      <c r="C351" s="62" t="s">
        <v>504</v>
      </c>
      <c r="D351" s="61" t="s">
        <v>531</v>
      </c>
      <c r="E351" s="61">
        <v>1111520</v>
      </c>
      <c r="F351" s="61">
        <v>1111520</v>
      </c>
      <c r="G351" s="63">
        <v>6</v>
      </c>
      <c r="I351" s="60">
        <v>314410</v>
      </c>
      <c r="J351" s="57">
        <v>2285.3624999999997</v>
      </c>
      <c r="K351" s="59">
        <v>137.5755487367978</v>
      </c>
      <c r="L351" s="58"/>
      <c r="M351" s="57">
        <v>345669.75</v>
      </c>
      <c r="O351" s="57">
        <v>346361.0895</v>
      </c>
      <c r="P351" s="52"/>
      <c r="Q351" s="56">
        <v>123.47780718150318</v>
      </c>
      <c r="R351" s="55">
        <v>353577.25</v>
      </c>
      <c r="S351" s="55">
        <v>2863.4882500000003</v>
      </c>
      <c r="T351" s="55">
        <v>52.704999999999998</v>
      </c>
      <c r="U351" s="55">
        <v>299.33325000000002</v>
      </c>
      <c r="V351" s="55">
        <v>85.229250000000008</v>
      </c>
      <c r="W351" s="46">
        <v>-30.606807403710349</v>
      </c>
      <c r="X351" s="46">
        <v>615.62534407403791</v>
      </c>
      <c r="Y351" s="55">
        <v>537.10825000000023</v>
      </c>
      <c r="Z351" s="54">
        <v>0.18757131271622998</v>
      </c>
      <c r="AA351" s="54">
        <v>8.6237637885127408E-2</v>
      </c>
      <c r="AB351" s="53">
        <v>42.25</v>
      </c>
      <c r="AC351" s="52"/>
      <c r="AD351" s="51">
        <v>0.12</v>
      </c>
      <c r="AE351" s="50">
        <v>154.08461458521353</v>
      </c>
      <c r="AF351" s="49">
        <v>2247.8629059259624</v>
      </c>
      <c r="AG351" s="49">
        <v>66.38</v>
      </c>
      <c r="AH351" s="49">
        <v>2260</v>
      </c>
      <c r="AI351" s="48">
        <v>2326.38</v>
      </c>
      <c r="AJ351" s="46">
        <v>-78.517094074037686</v>
      </c>
      <c r="AK351" s="47">
        <v>47</v>
      </c>
      <c r="AL351" s="46">
        <v>-31.517094074037686</v>
      </c>
    </row>
    <row r="352" spans="2:38">
      <c r="B352" s="62" t="s">
        <v>77</v>
      </c>
      <c r="C352" s="62" t="s">
        <v>83</v>
      </c>
      <c r="D352" s="61" t="s">
        <v>532</v>
      </c>
      <c r="E352" s="61">
        <v>1111644</v>
      </c>
      <c r="F352" s="61">
        <v>1111644</v>
      </c>
      <c r="G352" s="63">
        <v>2</v>
      </c>
      <c r="I352" s="60">
        <v>154648.75</v>
      </c>
      <c r="J352" s="57">
        <v>826.55</v>
      </c>
      <c r="K352" s="59">
        <v>187.10150626096427</v>
      </c>
      <c r="L352" s="58"/>
      <c r="M352" s="57">
        <v>174260</v>
      </c>
      <c r="O352" s="57">
        <v>174608.52</v>
      </c>
      <c r="P352" s="52"/>
      <c r="Q352" s="56">
        <v>191.80229188205894</v>
      </c>
      <c r="R352" s="55">
        <v>184728</v>
      </c>
      <c r="S352" s="55">
        <v>963.11675000000002</v>
      </c>
      <c r="T352" s="55">
        <v>35.333333333333336</v>
      </c>
      <c r="U352" s="55">
        <v>45.8125</v>
      </c>
      <c r="V352" s="55">
        <v>34.625</v>
      </c>
      <c r="W352" s="46">
        <v>-2.7832746293439072</v>
      </c>
      <c r="X352" s="46">
        <v>65.781335403523144</v>
      </c>
      <c r="Y352" s="55">
        <v>81.846750000000043</v>
      </c>
      <c r="Z352" s="54">
        <v>8.498113027314709E-2</v>
      </c>
      <c r="AA352" s="54">
        <v>3.3677300882530285E-2</v>
      </c>
      <c r="AB352" s="53">
        <v>6</v>
      </c>
      <c r="AC352" s="52"/>
      <c r="AD352" s="51">
        <v>0.04</v>
      </c>
      <c r="AE352" s="50">
        <v>194.58556651140285</v>
      </c>
      <c r="AF352" s="49">
        <v>897.33541459647688</v>
      </c>
      <c r="AG352" s="49">
        <v>25.03</v>
      </c>
      <c r="AH352" s="49">
        <v>856.24</v>
      </c>
      <c r="AI352" s="48">
        <v>881.27</v>
      </c>
      <c r="AJ352" s="46">
        <v>16.065414596476899</v>
      </c>
      <c r="AK352" s="47">
        <v>23</v>
      </c>
      <c r="AL352" s="46">
        <v>39.065414596476899</v>
      </c>
    </row>
    <row r="353" spans="2:38">
      <c r="B353" s="62" t="s">
        <v>91</v>
      </c>
      <c r="C353" s="62" t="s">
        <v>92</v>
      </c>
      <c r="D353" s="61" t="s">
        <v>533</v>
      </c>
      <c r="E353" s="61">
        <v>1112700</v>
      </c>
      <c r="F353" s="61">
        <v>1112700</v>
      </c>
      <c r="G353" s="63">
        <v>4</v>
      </c>
      <c r="I353" s="60">
        <v>265503.25</v>
      </c>
      <c r="J353" s="57">
        <v>1599.7932499999997</v>
      </c>
      <c r="K353" s="59">
        <v>165.96097651993472</v>
      </c>
      <c r="L353" s="58"/>
      <c r="M353" s="57">
        <v>274720.5</v>
      </c>
      <c r="O353" s="57">
        <v>275269.94099999999</v>
      </c>
      <c r="P353" s="52"/>
      <c r="Q353" s="56">
        <v>178.38208568722274</v>
      </c>
      <c r="R353" s="55">
        <v>282911</v>
      </c>
      <c r="S353" s="55">
        <v>1585.98325</v>
      </c>
      <c r="T353" s="55">
        <v>12</v>
      </c>
      <c r="U353" s="55">
        <v>194.34575000000001</v>
      </c>
      <c r="V353" s="55">
        <v>69.478999999999999</v>
      </c>
      <c r="W353" s="46">
        <v>-0.85576895430676814</v>
      </c>
      <c r="X353" s="46">
        <v>50.20309044312603</v>
      </c>
      <c r="Y353" s="55">
        <v>72.50324999999998</v>
      </c>
      <c r="Z353" s="54">
        <v>4.5715016221009888E-2</v>
      </c>
      <c r="AA353" s="54">
        <v>4.2333410636982066E-2</v>
      </c>
      <c r="AB353" s="53">
        <v>19</v>
      </c>
      <c r="AC353" s="52"/>
      <c r="AD353" s="51">
        <v>0.08</v>
      </c>
      <c r="AE353" s="50">
        <v>179.23785464152951</v>
      </c>
      <c r="AF353" s="49">
        <v>1535.780159556874</v>
      </c>
      <c r="AG353" s="49">
        <v>12</v>
      </c>
      <c r="AH353" s="49">
        <v>1501.48</v>
      </c>
      <c r="AI353" s="48">
        <v>1513.48</v>
      </c>
      <c r="AJ353" s="46">
        <v>22.30015955687395</v>
      </c>
      <c r="AK353" s="47">
        <v>24</v>
      </c>
      <c r="AL353" s="46">
        <v>46.30015955687395</v>
      </c>
    </row>
    <row r="354" spans="2:38">
      <c r="B354" s="62" t="s">
        <v>205</v>
      </c>
      <c r="C354" s="62" t="s">
        <v>515</v>
      </c>
      <c r="D354" s="61" t="s">
        <v>534</v>
      </c>
      <c r="E354" s="61">
        <v>1111669</v>
      </c>
      <c r="F354" s="61">
        <v>1111669</v>
      </c>
      <c r="G354" s="63">
        <v>4</v>
      </c>
      <c r="I354" s="60">
        <v>262499.5</v>
      </c>
      <c r="J354" s="57">
        <v>1615.1207499999998</v>
      </c>
      <c r="K354" s="59">
        <v>162.52623836329266</v>
      </c>
      <c r="L354" s="58"/>
      <c r="M354" s="57">
        <v>276842</v>
      </c>
      <c r="O354" s="57">
        <v>277395.68400000001</v>
      </c>
      <c r="P354" s="52"/>
      <c r="Q354" s="56">
        <v>172.64157412856298</v>
      </c>
      <c r="R354" s="55">
        <v>270632.5</v>
      </c>
      <c r="S354" s="55">
        <v>1567.5974999999999</v>
      </c>
      <c r="T354" s="55">
        <v>149.42500000000001</v>
      </c>
      <c r="U354" s="55">
        <v>125.8415</v>
      </c>
      <c r="V354" s="55">
        <v>86.862750000000005</v>
      </c>
      <c r="W354" s="46">
        <v>-2.8867633037930887</v>
      </c>
      <c r="X354" s="46">
        <v>-12.749514378239155</v>
      </c>
      <c r="Y354" s="55">
        <v>-62.832500000000209</v>
      </c>
      <c r="Z354" s="54">
        <v>-4.008203636456438E-2</v>
      </c>
      <c r="AA354" s="54">
        <v>7.0667771784848329E-2</v>
      </c>
      <c r="AB354" s="53">
        <v>34.25</v>
      </c>
      <c r="AC354" s="52"/>
      <c r="AD354" s="51">
        <v>0.08</v>
      </c>
      <c r="AE354" s="50">
        <v>175.52833743235607</v>
      </c>
      <c r="AF354" s="49">
        <v>1580.347014378239</v>
      </c>
      <c r="AG354" s="49">
        <v>262.43</v>
      </c>
      <c r="AH354" s="49">
        <v>1368</v>
      </c>
      <c r="AI354" s="48">
        <v>1630.43</v>
      </c>
      <c r="AJ354" s="46">
        <v>-50.082985621761054</v>
      </c>
      <c r="AK354" s="47">
        <v>33</v>
      </c>
      <c r="AL354" s="46">
        <v>-17.082985621761054</v>
      </c>
    </row>
    <row r="355" spans="2:38">
      <c r="B355" s="62" t="s">
        <v>77</v>
      </c>
      <c r="C355" s="62" t="s">
        <v>535</v>
      </c>
      <c r="D355" s="61" t="s">
        <v>536</v>
      </c>
      <c r="E355" s="61">
        <v>1110852</v>
      </c>
      <c r="F355" s="61">
        <v>1110852</v>
      </c>
      <c r="G355" s="63">
        <v>4</v>
      </c>
      <c r="I355" s="60">
        <v>877347.25</v>
      </c>
      <c r="J355" s="57">
        <v>5325.1287499999999</v>
      </c>
      <c r="K355" s="59">
        <v>164.75606340973445</v>
      </c>
      <c r="L355" s="58"/>
      <c r="M355" s="57">
        <v>940704.5</v>
      </c>
      <c r="O355" s="57">
        <v>942585.90899999999</v>
      </c>
      <c r="P355" s="52"/>
      <c r="Q355" s="56">
        <v>175.39146053381972</v>
      </c>
      <c r="R355" s="55">
        <v>946464.5</v>
      </c>
      <c r="S355" s="55">
        <v>5396.2974999999997</v>
      </c>
      <c r="T355" s="55">
        <v>190.0025</v>
      </c>
      <c r="U355" s="55">
        <v>397.09575000000001</v>
      </c>
      <c r="V355" s="55">
        <v>158.35425000000001</v>
      </c>
      <c r="W355" s="46">
        <v>-2.5450879486934923</v>
      </c>
      <c r="X355" s="46">
        <v>98.982715383768664</v>
      </c>
      <c r="Y355" s="55">
        <v>-73.082500000000437</v>
      </c>
      <c r="Z355" s="54">
        <v>-1.3543082085448485E-2</v>
      </c>
      <c r="AA355" s="54">
        <v>3.537711208101197E-2</v>
      </c>
      <c r="AB355" s="53">
        <v>85.75</v>
      </c>
      <c r="AC355" s="52"/>
      <c r="AD355" s="51">
        <v>0.08</v>
      </c>
      <c r="AE355" s="50">
        <v>177.93654848251322</v>
      </c>
      <c r="AF355" s="49">
        <v>5297.314784616231</v>
      </c>
      <c r="AG355" s="49">
        <v>252.38</v>
      </c>
      <c r="AH355" s="49">
        <v>5217</v>
      </c>
      <c r="AI355" s="48">
        <v>5469.38</v>
      </c>
      <c r="AJ355" s="46">
        <v>-172.0652153837691</v>
      </c>
      <c r="AK355" s="47">
        <v>134</v>
      </c>
      <c r="AL355" s="46">
        <v>-38.0652153837691</v>
      </c>
    </row>
    <row r="356" spans="2:38">
      <c r="B356" s="62" t="s">
        <v>110</v>
      </c>
      <c r="C356" s="62" t="s">
        <v>174</v>
      </c>
      <c r="D356" s="61" t="s">
        <v>537</v>
      </c>
      <c r="E356" s="61">
        <v>1112094</v>
      </c>
      <c r="F356" s="61">
        <v>1112094</v>
      </c>
      <c r="G356" s="63">
        <v>4</v>
      </c>
      <c r="I356" s="60">
        <v>687573</v>
      </c>
      <c r="J356" s="57">
        <v>4137.4022500000001</v>
      </c>
      <c r="K356" s="59">
        <v>166.18471167506132</v>
      </c>
      <c r="L356" s="58"/>
      <c r="M356" s="57">
        <v>707847</v>
      </c>
      <c r="O356" s="57">
        <v>709262.69400000002</v>
      </c>
      <c r="P356" s="52"/>
      <c r="Q356" s="56">
        <v>163.79346703209779</v>
      </c>
      <c r="R356" s="55">
        <v>713610.75</v>
      </c>
      <c r="S356" s="55">
        <v>4356.7717499999999</v>
      </c>
      <c r="T356" s="55">
        <v>45.417500000000004</v>
      </c>
      <c r="U356" s="55">
        <v>636.34433333333334</v>
      </c>
      <c r="V356" s="55">
        <v>273.67766666666665</v>
      </c>
      <c r="W356" s="46">
        <v>-14.024174460217807</v>
      </c>
      <c r="X356" s="46">
        <v>368.06349784015538</v>
      </c>
      <c r="Y356" s="55">
        <v>613.77174999999988</v>
      </c>
      <c r="Z356" s="54">
        <v>0.14087764639035771</v>
      </c>
      <c r="AA356" s="54">
        <v>7.7952347534888292E-2</v>
      </c>
      <c r="AB356" s="53">
        <v>72</v>
      </c>
      <c r="AC356" s="52"/>
      <c r="AD356" s="51">
        <v>7.0000000000000007E-2</v>
      </c>
      <c r="AE356" s="50">
        <v>177.8176414923156</v>
      </c>
      <c r="AF356" s="49">
        <v>3988.7082521598445</v>
      </c>
      <c r="AG356" s="49">
        <v>10</v>
      </c>
      <c r="AH356" s="49">
        <v>3733</v>
      </c>
      <c r="AI356" s="48">
        <v>3743</v>
      </c>
      <c r="AJ356" s="46">
        <v>245.70825215984451</v>
      </c>
      <c r="AK356" s="47">
        <v>71</v>
      </c>
      <c r="AL356" s="46">
        <v>316.70825215984451</v>
      </c>
    </row>
    <row r="357" spans="2:38">
      <c r="B357" s="62" t="s">
        <v>151</v>
      </c>
      <c r="C357" s="62" t="s">
        <v>261</v>
      </c>
      <c r="D357" s="61" t="s">
        <v>538</v>
      </c>
      <c r="E357" s="61">
        <v>1111110</v>
      </c>
      <c r="F357" s="61">
        <v>1111110</v>
      </c>
      <c r="G357" s="63">
        <v>4</v>
      </c>
      <c r="I357" s="60">
        <v>159977.25</v>
      </c>
      <c r="J357" s="57">
        <v>952.08774999999991</v>
      </c>
      <c r="K357" s="59">
        <v>168.02784197149896</v>
      </c>
      <c r="L357" s="58"/>
      <c r="M357" s="57">
        <v>164242.25</v>
      </c>
      <c r="O357" s="57">
        <v>164570.73449999999</v>
      </c>
      <c r="P357" s="52"/>
      <c r="Q357" s="56">
        <v>147.46197290212115</v>
      </c>
      <c r="R357" s="55">
        <v>153859.5</v>
      </c>
      <c r="S357" s="55">
        <v>1043.3842500000001</v>
      </c>
      <c r="T357" s="55">
        <v>73.74499999999999</v>
      </c>
      <c r="U357" s="55">
        <v>64.416750000000008</v>
      </c>
      <c r="V357" s="55">
        <v>35.4375</v>
      </c>
      <c r="W357" s="46">
        <v>-32.327818007382746</v>
      </c>
      <c r="X357" s="46">
        <v>128.03341907970787</v>
      </c>
      <c r="Y357" s="55">
        <v>48.814250000000015</v>
      </c>
      <c r="Z357" s="54">
        <v>4.6784537911129111E-2</v>
      </c>
      <c r="AA357" s="54">
        <v>0.32188738859578531</v>
      </c>
      <c r="AB357" s="53">
        <v>45</v>
      </c>
      <c r="AC357" s="52"/>
      <c r="AD357" s="51">
        <v>7.0000000000000007E-2</v>
      </c>
      <c r="AE357" s="50">
        <v>179.78979090950389</v>
      </c>
      <c r="AF357" s="49">
        <v>915.3508309202922</v>
      </c>
      <c r="AG357" s="49">
        <v>74.45</v>
      </c>
      <c r="AH357" s="49">
        <v>920.12</v>
      </c>
      <c r="AI357" s="48">
        <v>994.57</v>
      </c>
      <c r="AJ357" s="46">
        <v>-79.219169079707854</v>
      </c>
      <c r="AK357" s="47">
        <v>21</v>
      </c>
      <c r="AL357" s="46">
        <v>-58.219169079707854</v>
      </c>
    </row>
    <row r="358" spans="2:38">
      <c r="B358" s="62" t="s">
        <v>85</v>
      </c>
      <c r="C358" s="62" t="s">
        <v>97</v>
      </c>
      <c r="D358" s="61" t="s">
        <v>539</v>
      </c>
      <c r="E358" s="61">
        <v>1110811</v>
      </c>
      <c r="F358" s="61">
        <v>1110811</v>
      </c>
      <c r="G358" s="63">
        <v>5</v>
      </c>
      <c r="I358" s="60">
        <v>229041.5</v>
      </c>
      <c r="J358" s="57">
        <v>1540.08925</v>
      </c>
      <c r="K358" s="59">
        <v>148.71962777481889</v>
      </c>
      <c r="L358" s="58"/>
      <c r="M358" s="57">
        <v>231009.5</v>
      </c>
      <c r="O358" s="57">
        <v>231471.519</v>
      </c>
      <c r="P358" s="52"/>
      <c r="Q358" s="56">
        <v>165.33682142937803</v>
      </c>
      <c r="R358" s="55">
        <v>239750.75</v>
      </c>
      <c r="S358" s="55">
        <v>1450.07475</v>
      </c>
      <c r="T358" s="55">
        <v>65.94</v>
      </c>
      <c r="U358" s="55">
        <v>51.654249999999998</v>
      </c>
      <c r="V358" s="55">
        <v>100.75825</v>
      </c>
      <c r="W358" s="46">
        <v>1.7452308770772618</v>
      </c>
      <c r="X358" s="46">
        <v>35.139433224057257</v>
      </c>
      <c r="Y358" s="55">
        <v>-5.4052500000000236</v>
      </c>
      <c r="Z358" s="54">
        <v>-3.7275664582119119E-3</v>
      </c>
      <c r="AA358" s="54">
        <v>2.9892902141957157E-2</v>
      </c>
      <c r="AB358" s="53">
        <v>12.75</v>
      </c>
      <c r="AC358" s="52"/>
      <c r="AD358" s="51">
        <v>0.1</v>
      </c>
      <c r="AE358" s="50">
        <v>163.59159055230077</v>
      </c>
      <c r="AF358" s="49">
        <v>1414.9353167759427</v>
      </c>
      <c r="AG358" s="49">
        <v>64.599999999999994</v>
      </c>
      <c r="AH358" s="49">
        <v>1390.88</v>
      </c>
      <c r="AI358" s="48">
        <v>1455.48</v>
      </c>
      <c r="AJ358" s="46">
        <v>-40.54468322405728</v>
      </c>
      <c r="AK358" s="47">
        <v>26</v>
      </c>
      <c r="AL358" s="46">
        <v>-14.54468322405728</v>
      </c>
    </row>
    <row r="359" spans="2:38">
      <c r="B359" s="62" t="s">
        <v>62</v>
      </c>
      <c r="C359" s="62" t="s">
        <v>108</v>
      </c>
      <c r="D359" s="61" t="s">
        <v>540</v>
      </c>
      <c r="E359" s="61">
        <v>1111158</v>
      </c>
      <c r="F359" s="61">
        <v>1111158</v>
      </c>
      <c r="G359" s="63">
        <v>2</v>
      </c>
      <c r="I359" s="60">
        <v>174461.5</v>
      </c>
      <c r="J359" s="57">
        <v>896.71574999999996</v>
      </c>
      <c r="K359" s="59">
        <v>194.55607866818443</v>
      </c>
      <c r="L359" s="58"/>
      <c r="M359" s="57">
        <v>188413.75</v>
      </c>
      <c r="O359" s="57">
        <v>188790.57750000001</v>
      </c>
      <c r="P359" s="52"/>
      <c r="Q359" s="56">
        <v>208.03882315368017</v>
      </c>
      <c r="R359" s="55">
        <v>200305.5</v>
      </c>
      <c r="S359" s="55">
        <v>962.82749999999999</v>
      </c>
      <c r="T359" s="55">
        <v>0</v>
      </c>
      <c r="U359" s="55">
        <v>78.137500000000003</v>
      </c>
      <c r="V359" s="55">
        <v>67</v>
      </c>
      <c r="W359" s="46">
        <v>12.03882315368017</v>
      </c>
      <c r="X359" s="46">
        <v>-0.38973214285726954</v>
      </c>
      <c r="Y359" s="55">
        <v>67.707499999999982</v>
      </c>
      <c r="Z359" s="54">
        <v>7.0321526960956129E-2</v>
      </c>
      <c r="AA359" s="54">
        <v>1.3962141190021522E-2</v>
      </c>
      <c r="AB359" s="53">
        <v>5.25</v>
      </c>
      <c r="AC359" s="52"/>
      <c r="AD359" s="51">
        <v>0.01</v>
      </c>
      <c r="AE359" s="50">
        <v>196</v>
      </c>
      <c r="AF359" s="49">
        <v>963.21723214285726</v>
      </c>
      <c r="AG359" s="49">
        <v>0</v>
      </c>
      <c r="AH359" s="49">
        <v>895.12</v>
      </c>
      <c r="AI359" s="48">
        <v>895.12</v>
      </c>
      <c r="AJ359" s="46">
        <v>68.097232142857251</v>
      </c>
      <c r="AK359" s="47">
        <v>7</v>
      </c>
      <c r="AL359" s="46">
        <v>75.097232142857251</v>
      </c>
    </row>
    <row r="360" spans="2:38">
      <c r="B360" s="62" t="s">
        <v>62</v>
      </c>
      <c r="C360" s="62" t="s">
        <v>541</v>
      </c>
      <c r="D360" s="61" t="s">
        <v>542</v>
      </c>
      <c r="E360" s="61">
        <v>1111063</v>
      </c>
      <c r="F360" s="61">
        <v>1111063</v>
      </c>
      <c r="G360" s="63">
        <v>6</v>
      </c>
      <c r="I360" s="60">
        <v>215818</v>
      </c>
      <c r="J360" s="57">
        <v>1487.1075000000001</v>
      </c>
      <c r="K360" s="59">
        <v>145.12602485025459</v>
      </c>
      <c r="L360" s="58"/>
      <c r="M360" s="57">
        <v>219038.75</v>
      </c>
      <c r="O360" s="57">
        <v>219476.82750000001</v>
      </c>
      <c r="P360" s="52"/>
      <c r="Q360" s="56">
        <v>162.95643799506635</v>
      </c>
      <c r="R360" s="55">
        <v>228514.75</v>
      </c>
      <c r="S360" s="55">
        <v>1402.30575</v>
      </c>
      <c r="T360" s="55">
        <v>66.36999999999999</v>
      </c>
      <c r="U360" s="55">
        <v>216.74574999999999</v>
      </c>
      <c r="V360" s="55">
        <v>76.716500000000011</v>
      </c>
      <c r="W360" s="46">
        <v>1.8665504112837539</v>
      </c>
      <c r="X360" s="46">
        <v>39.856307691894472</v>
      </c>
      <c r="Y360" s="55">
        <v>-48.404250000000047</v>
      </c>
      <c r="Z360" s="54">
        <v>-3.4517615006570461E-2</v>
      </c>
      <c r="AA360" s="54">
        <v>2.8577960676726109E-6</v>
      </c>
      <c r="AB360" s="53">
        <v>0.25</v>
      </c>
      <c r="AC360" s="52"/>
      <c r="AD360" s="51">
        <v>0.11</v>
      </c>
      <c r="AE360" s="50">
        <v>161.0898875837826</v>
      </c>
      <c r="AF360" s="49">
        <v>1362.4494423081055</v>
      </c>
      <c r="AG360" s="49">
        <v>68.5</v>
      </c>
      <c r="AH360" s="49">
        <v>1382.21</v>
      </c>
      <c r="AI360" s="48">
        <v>1450.71</v>
      </c>
      <c r="AJ360" s="46">
        <v>-88.260557691894519</v>
      </c>
      <c r="AK360" s="47">
        <v>32</v>
      </c>
      <c r="AL360" s="46">
        <v>-56.260557691894519</v>
      </c>
    </row>
    <row r="361" spans="2:38">
      <c r="B361" s="62" t="s">
        <v>80</v>
      </c>
      <c r="C361" s="62" t="s">
        <v>237</v>
      </c>
      <c r="D361" s="61" t="s">
        <v>543</v>
      </c>
      <c r="E361" s="61">
        <v>1112192</v>
      </c>
      <c r="F361" s="61">
        <v>1112192</v>
      </c>
      <c r="G361" s="63">
        <v>5</v>
      </c>
      <c r="I361" s="60">
        <v>176611.25</v>
      </c>
      <c r="J361" s="57">
        <v>1184.57275</v>
      </c>
      <c r="K361" s="59">
        <v>149.09278471921627</v>
      </c>
      <c r="L361" s="58"/>
      <c r="M361" s="57">
        <v>186916.25</v>
      </c>
      <c r="O361" s="57">
        <v>187290.08249999999</v>
      </c>
      <c r="P361" s="52"/>
      <c r="Q361" s="56">
        <v>159.5467980798519</v>
      </c>
      <c r="R361" s="55">
        <v>187519.5</v>
      </c>
      <c r="S361" s="55">
        <v>1175.326</v>
      </c>
      <c r="T361" s="55">
        <v>18.907499999999999</v>
      </c>
      <c r="U361" s="55">
        <v>61.683250000000001</v>
      </c>
      <c r="V361" s="55">
        <v>50.933250000000001</v>
      </c>
      <c r="W361" s="46">
        <v>-4.4552651112859962</v>
      </c>
      <c r="X361" s="46">
        <v>33.327668663638406</v>
      </c>
      <c r="Y361" s="55">
        <v>29.816000000000031</v>
      </c>
      <c r="Z361" s="54">
        <v>2.5368280800390726E-2</v>
      </c>
      <c r="AA361" s="54">
        <v>2.6448265179677822E-3</v>
      </c>
      <c r="AB361" s="53">
        <v>12.75</v>
      </c>
      <c r="AC361" s="52"/>
      <c r="AD361" s="51">
        <v>0.1</v>
      </c>
      <c r="AE361" s="50">
        <v>164.00206319113789</v>
      </c>
      <c r="AF361" s="49">
        <v>1141.9983313363616</v>
      </c>
      <c r="AG361" s="49">
        <v>0</v>
      </c>
      <c r="AH361" s="49">
        <v>1145.51</v>
      </c>
      <c r="AI361" s="48">
        <v>1145.51</v>
      </c>
      <c r="AJ361" s="46">
        <v>-3.5116686636383747</v>
      </c>
      <c r="AK361" s="47">
        <v>21</v>
      </c>
      <c r="AL361" s="46">
        <v>17.488331336361625</v>
      </c>
    </row>
    <row r="362" spans="2:38">
      <c r="B362" s="62" t="s">
        <v>113</v>
      </c>
      <c r="C362" s="62" t="s">
        <v>335</v>
      </c>
      <c r="D362" s="61" t="s">
        <v>544</v>
      </c>
      <c r="E362" s="61">
        <v>1110984</v>
      </c>
      <c r="F362" s="61">
        <v>1110984</v>
      </c>
      <c r="G362" s="63">
        <v>4</v>
      </c>
      <c r="I362" s="60">
        <v>140883.5</v>
      </c>
      <c r="J362" s="57">
        <v>814.20749999999998</v>
      </c>
      <c r="K362" s="59">
        <v>173.0314446870116</v>
      </c>
      <c r="L362" s="58"/>
      <c r="M362" s="57">
        <v>154253</v>
      </c>
      <c r="O362" s="57">
        <v>154561.50599999999</v>
      </c>
      <c r="P362" s="52"/>
      <c r="Q362" s="56">
        <v>186.06187651457711</v>
      </c>
      <c r="R362" s="55">
        <v>156438.5</v>
      </c>
      <c r="S362" s="55">
        <v>840.78750000000002</v>
      </c>
      <c r="T362" s="55">
        <v>5.67</v>
      </c>
      <c r="U362" s="55">
        <v>89.808499999999995</v>
      </c>
      <c r="V362" s="55">
        <v>32.200000000000003</v>
      </c>
      <c r="W362" s="46">
        <v>2.6485451463448157</v>
      </c>
      <c r="X362" s="46">
        <v>-1.9075475573254153</v>
      </c>
      <c r="Y362" s="55">
        <v>-8.99249999999995</v>
      </c>
      <c r="Z362" s="54">
        <v>-1.0695330270728276E-2</v>
      </c>
      <c r="AA362" s="54">
        <v>0</v>
      </c>
      <c r="AB362" s="53">
        <v>0</v>
      </c>
      <c r="AC362" s="52"/>
      <c r="AD362" s="51">
        <v>0.06</v>
      </c>
      <c r="AE362" s="50">
        <v>183.41333136823229</v>
      </c>
      <c r="AF362" s="49">
        <v>842.69504755732544</v>
      </c>
      <c r="AG362" s="49">
        <v>5.3</v>
      </c>
      <c r="AH362" s="49">
        <v>844.48</v>
      </c>
      <c r="AI362" s="48">
        <v>849.78</v>
      </c>
      <c r="AJ362" s="46">
        <v>-7.0849524426745347</v>
      </c>
      <c r="AK362" s="47">
        <v>15</v>
      </c>
      <c r="AL362" s="46">
        <v>7.9150475573254653</v>
      </c>
    </row>
    <row r="363" spans="2:38">
      <c r="B363" s="62" t="s">
        <v>65</v>
      </c>
      <c r="C363" s="62" t="s">
        <v>214</v>
      </c>
      <c r="D363" s="61" t="s">
        <v>545</v>
      </c>
      <c r="E363" s="61">
        <v>1111784</v>
      </c>
      <c r="F363" s="61">
        <v>1111784</v>
      </c>
      <c r="G363" s="63">
        <v>4</v>
      </c>
      <c r="I363" s="60">
        <v>479242.75</v>
      </c>
      <c r="J363" s="57">
        <v>2963.799</v>
      </c>
      <c r="K363" s="59">
        <v>161.69880278655873</v>
      </c>
      <c r="L363" s="58"/>
      <c r="M363" s="57">
        <v>500358.5</v>
      </c>
      <c r="O363" s="57">
        <v>501359.217</v>
      </c>
      <c r="P363" s="52"/>
      <c r="Q363" s="56">
        <v>189.70875596076633</v>
      </c>
      <c r="R363" s="55">
        <v>519573.25</v>
      </c>
      <c r="S363" s="55">
        <v>2738.7942499999999</v>
      </c>
      <c r="T363" s="55">
        <v>130.4325</v>
      </c>
      <c r="U363" s="55">
        <v>288.01675</v>
      </c>
      <c r="V363" s="55">
        <v>133.07899999999998</v>
      </c>
      <c r="W363" s="46">
        <v>15.07404895128289</v>
      </c>
      <c r="X363" s="46">
        <v>-132.10825034189384</v>
      </c>
      <c r="Y363" s="55">
        <v>-173.50575000000026</v>
      </c>
      <c r="Z363" s="54">
        <v>-6.3351144395019918E-2</v>
      </c>
      <c r="AA363" s="54">
        <v>7.2109277876871533E-2</v>
      </c>
      <c r="AB363" s="53">
        <v>65.5</v>
      </c>
      <c r="AC363" s="52"/>
      <c r="AD363" s="51">
        <v>0.08</v>
      </c>
      <c r="AE363" s="50">
        <v>174.63470700948344</v>
      </c>
      <c r="AF363" s="49">
        <v>2870.9025003418938</v>
      </c>
      <c r="AG363" s="49">
        <v>160.30000000000001</v>
      </c>
      <c r="AH363" s="49">
        <v>2752</v>
      </c>
      <c r="AI363" s="48">
        <v>2912.3</v>
      </c>
      <c r="AJ363" s="46">
        <v>-41.397499658106426</v>
      </c>
      <c r="AK363" s="47">
        <v>61</v>
      </c>
      <c r="AL363" s="46">
        <v>19.602500341893574</v>
      </c>
    </row>
    <row r="364" spans="2:38">
      <c r="B364" s="62" t="s">
        <v>91</v>
      </c>
      <c r="C364" s="62" t="s">
        <v>255</v>
      </c>
      <c r="D364" s="61" t="s">
        <v>546</v>
      </c>
      <c r="E364" s="61">
        <v>1112517</v>
      </c>
      <c r="F364" s="61">
        <v>1112517</v>
      </c>
      <c r="G364" s="63">
        <v>6</v>
      </c>
      <c r="I364" s="60">
        <v>101329</v>
      </c>
      <c r="J364" s="57">
        <v>705.99249999999995</v>
      </c>
      <c r="K364" s="59">
        <v>143.52702047118066</v>
      </c>
      <c r="L364" s="58"/>
      <c r="M364" s="57">
        <v>93181.5</v>
      </c>
      <c r="O364" s="57">
        <v>93367.862999999998</v>
      </c>
      <c r="P364" s="52"/>
      <c r="Q364" s="56">
        <v>181.45378558303946</v>
      </c>
      <c r="R364" s="55">
        <v>113319.25</v>
      </c>
      <c r="S364" s="55">
        <v>624.50749999999994</v>
      </c>
      <c r="T364" s="55">
        <v>0</v>
      </c>
      <c r="U364" s="55">
        <v>121.875</v>
      </c>
      <c r="V364" s="55">
        <v>33.720750000000002</v>
      </c>
      <c r="W364" s="46">
        <v>22.138792860028929</v>
      </c>
      <c r="X364" s="46">
        <v>38.449267788722977</v>
      </c>
      <c r="Y364" s="55">
        <v>-52.972500000000082</v>
      </c>
      <c r="Z364" s="54">
        <v>-8.4822840398233942E-2</v>
      </c>
      <c r="AA364" s="54">
        <v>4.4718218413193095E-2</v>
      </c>
      <c r="AB364" s="53">
        <v>16.25</v>
      </c>
      <c r="AC364" s="52"/>
      <c r="AD364" s="51">
        <v>0.11</v>
      </c>
      <c r="AE364" s="50">
        <v>159.31499272301053</v>
      </c>
      <c r="AF364" s="49">
        <v>586.05823221127696</v>
      </c>
      <c r="AG364" s="49">
        <v>0</v>
      </c>
      <c r="AH364" s="49">
        <v>677.48</v>
      </c>
      <c r="AI364" s="48">
        <v>677.48</v>
      </c>
      <c r="AJ364" s="46">
        <v>-91.421767788723059</v>
      </c>
      <c r="AK364" s="47">
        <v>11</v>
      </c>
      <c r="AL364" s="46">
        <v>-80.421767788723059</v>
      </c>
    </row>
    <row r="365" spans="2:38">
      <c r="B365" s="62" t="s">
        <v>88</v>
      </c>
      <c r="C365" s="62" t="s">
        <v>101</v>
      </c>
      <c r="D365" s="61" t="s">
        <v>547</v>
      </c>
      <c r="E365" s="61">
        <v>1112291</v>
      </c>
      <c r="F365" s="61">
        <v>1112291</v>
      </c>
      <c r="G365" s="63">
        <v>4</v>
      </c>
      <c r="I365" s="60">
        <v>173071.25</v>
      </c>
      <c r="J365" s="57">
        <v>999.17075</v>
      </c>
      <c r="K365" s="59">
        <v>173.21488844624406</v>
      </c>
      <c r="L365" s="58"/>
      <c r="M365" s="57">
        <v>177163.25</v>
      </c>
      <c r="O365" s="57">
        <v>177517.5765</v>
      </c>
      <c r="P365" s="52"/>
      <c r="Q365" s="56">
        <v>179.39236634486002</v>
      </c>
      <c r="R365" s="55">
        <v>182984.25</v>
      </c>
      <c r="S365" s="55">
        <v>1020.0225</v>
      </c>
      <c r="T365" s="55">
        <v>37.002499999999998</v>
      </c>
      <c r="U365" s="55">
        <v>95.554249999999996</v>
      </c>
      <c r="V365" s="55">
        <v>9.3890000000000011</v>
      </c>
      <c r="W365" s="46">
        <v>-4.215415408158691</v>
      </c>
      <c r="X365" s="46">
        <v>53.192146704903848</v>
      </c>
      <c r="Y365" s="55">
        <v>-41.097499999999854</v>
      </c>
      <c r="Z365" s="54">
        <v>-4.0290777899506976E-2</v>
      </c>
      <c r="AA365" s="54">
        <v>7.3511851453818148E-3</v>
      </c>
      <c r="AB365" s="53">
        <v>2.25</v>
      </c>
      <c r="AC365" s="52"/>
      <c r="AD365" s="51">
        <v>0.06</v>
      </c>
      <c r="AE365" s="50">
        <v>183.60778175301871</v>
      </c>
      <c r="AF365" s="49">
        <v>966.83035329509619</v>
      </c>
      <c r="AG365" s="49">
        <v>35</v>
      </c>
      <c r="AH365" s="49">
        <v>1026.1199999999999</v>
      </c>
      <c r="AI365" s="48">
        <v>1061.1199999999999</v>
      </c>
      <c r="AJ365" s="46">
        <v>-94.289646704903703</v>
      </c>
      <c r="AK365" s="47">
        <v>16</v>
      </c>
      <c r="AL365" s="46">
        <v>-78.289646704903703</v>
      </c>
    </row>
    <row r="366" spans="2:38">
      <c r="B366" s="62" t="s">
        <v>154</v>
      </c>
      <c r="C366" s="62" t="s">
        <v>307</v>
      </c>
      <c r="D366" s="61" t="s">
        <v>548</v>
      </c>
      <c r="E366" s="61">
        <v>1110919</v>
      </c>
      <c r="F366" s="61">
        <v>1110919</v>
      </c>
      <c r="G366" s="63">
        <v>4</v>
      </c>
      <c r="I366" s="60">
        <v>290398.5</v>
      </c>
      <c r="J366" s="57">
        <v>1655.23</v>
      </c>
      <c r="K366" s="59">
        <v>175.44298979598003</v>
      </c>
      <c r="L366" s="58"/>
      <c r="M366" s="57">
        <v>294581.5</v>
      </c>
      <c r="O366" s="57">
        <v>295170.663</v>
      </c>
      <c r="P366" s="52"/>
      <c r="Q366" s="56">
        <v>181.07408846184194</v>
      </c>
      <c r="R366" s="55">
        <v>298317.75</v>
      </c>
      <c r="S366" s="55">
        <v>1647.49</v>
      </c>
      <c r="T366" s="55">
        <v>27</v>
      </c>
      <c r="U366" s="55">
        <v>225.625</v>
      </c>
      <c r="V366" s="55">
        <v>91.408500000000004</v>
      </c>
      <c r="W366" s="46">
        <v>-4.8954807218968881</v>
      </c>
      <c r="X366" s="46">
        <v>60.291275522825117</v>
      </c>
      <c r="Y366" s="55">
        <v>43.059999999999945</v>
      </c>
      <c r="Z366" s="54">
        <v>2.6136729206247045E-2</v>
      </c>
      <c r="AA366" s="54">
        <v>5.0479013618593457E-4</v>
      </c>
      <c r="AB366" s="53">
        <v>0.5</v>
      </c>
      <c r="AC366" s="52"/>
      <c r="AD366" s="51">
        <v>0.06</v>
      </c>
      <c r="AE366" s="50">
        <v>185.96956918373883</v>
      </c>
      <c r="AF366" s="49">
        <v>1587.1987244771749</v>
      </c>
      <c r="AG366" s="49">
        <v>0</v>
      </c>
      <c r="AH366" s="49">
        <v>1604.43</v>
      </c>
      <c r="AI366" s="48">
        <v>1604.43</v>
      </c>
      <c r="AJ366" s="46">
        <v>-17.231275522825172</v>
      </c>
      <c r="AK366" s="47">
        <v>31</v>
      </c>
      <c r="AL366" s="46">
        <v>13.768724477174828</v>
      </c>
    </row>
    <row r="367" spans="2:38">
      <c r="B367" s="62" t="s">
        <v>77</v>
      </c>
      <c r="C367" s="62" t="s">
        <v>504</v>
      </c>
      <c r="D367" s="61" t="s">
        <v>549</v>
      </c>
      <c r="E367" s="61">
        <v>1111521</v>
      </c>
      <c r="F367" s="61">
        <v>1111521</v>
      </c>
      <c r="G367" s="63">
        <v>5</v>
      </c>
      <c r="I367" s="60">
        <v>179061</v>
      </c>
      <c r="J367" s="57">
        <v>1183.6500000000001</v>
      </c>
      <c r="K367" s="59">
        <v>151.27867190470155</v>
      </c>
      <c r="L367" s="58"/>
      <c r="M367" s="57">
        <v>184919.75</v>
      </c>
      <c r="O367" s="57">
        <v>185289.5895</v>
      </c>
      <c r="P367" s="52"/>
      <c r="Q367" s="56">
        <v>156.55178889882259</v>
      </c>
      <c r="R367" s="55">
        <v>190473</v>
      </c>
      <c r="S367" s="55">
        <v>1216.67725</v>
      </c>
      <c r="T367" s="55">
        <v>91.414999999999992</v>
      </c>
      <c r="U367" s="55">
        <v>154.5</v>
      </c>
      <c r="V367" s="55">
        <v>83</v>
      </c>
      <c r="W367" s="46">
        <v>-8.3419634773021016</v>
      </c>
      <c r="X367" s="46">
        <v>92.986468330163461</v>
      </c>
      <c r="Y367" s="55">
        <v>78.397249999999985</v>
      </c>
      <c r="Z367" s="54">
        <v>6.4435535389520918E-2</v>
      </c>
      <c r="AA367" s="54">
        <v>9.3869875893192942E-2</v>
      </c>
      <c r="AB367" s="53">
        <v>15.25</v>
      </c>
      <c r="AC367" s="52"/>
      <c r="AD367" s="51">
        <v>0.09</v>
      </c>
      <c r="AE367" s="50">
        <v>164.8937523761247</v>
      </c>
      <c r="AF367" s="49">
        <v>1123.6907816698365</v>
      </c>
      <c r="AG367" s="49">
        <v>96.28</v>
      </c>
      <c r="AH367" s="49">
        <v>1042</v>
      </c>
      <c r="AI367" s="48">
        <v>1138.28</v>
      </c>
      <c r="AJ367" s="46">
        <v>-14.589218330163476</v>
      </c>
      <c r="AK367" s="47">
        <v>26</v>
      </c>
      <c r="AL367" s="46">
        <v>11.410781669836524</v>
      </c>
    </row>
    <row r="368" spans="2:38">
      <c r="B368" s="62" t="s">
        <v>65</v>
      </c>
      <c r="C368" s="62" t="s">
        <v>214</v>
      </c>
      <c r="D368" s="61" t="s">
        <v>550</v>
      </c>
      <c r="E368" s="61">
        <v>1111795</v>
      </c>
      <c r="F368" s="61">
        <v>1111795</v>
      </c>
      <c r="G368" s="63">
        <v>3</v>
      </c>
      <c r="I368" s="60">
        <v>155479</v>
      </c>
      <c r="J368" s="57">
        <v>883.83825000000002</v>
      </c>
      <c r="K368" s="59">
        <v>175.91340949545915</v>
      </c>
      <c r="L368" s="58"/>
      <c r="M368" s="57">
        <v>161144</v>
      </c>
      <c r="O368" s="57">
        <v>161466.288</v>
      </c>
      <c r="P368" s="52"/>
      <c r="Q368" s="56">
        <v>179.96588137661652</v>
      </c>
      <c r="R368" s="55">
        <v>166601.75</v>
      </c>
      <c r="S368" s="55">
        <v>925.74074999999993</v>
      </c>
      <c r="T368" s="55">
        <v>65.589999999999989</v>
      </c>
      <c r="U368" s="55">
        <v>83.787499999999994</v>
      </c>
      <c r="V368" s="55">
        <v>1.0833333333333333</v>
      </c>
      <c r="W368" s="46">
        <v>-6.5023326885701636</v>
      </c>
      <c r="X368" s="46">
        <v>59.82218683108556</v>
      </c>
      <c r="Y368" s="55">
        <v>-37.539250000000152</v>
      </c>
      <c r="Z368" s="54">
        <v>-4.0550499694434056E-2</v>
      </c>
      <c r="AA368" s="54">
        <v>0.25624567537055248</v>
      </c>
      <c r="AB368" s="53">
        <v>37.75</v>
      </c>
      <c r="AC368" s="52"/>
      <c r="AD368" s="51">
        <v>0.06</v>
      </c>
      <c r="AE368" s="50">
        <v>186.46821406518669</v>
      </c>
      <c r="AF368" s="49">
        <v>865.91856316891437</v>
      </c>
      <c r="AG368" s="49">
        <v>52.1</v>
      </c>
      <c r="AH368" s="49">
        <v>911.18000000000006</v>
      </c>
      <c r="AI368" s="48">
        <v>963.28000000000009</v>
      </c>
      <c r="AJ368" s="46">
        <v>-97.361436831085712</v>
      </c>
      <c r="AK368" s="47">
        <v>18</v>
      </c>
      <c r="AL368" s="46">
        <v>-79.361436831085712</v>
      </c>
    </row>
    <row r="369" spans="2:38">
      <c r="B369" s="62" t="s">
        <v>68</v>
      </c>
      <c r="C369" s="62" t="s">
        <v>69</v>
      </c>
      <c r="D369" s="61" t="s">
        <v>551</v>
      </c>
      <c r="E369" s="61">
        <v>1110649</v>
      </c>
      <c r="F369" s="61">
        <v>1110649</v>
      </c>
      <c r="G369" s="63">
        <v>3</v>
      </c>
      <c r="I369" s="60">
        <v>260364.75</v>
      </c>
      <c r="J369" s="57">
        <v>1414.97325</v>
      </c>
      <c r="K369" s="59">
        <v>184.00683546491072</v>
      </c>
      <c r="L369" s="58"/>
      <c r="M369" s="57">
        <v>284087.75</v>
      </c>
      <c r="O369" s="57">
        <v>284655.92550000001</v>
      </c>
      <c r="P369" s="52"/>
      <c r="Q369" s="56">
        <v>193.03911637781511</v>
      </c>
      <c r="R369" s="55">
        <v>278235</v>
      </c>
      <c r="S369" s="55">
        <v>1441.34</v>
      </c>
      <c r="T369" s="55">
        <v>-5</v>
      </c>
      <c r="U369" s="55">
        <v>273.42475000000002</v>
      </c>
      <c r="V369" s="55">
        <v>19.05</v>
      </c>
      <c r="W369" s="46">
        <v>1.6720074943079624</v>
      </c>
      <c r="X369" s="46">
        <v>-46.146157682831245</v>
      </c>
      <c r="Y369" s="55">
        <v>1.8599999999999</v>
      </c>
      <c r="Z369" s="54">
        <v>1.290465816531769E-3</v>
      </c>
      <c r="AA369" s="54">
        <v>2.1079618630221248E-2</v>
      </c>
      <c r="AB369" s="53">
        <v>5</v>
      </c>
      <c r="AC369" s="52"/>
      <c r="AD369" s="51">
        <v>0.04</v>
      </c>
      <c r="AE369" s="50">
        <v>191.36710888350714</v>
      </c>
      <c r="AF369" s="49">
        <v>1487.4861576828312</v>
      </c>
      <c r="AG369" s="49">
        <v>0</v>
      </c>
      <c r="AH369" s="49">
        <v>1439.48</v>
      </c>
      <c r="AI369" s="48">
        <v>1439.48</v>
      </c>
      <c r="AJ369" s="46">
        <v>48.006157682831144</v>
      </c>
      <c r="AK369" s="47">
        <v>26</v>
      </c>
      <c r="AL369" s="46">
        <v>74.006157682831144</v>
      </c>
    </row>
    <row r="370" spans="2:38">
      <c r="B370" s="62" t="s">
        <v>94</v>
      </c>
      <c r="C370" s="62" t="s">
        <v>95</v>
      </c>
      <c r="D370" s="61" t="s">
        <v>552</v>
      </c>
      <c r="E370" s="61">
        <v>1110032</v>
      </c>
      <c r="F370" s="61">
        <v>1110032</v>
      </c>
      <c r="G370" s="63">
        <v>3</v>
      </c>
      <c r="I370" s="60">
        <v>65674.25</v>
      </c>
      <c r="J370" s="57">
        <v>369.75599999999997</v>
      </c>
      <c r="K370" s="59">
        <v>177.61510293274486</v>
      </c>
      <c r="L370" s="58"/>
      <c r="M370" s="57">
        <v>67688</v>
      </c>
      <c r="O370" s="57">
        <v>67823.376000000004</v>
      </c>
      <c r="P370" s="52"/>
      <c r="Q370" s="56">
        <v>180.39527956767134</v>
      </c>
      <c r="R370" s="55">
        <v>67680.25</v>
      </c>
      <c r="S370" s="55">
        <v>375.17749999999995</v>
      </c>
      <c r="T370" s="55">
        <v>40.214999999999996</v>
      </c>
      <c r="U370" s="55">
        <v>17.116500000000002</v>
      </c>
      <c r="V370" s="55">
        <v>22.308250000000001</v>
      </c>
      <c r="W370" s="46">
        <v>-7.8767295410382019</v>
      </c>
      <c r="X370" s="46">
        <v>14.936079509085005</v>
      </c>
      <c r="Y370" s="55">
        <v>26.177499999999952</v>
      </c>
      <c r="Z370" s="54">
        <v>6.9773640476840842E-2</v>
      </c>
      <c r="AA370" s="54">
        <v>0</v>
      </c>
      <c r="AB370" s="53">
        <v>0</v>
      </c>
      <c r="AC370" s="52"/>
      <c r="AD370" s="51">
        <v>0.06</v>
      </c>
      <c r="AE370" s="50">
        <v>188.27200910870954</v>
      </c>
      <c r="AF370" s="49">
        <v>360.24142049091495</v>
      </c>
      <c r="AG370" s="49">
        <v>38.6</v>
      </c>
      <c r="AH370" s="49">
        <v>310.39999999999998</v>
      </c>
      <c r="AI370" s="48">
        <v>349</v>
      </c>
      <c r="AJ370" s="46">
        <v>11.241420490914948</v>
      </c>
      <c r="AK370" s="47">
        <v>7</v>
      </c>
      <c r="AL370" s="46">
        <v>18.241420490914948</v>
      </c>
    </row>
    <row r="371" spans="2:38">
      <c r="B371" s="62" t="s">
        <v>77</v>
      </c>
      <c r="C371" s="62" t="s">
        <v>252</v>
      </c>
      <c r="D371" s="61" t="s">
        <v>553</v>
      </c>
      <c r="E371" s="61">
        <v>1110391</v>
      </c>
      <c r="F371" s="61">
        <v>1110391</v>
      </c>
      <c r="G371" s="63">
        <v>5</v>
      </c>
      <c r="I371" s="60">
        <v>230925.25</v>
      </c>
      <c r="J371" s="57">
        <v>1490.0450000000001</v>
      </c>
      <c r="K371" s="59">
        <v>154.97870869671721</v>
      </c>
      <c r="L371" s="58"/>
      <c r="M371" s="57">
        <v>238765.25</v>
      </c>
      <c r="O371" s="57">
        <v>239242.78049999999</v>
      </c>
      <c r="P371" s="52"/>
      <c r="Q371" s="56">
        <v>160.60114481313403</v>
      </c>
      <c r="R371" s="55">
        <v>238345.75</v>
      </c>
      <c r="S371" s="55">
        <v>1484.085</v>
      </c>
      <c r="T371" s="55">
        <v>40.849999999999994</v>
      </c>
      <c r="U371" s="55">
        <v>57.733249999999998</v>
      </c>
      <c r="V371" s="55">
        <v>98.395749999999992</v>
      </c>
      <c r="W371" s="46">
        <v>-8.3256476662877219</v>
      </c>
      <c r="X371" s="46">
        <v>67.833753004092159</v>
      </c>
      <c r="Y371" s="55">
        <v>-108.39499999999998</v>
      </c>
      <c r="Z371" s="54">
        <v>-7.3038269371363485E-2</v>
      </c>
      <c r="AA371" s="54">
        <v>0</v>
      </c>
      <c r="AB371" s="53">
        <v>0</v>
      </c>
      <c r="AC371" s="52"/>
      <c r="AD371" s="51">
        <v>0.09</v>
      </c>
      <c r="AE371" s="50">
        <v>168.92679247942175</v>
      </c>
      <c r="AF371" s="49">
        <v>1416.2512469959079</v>
      </c>
      <c r="AG371" s="49">
        <v>88.48</v>
      </c>
      <c r="AH371" s="49">
        <v>1504</v>
      </c>
      <c r="AI371" s="48">
        <v>1592.48</v>
      </c>
      <c r="AJ371" s="46">
        <v>-176.22875300409214</v>
      </c>
      <c r="AK371" s="47">
        <v>34</v>
      </c>
      <c r="AL371" s="46">
        <v>-142.22875300409214</v>
      </c>
    </row>
    <row r="372" spans="2:38">
      <c r="B372" s="62" t="s">
        <v>65</v>
      </c>
      <c r="C372" s="62" t="s">
        <v>122</v>
      </c>
      <c r="D372" s="61" t="s">
        <v>554</v>
      </c>
      <c r="E372" s="61">
        <v>1111573</v>
      </c>
      <c r="F372" s="61">
        <v>1111573</v>
      </c>
      <c r="G372" s="63">
        <v>6</v>
      </c>
      <c r="I372" s="60">
        <v>97500.75</v>
      </c>
      <c r="J372" s="57">
        <v>689.76249999999993</v>
      </c>
      <c r="K372" s="59">
        <v>141.35408926985738</v>
      </c>
      <c r="L372" s="58"/>
      <c r="M372" s="57">
        <v>110383.5</v>
      </c>
      <c r="O372" s="57">
        <v>110604.26700000001</v>
      </c>
      <c r="P372" s="52"/>
      <c r="Q372" s="56">
        <v>175.62357638458911</v>
      </c>
      <c r="R372" s="55">
        <v>117003.5</v>
      </c>
      <c r="S372" s="55">
        <v>666.21749999999997</v>
      </c>
      <c r="T372" s="55">
        <v>28.105</v>
      </c>
      <c r="U372" s="55">
        <v>95.625</v>
      </c>
      <c r="V372" s="55">
        <v>65.5625</v>
      </c>
      <c r="W372" s="46">
        <v>18.720537295047421</v>
      </c>
      <c r="X372" s="46">
        <v>-38.703626077616491</v>
      </c>
      <c r="Y372" s="55">
        <v>9.8174999999999955</v>
      </c>
      <c r="Z372" s="54">
        <v>1.4736178500264548E-2</v>
      </c>
      <c r="AA372" s="54">
        <v>0.11591486936699984</v>
      </c>
      <c r="AB372" s="53">
        <v>20</v>
      </c>
      <c r="AC372" s="52"/>
      <c r="AD372" s="51">
        <v>0.11</v>
      </c>
      <c r="AE372" s="50">
        <v>156.90303908954169</v>
      </c>
      <c r="AF372" s="49">
        <v>704.92112607761646</v>
      </c>
      <c r="AG372" s="49">
        <v>34</v>
      </c>
      <c r="AH372" s="49">
        <v>622.4</v>
      </c>
      <c r="AI372" s="48">
        <v>656.4</v>
      </c>
      <c r="AJ372" s="46">
        <v>48.521126077616486</v>
      </c>
      <c r="AK372" s="47">
        <v>14</v>
      </c>
      <c r="AL372" s="46">
        <v>62.521126077616486</v>
      </c>
    </row>
    <row r="373" spans="2:38">
      <c r="B373" s="62" t="s">
        <v>188</v>
      </c>
      <c r="C373" s="62" t="s">
        <v>212</v>
      </c>
      <c r="D373" s="61" t="s">
        <v>555</v>
      </c>
      <c r="E373" s="61">
        <v>1111072</v>
      </c>
      <c r="F373" s="61">
        <v>1111072</v>
      </c>
      <c r="G373" s="63">
        <v>5</v>
      </c>
      <c r="I373" s="60">
        <v>290653.5</v>
      </c>
      <c r="J373" s="57">
        <v>1924.7335</v>
      </c>
      <c r="K373" s="59">
        <v>151.00973719218791</v>
      </c>
      <c r="L373" s="58"/>
      <c r="M373" s="57">
        <v>283220</v>
      </c>
      <c r="O373" s="57">
        <v>283786.44</v>
      </c>
      <c r="P373" s="52"/>
      <c r="Q373" s="56">
        <v>154.33169535605353</v>
      </c>
      <c r="R373" s="55">
        <v>291888.5</v>
      </c>
      <c r="S373" s="55">
        <v>1891.3062499999999</v>
      </c>
      <c r="T373" s="55">
        <v>160.73499999999999</v>
      </c>
      <c r="U373" s="55">
        <v>103.0665</v>
      </c>
      <c r="V373" s="55">
        <v>28.487749999999998</v>
      </c>
      <c r="W373" s="46">
        <v>-10.268918183431282</v>
      </c>
      <c r="X373" s="46">
        <v>167.21522811614409</v>
      </c>
      <c r="Y373" s="55">
        <v>-29.053750000000036</v>
      </c>
      <c r="Z373" s="54">
        <v>-1.5361737423539967E-2</v>
      </c>
      <c r="AA373" s="54">
        <v>3.8494360344315824E-4</v>
      </c>
      <c r="AB373" s="53">
        <v>1.5</v>
      </c>
      <c r="AC373" s="52"/>
      <c r="AD373" s="51">
        <v>0.09</v>
      </c>
      <c r="AE373" s="50">
        <v>164.60061353948481</v>
      </c>
      <c r="AF373" s="49">
        <v>1724.0910218838558</v>
      </c>
      <c r="AG373" s="49">
        <v>144.30000000000001</v>
      </c>
      <c r="AH373" s="49">
        <v>1776.06</v>
      </c>
      <c r="AI373" s="48">
        <v>1920.36</v>
      </c>
      <c r="AJ373" s="46">
        <v>-196.26897811614413</v>
      </c>
      <c r="AK373" s="47">
        <v>43</v>
      </c>
      <c r="AL373" s="46">
        <v>-153.26897811614413</v>
      </c>
    </row>
    <row r="374" spans="2:38">
      <c r="B374" s="62" t="s">
        <v>110</v>
      </c>
      <c r="C374" s="62" t="s">
        <v>111</v>
      </c>
      <c r="D374" s="61" t="s">
        <v>556</v>
      </c>
      <c r="E374" s="61">
        <v>1112430</v>
      </c>
      <c r="F374" s="61">
        <v>1112430</v>
      </c>
      <c r="G374" s="63">
        <v>5</v>
      </c>
      <c r="I374" s="60">
        <v>381651.75</v>
      </c>
      <c r="J374" s="57">
        <v>2382.3409999999994</v>
      </c>
      <c r="K374" s="59">
        <v>160.20030297929645</v>
      </c>
      <c r="L374" s="58"/>
      <c r="M374" s="57">
        <v>394706.5</v>
      </c>
      <c r="O374" s="57">
        <v>395495.913</v>
      </c>
      <c r="P374" s="52"/>
      <c r="Q374" s="56">
        <v>168.42798026520697</v>
      </c>
      <c r="R374" s="55">
        <v>394630</v>
      </c>
      <c r="S374" s="55">
        <v>2343.0192499999998</v>
      </c>
      <c r="T374" s="55">
        <v>9.8333333333333339</v>
      </c>
      <c r="U374" s="55">
        <v>318.72524999999996</v>
      </c>
      <c r="V374" s="55">
        <v>29.362500000000001</v>
      </c>
      <c r="W374" s="46">
        <v>-4.5883469524331986</v>
      </c>
      <c r="X374" s="46">
        <v>57.131441836675549</v>
      </c>
      <c r="Y374" s="55">
        <v>65.899249999999938</v>
      </c>
      <c r="Z374" s="54">
        <v>2.8125782577330487E-2</v>
      </c>
      <c r="AA374" s="54">
        <v>0.15205530858495467</v>
      </c>
      <c r="AB374" s="53">
        <v>65.25</v>
      </c>
      <c r="AC374" s="52"/>
      <c r="AD374" s="51">
        <v>0.08</v>
      </c>
      <c r="AE374" s="50">
        <v>173.01632721764017</v>
      </c>
      <c r="AF374" s="49">
        <v>2285.8878081633243</v>
      </c>
      <c r="AG374" s="49">
        <v>0</v>
      </c>
      <c r="AH374" s="49">
        <v>2277.12</v>
      </c>
      <c r="AI374" s="48">
        <v>2277.12</v>
      </c>
      <c r="AJ374" s="46">
        <v>8.7678081633243892</v>
      </c>
      <c r="AK374" s="47">
        <v>46</v>
      </c>
      <c r="AL374" s="46">
        <v>54.767808163324389</v>
      </c>
    </row>
    <row r="375" spans="2:38">
      <c r="B375" s="62" t="s">
        <v>145</v>
      </c>
      <c r="C375" s="62" t="s">
        <v>146</v>
      </c>
      <c r="D375" s="61" t="s">
        <v>557</v>
      </c>
      <c r="E375" s="61">
        <v>1112820</v>
      </c>
      <c r="F375" s="61">
        <v>1112820</v>
      </c>
      <c r="G375" s="63">
        <v>4</v>
      </c>
      <c r="I375" s="60">
        <v>160612.75</v>
      </c>
      <c r="J375" s="57">
        <v>936.78425000000004</v>
      </c>
      <c r="K375" s="59">
        <v>171.45116391527716</v>
      </c>
      <c r="L375" s="58"/>
      <c r="M375" s="57">
        <v>167283.75</v>
      </c>
      <c r="O375" s="57">
        <v>167618.3175</v>
      </c>
      <c r="P375" s="52"/>
      <c r="Q375" s="56">
        <v>191.74929587219503</v>
      </c>
      <c r="R375" s="55">
        <v>166116.25</v>
      </c>
      <c r="S375" s="55">
        <v>866.32</v>
      </c>
      <c r="T375" s="55">
        <v>0</v>
      </c>
      <c r="U375" s="55">
        <v>111.1375</v>
      </c>
      <c r="V375" s="55">
        <v>46.541499999999999</v>
      </c>
      <c r="W375" s="46">
        <v>10.011062122001249</v>
      </c>
      <c r="X375" s="46">
        <v>-55.986297586218598</v>
      </c>
      <c r="Y375" s="55">
        <v>-60.789999999999964</v>
      </c>
      <c r="Z375" s="54">
        <v>-7.0170375842644711E-2</v>
      </c>
      <c r="AA375" s="54">
        <v>3.5269482464629708E-2</v>
      </c>
      <c r="AB375" s="53">
        <v>5</v>
      </c>
      <c r="AC375" s="52"/>
      <c r="AD375" s="51">
        <v>0.06</v>
      </c>
      <c r="AE375" s="50">
        <v>181.73823375019379</v>
      </c>
      <c r="AF375" s="49">
        <v>922.30629758621865</v>
      </c>
      <c r="AG375" s="49">
        <v>0</v>
      </c>
      <c r="AH375" s="49">
        <v>927.11</v>
      </c>
      <c r="AI375" s="48">
        <v>927.11</v>
      </c>
      <c r="AJ375" s="46">
        <v>-4.803702413781366</v>
      </c>
      <c r="AK375" s="47">
        <v>13</v>
      </c>
      <c r="AL375" s="46">
        <v>8.196297586218634</v>
      </c>
    </row>
    <row r="376" spans="2:38">
      <c r="B376" s="62" t="s">
        <v>188</v>
      </c>
      <c r="C376" s="62" t="s">
        <v>189</v>
      </c>
      <c r="D376" s="61" t="s">
        <v>558</v>
      </c>
      <c r="E376" s="61">
        <v>1110346</v>
      </c>
      <c r="F376" s="61">
        <v>1110346</v>
      </c>
      <c r="G376" s="63">
        <v>3</v>
      </c>
      <c r="I376" s="60">
        <v>461921.75</v>
      </c>
      <c r="J376" s="57">
        <v>2614.4825000000001</v>
      </c>
      <c r="K376" s="59">
        <v>176.67808065267218</v>
      </c>
      <c r="L376" s="58"/>
      <c r="M376" s="57">
        <v>432289.25</v>
      </c>
      <c r="O376" s="57">
        <v>433153.8285</v>
      </c>
      <c r="P376" s="52"/>
      <c r="Q376" s="56">
        <v>176.27034500572029</v>
      </c>
      <c r="R376" s="55">
        <v>446315.5</v>
      </c>
      <c r="S376" s="55">
        <v>2531.9942500000002</v>
      </c>
      <c r="T376" s="55">
        <v>52.5</v>
      </c>
      <c r="U376" s="55">
        <v>221.9375</v>
      </c>
      <c r="V376" s="55">
        <v>118.55425</v>
      </c>
      <c r="W376" s="46">
        <v>-11.008420486112215</v>
      </c>
      <c r="X376" s="46">
        <v>219.11148743773583</v>
      </c>
      <c r="Y376" s="55">
        <v>-83.545749999999771</v>
      </c>
      <c r="Z376" s="54">
        <v>-3.2996026748480872E-2</v>
      </c>
      <c r="AA376" s="54">
        <v>9.5831446825636393E-2</v>
      </c>
      <c r="AB376" s="53">
        <v>69.75</v>
      </c>
      <c r="AC376" s="52"/>
      <c r="AD376" s="51">
        <v>0.06</v>
      </c>
      <c r="AE376" s="50">
        <v>187.2787654918325</v>
      </c>
      <c r="AF376" s="49">
        <v>2312.8827625622644</v>
      </c>
      <c r="AG376" s="49">
        <v>75.540000000000006</v>
      </c>
      <c r="AH376" s="49">
        <v>2540</v>
      </c>
      <c r="AI376" s="48">
        <v>2615.54</v>
      </c>
      <c r="AJ376" s="46">
        <v>-302.6572374377356</v>
      </c>
      <c r="AK376" s="47">
        <v>52</v>
      </c>
      <c r="AL376" s="46">
        <v>-250.6572374377356</v>
      </c>
    </row>
    <row r="377" spans="2:38">
      <c r="B377" s="62" t="s">
        <v>205</v>
      </c>
      <c r="C377" s="62" t="s">
        <v>428</v>
      </c>
      <c r="D377" s="61" t="s">
        <v>559</v>
      </c>
      <c r="E377" s="61">
        <v>1111492</v>
      </c>
      <c r="F377" s="61">
        <v>1111492</v>
      </c>
      <c r="G377" s="63">
        <v>5</v>
      </c>
      <c r="I377" s="60">
        <v>132817.25</v>
      </c>
      <c r="J377" s="57">
        <v>838.08500000000004</v>
      </c>
      <c r="K377" s="59">
        <v>158.47706378231325</v>
      </c>
      <c r="L377" s="58"/>
      <c r="M377" s="57">
        <v>153681.75</v>
      </c>
      <c r="O377" s="57">
        <v>153989.11350000001</v>
      </c>
      <c r="P377" s="52"/>
      <c r="Q377" s="56">
        <v>194.09261420100333</v>
      </c>
      <c r="R377" s="55">
        <v>162595.75</v>
      </c>
      <c r="S377" s="55">
        <v>837.72249999999997</v>
      </c>
      <c r="T377" s="55">
        <v>34</v>
      </c>
      <c r="U377" s="55">
        <v>60.416666666666664</v>
      </c>
      <c r="V377" s="55">
        <v>0</v>
      </c>
      <c r="W377" s="46">
        <v>22.937385316105008</v>
      </c>
      <c r="X377" s="46">
        <v>-61.981905779840304</v>
      </c>
      <c r="Y377" s="55">
        <v>-38.327499999999986</v>
      </c>
      <c r="Z377" s="54">
        <v>-4.575202408912258E-2</v>
      </c>
      <c r="AA377" s="54">
        <v>9.8357259022956167E-2</v>
      </c>
      <c r="AB377" s="53">
        <v>27.5</v>
      </c>
      <c r="AC377" s="52"/>
      <c r="AD377" s="51">
        <v>0.08</v>
      </c>
      <c r="AE377" s="50">
        <v>171.15522888489832</v>
      </c>
      <c r="AF377" s="49">
        <v>899.70440577984027</v>
      </c>
      <c r="AG377" s="49">
        <v>40.049999999999997</v>
      </c>
      <c r="AH377" s="49">
        <v>836</v>
      </c>
      <c r="AI377" s="48">
        <v>876.05</v>
      </c>
      <c r="AJ377" s="46">
        <v>23.654405779840317</v>
      </c>
      <c r="AK377" s="47">
        <v>22</v>
      </c>
      <c r="AL377" s="46">
        <v>45.654405779840317</v>
      </c>
    </row>
    <row r="378" spans="2:38">
      <c r="B378" s="62" t="s">
        <v>188</v>
      </c>
      <c r="C378" s="62" t="s">
        <v>212</v>
      </c>
      <c r="D378" s="61" t="s">
        <v>560</v>
      </c>
      <c r="E378" s="61">
        <v>1111073</v>
      </c>
      <c r="F378" s="61">
        <v>1111073</v>
      </c>
      <c r="G378" s="63">
        <v>5</v>
      </c>
      <c r="I378" s="60">
        <v>470125.5</v>
      </c>
      <c r="J378" s="57">
        <v>2992.1367499999997</v>
      </c>
      <c r="K378" s="59">
        <v>157.12032546640793</v>
      </c>
      <c r="L378" s="58"/>
      <c r="M378" s="57">
        <v>469218</v>
      </c>
      <c r="O378" s="57">
        <v>470156.43599999999</v>
      </c>
      <c r="P378" s="52"/>
      <c r="Q378" s="56">
        <v>158.18689351486967</v>
      </c>
      <c r="R378" s="55">
        <v>487365</v>
      </c>
      <c r="S378" s="55">
        <v>3080.94425</v>
      </c>
      <c r="T378" s="55">
        <v>134.625</v>
      </c>
      <c r="U378" s="55">
        <v>379.79999999999995</v>
      </c>
      <c r="V378" s="55">
        <v>140.07075</v>
      </c>
      <c r="W378" s="46">
        <v>-11.503057988850912</v>
      </c>
      <c r="X378" s="46">
        <v>310.26495029089801</v>
      </c>
      <c r="Y378" s="55">
        <v>211.0942500000001</v>
      </c>
      <c r="Z378" s="54">
        <v>6.8516088858147986E-2</v>
      </c>
      <c r="AA378" s="54">
        <v>7.1075679973806691E-2</v>
      </c>
      <c r="AB378" s="53">
        <v>27</v>
      </c>
      <c r="AC378" s="52"/>
      <c r="AD378" s="51">
        <v>0.08</v>
      </c>
      <c r="AE378" s="50">
        <v>169.68995150372058</v>
      </c>
      <c r="AF378" s="49">
        <v>2770.679299709102</v>
      </c>
      <c r="AG378" s="49">
        <v>136.44999999999999</v>
      </c>
      <c r="AH378" s="49">
        <v>2733.4</v>
      </c>
      <c r="AI378" s="48">
        <v>2869.85</v>
      </c>
      <c r="AJ378" s="46">
        <v>-99.170700290897912</v>
      </c>
      <c r="AK378" s="47">
        <v>57</v>
      </c>
      <c r="AL378" s="46">
        <v>-42.170700290897912</v>
      </c>
    </row>
    <row r="379" spans="2:38">
      <c r="B379" s="62" t="s">
        <v>188</v>
      </c>
      <c r="C379" s="62" t="s">
        <v>212</v>
      </c>
      <c r="D379" s="61" t="s">
        <v>561</v>
      </c>
      <c r="E379" s="61">
        <v>1111080</v>
      </c>
      <c r="F379" s="61">
        <v>1111080</v>
      </c>
      <c r="G379" s="63">
        <v>1</v>
      </c>
      <c r="I379" s="60">
        <v>135793.75</v>
      </c>
      <c r="J379" s="57">
        <v>686.48675000000003</v>
      </c>
      <c r="K379" s="59">
        <v>197.80971737619114</v>
      </c>
      <c r="L379" s="58"/>
      <c r="M379" s="57">
        <v>136117.5</v>
      </c>
      <c r="O379" s="57">
        <v>136389.73499999999</v>
      </c>
      <c r="P379" s="52"/>
      <c r="Q379" s="56">
        <v>230.59602748416899</v>
      </c>
      <c r="R379" s="55">
        <v>130575.75</v>
      </c>
      <c r="S379" s="55">
        <v>566.25324999999998</v>
      </c>
      <c r="T379" s="55">
        <v>0</v>
      </c>
      <c r="U379" s="55">
        <v>61.020750000000007</v>
      </c>
      <c r="V379" s="55">
        <v>10.700000000000001</v>
      </c>
      <c r="W379" s="46">
        <v>32.78631010797784</v>
      </c>
      <c r="X379" s="46">
        <v>-123.24642073971563</v>
      </c>
      <c r="Y379" s="55">
        <v>-153.04674999999997</v>
      </c>
      <c r="Z379" s="54">
        <v>-0.27027968492896065</v>
      </c>
      <c r="AA379" s="54">
        <v>0</v>
      </c>
      <c r="AB379" s="53">
        <v>0</v>
      </c>
      <c r="AC379" s="52"/>
      <c r="AD379" s="51">
        <v>0</v>
      </c>
      <c r="AE379" s="50">
        <v>197.80971737619114</v>
      </c>
      <c r="AF379" s="49">
        <v>689.49967073971561</v>
      </c>
      <c r="AG379" s="49">
        <v>0</v>
      </c>
      <c r="AH379" s="49">
        <v>719.3</v>
      </c>
      <c r="AI379" s="48">
        <v>719.3</v>
      </c>
      <c r="AJ379" s="46">
        <v>-29.800329260284343</v>
      </c>
      <c r="AK379" s="47">
        <v>4</v>
      </c>
      <c r="AL379" s="46">
        <v>-25.800329260284343</v>
      </c>
    </row>
    <row r="380" spans="2:38">
      <c r="B380" s="62" t="s">
        <v>94</v>
      </c>
      <c r="C380" s="62" t="s">
        <v>221</v>
      </c>
      <c r="D380" s="61" t="s">
        <v>562</v>
      </c>
      <c r="E380" s="61" t="s">
        <v>563</v>
      </c>
      <c r="F380" s="61">
        <v>1110018</v>
      </c>
      <c r="G380" s="63">
        <v>4</v>
      </c>
      <c r="I380" s="60">
        <v>455008.25</v>
      </c>
      <c r="J380" s="57">
        <v>2705.598</v>
      </c>
      <c r="K380" s="59">
        <v>168.17289560385541</v>
      </c>
      <c r="L380" s="58"/>
      <c r="M380" s="57">
        <v>464113.75</v>
      </c>
      <c r="O380" s="57">
        <v>465041.97749999998</v>
      </c>
      <c r="P380" s="52"/>
      <c r="Q380" s="56">
        <v>175.34708797382453</v>
      </c>
      <c r="R380" s="55">
        <v>463724.75</v>
      </c>
      <c r="S380" s="55">
        <v>2644.6104999999998</v>
      </c>
      <c r="T380" s="55">
        <v>282.25799999999998</v>
      </c>
      <c r="U380" s="55">
        <v>289.08749999999998</v>
      </c>
      <c r="V380" s="55">
        <v>187.70824999999999</v>
      </c>
      <c r="W380" s="46">
        <v>-4.5979103223007485</v>
      </c>
      <c r="X380" s="46">
        <v>60.254269466118785</v>
      </c>
      <c r="Y380" s="55">
        <v>5.1804999999994834</v>
      </c>
      <c r="Z380" s="54">
        <v>1.9588895982979287E-3</v>
      </c>
      <c r="AA380" s="54">
        <v>6.6234494833666238E-2</v>
      </c>
      <c r="AB380" s="53">
        <v>29</v>
      </c>
      <c r="AC380" s="52"/>
      <c r="AD380" s="51">
        <v>7.0000000000000007E-2</v>
      </c>
      <c r="AE380" s="50">
        <v>179.94499829612528</v>
      </c>
      <c r="AF380" s="49">
        <v>2584.356230533881</v>
      </c>
      <c r="AG380" s="49">
        <v>518.34</v>
      </c>
      <c r="AH380" s="49">
        <v>2121.09</v>
      </c>
      <c r="AI380" s="48">
        <v>2639.4300000000003</v>
      </c>
      <c r="AJ380" s="46">
        <v>-55.073769466119302</v>
      </c>
      <c r="AK380" s="47">
        <v>48</v>
      </c>
      <c r="AL380" s="46">
        <v>-7.0737694661193018</v>
      </c>
    </row>
    <row r="381" spans="2:38">
      <c r="B381" s="62" t="s">
        <v>151</v>
      </c>
      <c r="C381" s="62" t="s">
        <v>310</v>
      </c>
      <c r="D381" s="61" t="s">
        <v>564</v>
      </c>
      <c r="E381" s="61">
        <v>1111681</v>
      </c>
      <c r="F381" s="61">
        <v>1111681</v>
      </c>
      <c r="G381" s="63">
        <v>5</v>
      </c>
      <c r="I381" s="60">
        <v>165706.5</v>
      </c>
      <c r="J381" s="57">
        <v>1126.8050000000001</v>
      </c>
      <c r="K381" s="59">
        <v>147.05871912176463</v>
      </c>
      <c r="L381" s="58"/>
      <c r="M381" s="57">
        <v>175819.25</v>
      </c>
      <c r="O381" s="57">
        <v>176170.8885</v>
      </c>
      <c r="P381" s="52"/>
      <c r="Q381" s="56">
        <v>154.30028820677603</v>
      </c>
      <c r="R381" s="55">
        <v>175176.5</v>
      </c>
      <c r="S381" s="55">
        <v>1135.296</v>
      </c>
      <c r="T381" s="55">
        <v>34.33</v>
      </c>
      <c r="U381" s="55">
        <v>142.51675</v>
      </c>
      <c r="V381" s="55">
        <v>39.566499999999998</v>
      </c>
      <c r="W381" s="46">
        <v>-7.4643028271650564</v>
      </c>
      <c r="X381" s="46">
        <v>46.238825163535239</v>
      </c>
      <c r="Y381" s="55">
        <v>68.826000000000022</v>
      </c>
      <c r="Z381" s="54">
        <v>6.0623837307627278E-2</v>
      </c>
      <c r="AA381" s="54">
        <v>3.5583695615542754E-2</v>
      </c>
      <c r="AB381" s="53">
        <v>10.5</v>
      </c>
      <c r="AC381" s="52"/>
      <c r="AD381" s="51">
        <v>0.1</v>
      </c>
      <c r="AE381" s="50">
        <v>161.76459103394109</v>
      </c>
      <c r="AF381" s="49">
        <v>1089.0571748364648</v>
      </c>
      <c r="AG381" s="49">
        <v>37.200000000000003</v>
      </c>
      <c r="AH381" s="49">
        <v>1029.27</v>
      </c>
      <c r="AI381" s="48">
        <v>1066.47</v>
      </c>
      <c r="AJ381" s="46">
        <v>22.587174836464783</v>
      </c>
      <c r="AK381" s="47">
        <v>23</v>
      </c>
      <c r="AL381" s="46">
        <v>45.587174836464783</v>
      </c>
    </row>
    <row r="382" spans="2:38">
      <c r="B382" s="62" t="s">
        <v>154</v>
      </c>
      <c r="C382" s="62" t="s">
        <v>157</v>
      </c>
      <c r="D382" s="61" t="s">
        <v>565</v>
      </c>
      <c r="E382" s="61">
        <v>1110725</v>
      </c>
      <c r="F382" s="61">
        <v>1110725</v>
      </c>
      <c r="G382" s="63">
        <v>3</v>
      </c>
      <c r="I382" s="60">
        <v>172598</v>
      </c>
      <c r="J382" s="57">
        <v>945.8</v>
      </c>
      <c r="K382" s="59">
        <v>182.48889828716432</v>
      </c>
      <c r="L382" s="58"/>
      <c r="M382" s="57">
        <v>178893</v>
      </c>
      <c r="O382" s="57">
        <v>179250.78599999999</v>
      </c>
      <c r="P382" s="52"/>
      <c r="Q382" s="56">
        <v>186.03741418381597</v>
      </c>
      <c r="R382" s="55">
        <v>177981.25</v>
      </c>
      <c r="S382" s="55">
        <v>956.69600000000003</v>
      </c>
      <c r="T382" s="55">
        <v>0</v>
      </c>
      <c r="U382" s="55">
        <v>80.270749999999992</v>
      </c>
      <c r="V382" s="55">
        <v>7.1167499999999997</v>
      </c>
      <c r="W382" s="46">
        <v>-5.5759290177065566</v>
      </c>
      <c r="X382" s="46">
        <v>21.214248024724725</v>
      </c>
      <c r="Y382" s="55">
        <v>-39.363999999999919</v>
      </c>
      <c r="Z382" s="54">
        <v>-4.1145776714860229E-2</v>
      </c>
      <c r="AA382" s="54">
        <v>0</v>
      </c>
      <c r="AB382" s="53">
        <v>0</v>
      </c>
      <c r="AC382" s="52"/>
      <c r="AD382" s="51">
        <v>0.05</v>
      </c>
      <c r="AE382" s="50">
        <v>191.61334320152253</v>
      </c>
      <c r="AF382" s="49">
        <v>935.4817519752753</v>
      </c>
      <c r="AG382" s="49">
        <v>0</v>
      </c>
      <c r="AH382" s="49">
        <v>996.06</v>
      </c>
      <c r="AI382" s="48">
        <v>996.06</v>
      </c>
      <c r="AJ382" s="46">
        <v>-60.578248024724644</v>
      </c>
      <c r="AK382" s="47">
        <v>19</v>
      </c>
      <c r="AL382" s="46">
        <v>-41.578248024724644</v>
      </c>
    </row>
    <row r="383" spans="2:38">
      <c r="B383" s="62" t="s">
        <v>151</v>
      </c>
      <c r="C383" s="62" t="s">
        <v>152</v>
      </c>
      <c r="D383" s="61" t="s">
        <v>566</v>
      </c>
      <c r="E383" s="61">
        <v>1111308</v>
      </c>
      <c r="F383" s="61">
        <v>1111308</v>
      </c>
      <c r="G383" s="63">
        <v>3</v>
      </c>
      <c r="I383" s="60">
        <v>94717.75</v>
      </c>
      <c r="J383" s="57">
        <v>536.31600000000003</v>
      </c>
      <c r="K383" s="59">
        <v>176.60810044824319</v>
      </c>
      <c r="L383" s="58"/>
      <c r="M383" s="57">
        <v>100301.25</v>
      </c>
      <c r="O383" s="57">
        <v>100501.85249999999</v>
      </c>
      <c r="P383" s="52"/>
      <c r="Q383" s="56">
        <v>199.31165067531126</v>
      </c>
      <c r="R383" s="55">
        <v>100893.75</v>
      </c>
      <c r="S383" s="55">
        <v>506.21100000000007</v>
      </c>
      <c r="T383" s="55">
        <v>18.083333333333332</v>
      </c>
      <c r="U383" s="55">
        <v>105.8125</v>
      </c>
      <c r="V383" s="55">
        <v>15.271000000000001</v>
      </c>
      <c r="W383" s="46">
        <v>12.107064200173483</v>
      </c>
      <c r="X383" s="46">
        <v>-30.644717011759269</v>
      </c>
      <c r="Y383" s="55">
        <v>-24.689000000000021</v>
      </c>
      <c r="Z383" s="54">
        <v>-4.8772152323833376E-2</v>
      </c>
      <c r="AA383" s="54">
        <v>0</v>
      </c>
      <c r="AB383" s="53">
        <v>0</v>
      </c>
      <c r="AC383" s="52"/>
      <c r="AD383" s="51">
        <v>0.06</v>
      </c>
      <c r="AE383" s="50">
        <v>187.20458647513777</v>
      </c>
      <c r="AF383" s="49">
        <v>536.85571701175934</v>
      </c>
      <c r="AG383" s="49">
        <v>18.45</v>
      </c>
      <c r="AH383" s="49">
        <v>512.45000000000005</v>
      </c>
      <c r="AI383" s="48">
        <v>530.90000000000009</v>
      </c>
      <c r="AJ383" s="46">
        <v>5.9557170117592477</v>
      </c>
      <c r="AK383" s="47">
        <v>12</v>
      </c>
      <c r="AL383" s="46">
        <v>17.955717011759248</v>
      </c>
    </row>
    <row r="384" spans="2:38">
      <c r="B384" s="62" t="s">
        <v>154</v>
      </c>
      <c r="C384" s="62" t="s">
        <v>157</v>
      </c>
      <c r="D384" s="61" t="s">
        <v>567</v>
      </c>
      <c r="E384" s="61">
        <v>1110699</v>
      </c>
      <c r="F384" s="61">
        <v>1110699</v>
      </c>
      <c r="G384" s="63">
        <v>4</v>
      </c>
      <c r="I384" s="60">
        <v>184500.25</v>
      </c>
      <c r="J384" s="57">
        <v>1061.4590000000001</v>
      </c>
      <c r="K384" s="59">
        <v>173.81759446196224</v>
      </c>
      <c r="L384" s="58"/>
      <c r="M384" s="57">
        <v>199053</v>
      </c>
      <c r="O384" s="57">
        <v>199451.106</v>
      </c>
      <c r="P384" s="52"/>
      <c r="Q384" s="56">
        <v>180.90807968449792</v>
      </c>
      <c r="R384" s="55">
        <v>205735</v>
      </c>
      <c r="S384" s="55">
        <v>1137.2350000000001</v>
      </c>
      <c r="T384" s="55">
        <v>14.333333333333334</v>
      </c>
      <c r="U384" s="55">
        <v>80.137500000000003</v>
      </c>
      <c r="V384" s="55">
        <v>76.241749999999996</v>
      </c>
      <c r="W384" s="46">
        <v>-3.3385704451820573</v>
      </c>
      <c r="X384" s="46">
        <v>54.712707954969574</v>
      </c>
      <c r="Y384" s="55">
        <v>90.175000000000182</v>
      </c>
      <c r="Z384" s="54">
        <v>7.9293197975792318E-2</v>
      </c>
      <c r="AA384" s="54">
        <v>3.0021173623714457E-2</v>
      </c>
      <c r="AB384" s="53">
        <v>5.75</v>
      </c>
      <c r="AC384" s="52"/>
      <c r="AD384" s="51">
        <v>0.06</v>
      </c>
      <c r="AE384" s="50">
        <v>184.24665012967998</v>
      </c>
      <c r="AF384" s="49">
        <v>1082.5222920450306</v>
      </c>
      <c r="AG384" s="49">
        <v>0</v>
      </c>
      <c r="AH384" s="49">
        <v>1047.06</v>
      </c>
      <c r="AI384" s="48">
        <v>1047.06</v>
      </c>
      <c r="AJ384" s="46">
        <v>35.462292045030608</v>
      </c>
      <c r="AK384" s="47">
        <v>20</v>
      </c>
      <c r="AL384" s="46">
        <v>55.462292045030608</v>
      </c>
    </row>
    <row r="385" spans="2:38">
      <c r="B385" s="62" t="s">
        <v>77</v>
      </c>
      <c r="C385" s="62" t="s">
        <v>252</v>
      </c>
      <c r="D385" s="61" t="s">
        <v>568</v>
      </c>
      <c r="E385" s="61">
        <v>1110361</v>
      </c>
      <c r="F385" s="61">
        <v>1110361</v>
      </c>
      <c r="G385" s="63">
        <v>3</v>
      </c>
      <c r="I385" s="60">
        <v>273158.25</v>
      </c>
      <c r="J385" s="57">
        <v>1510.2649999999999</v>
      </c>
      <c r="K385" s="59">
        <v>180.8677616179942</v>
      </c>
      <c r="L385" s="58"/>
      <c r="M385" s="57">
        <v>281065.5</v>
      </c>
      <c r="O385" s="57">
        <v>281627.63099999999</v>
      </c>
      <c r="P385" s="52"/>
      <c r="Q385" s="56">
        <v>193.94668510989567</v>
      </c>
      <c r="R385" s="55">
        <v>282526.5</v>
      </c>
      <c r="S385" s="55">
        <v>1456.7225000000001</v>
      </c>
      <c r="T385" s="55">
        <v>56.904999999999994</v>
      </c>
      <c r="U385" s="55">
        <v>210.81675000000001</v>
      </c>
      <c r="V385" s="55">
        <v>53.916666666666664</v>
      </c>
      <c r="W385" s="46">
        <v>4.0355354110017458</v>
      </c>
      <c r="X385" s="46">
        <v>-26.221663344403396</v>
      </c>
      <c r="Y385" s="55">
        <v>-9.4974999999997181</v>
      </c>
      <c r="Z385" s="54">
        <v>-6.5197729835296137E-3</v>
      </c>
      <c r="AA385" s="54">
        <v>6.1402734632401396E-2</v>
      </c>
      <c r="AB385" s="53">
        <v>25.75</v>
      </c>
      <c r="AC385" s="52"/>
      <c r="AD385" s="51">
        <v>0.05</v>
      </c>
      <c r="AE385" s="50">
        <v>189.91114969889392</v>
      </c>
      <c r="AF385" s="49">
        <v>1482.9441633444035</v>
      </c>
      <c r="AG385" s="49">
        <v>91.1</v>
      </c>
      <c r="AH385" s="49">
        <v>1375.12</v>
      </c>
      <c r="AI385" s="48">
        <v>1466.2199999999998</v>
      </c>
      <c r="AJ385" s="46">
        <v>16.724163344403678</v>
      </c>
      <c r="AK385" s="47">
        <v>27</v>
      </c>
      <c r="AL385" s="46">
        <v>43.724163344403678</v>
      </c>
    </row>
    <row r="386" spans="2:38">
      <c r="B386" s="62" t="s">
        <v>65</v>
      </c>
      <c r="C386" s="62" t="s">
        <v>214</v>
      </c>
      <c r="D386" s="61" t="s">
        <v>569</v>
      </c>
      <c r="E386" s="61">
        <v>1111800</v>
      </c>
      <c r="F386" s="61">
        <v>1111800</v>
      </c>
      <c r="G386" s="63">
        <v>5</v>
      </c>
      <c r="I386" s="60">
        <v>263657.5</v>
      </c>
      <c r="J386" s="57">
        <v>1701.296</v>
      </c>
      <c r="K386" s="59">
        <v>154.97450179157536</v>
      </c>
      <c r="L386" s="58"/>
      <c r="M386" s="57">
        <v>271534.25</v>
      </c>
      <c r="O386" s="57">
        <v>272077.31849999999</v>
      </c>
      <c r="P386" s="52"/>
      <c r="Q386" s="56">
        <v>165.23938446704113</v>
      </c>
      <c r="R386" s="55">
        <v>283101.25</v>
      </c>
      <c r="S386" s="55">
        <v>1713.2795000000001</v>
      </c>
      <c r="T386" s="55">
        <v>64.625</v>
      </c>
      <c r="U386" s="55">
        <v>139.16249999999999</v>
      </c>
      <c r="V386" s="55">
        <v>173.23750000000001</v>
      </c>
      <c r="W386" s="46">
        <v>-3.6828224857760006</v>
      </c>
      <c r="X386" s="46">
        <v>102.61312635976083</v>
      </c>
      <c r="Y386" s="55">
        <v>64.499500000000126</v>
      </c>
      <c r="Z386" s="54">
        <v>3.7646805439509504E-2</v>
      </c>
      <c r="AA386" s="54">
        <v>9.6328978771511118E-3</v>
      </c>
      <c r="AB386" s="53">
        <v>3</v>
      </c>
      <c r="AC386" s="52"/>
      <c r="AD386" s="51">
        <v>0.09</v>
      </c>
      <c r="AE386" s="50">
        <v>168.92220695281713</v>
      </c>
      <c r="AF386" s="49">
        <v>1610.6663736402393</v>
      </c>
      <c r="AG386" s="49">
        <v>84.3</v>
      </c>
      <c r="AH386" s="49">
        <v>1564.48</v>
      </c>
      <c r="AI386" s="48">
        <v>1648.78</v>
      </c>
      <c r="AJ386" s="46">
        <v>-38.113626359760701</v>
      </c>
      <c r="AK386" s="47">
        <v>36</v>
      </c>
      <c r="AL386" s="46">
        <v>-2.1136263597607012</v>
      </c>
    </row>
    <row r="387" spans="2:38">
      <c r="B387" s="62" t="s">
        <v>104</v>
      </c>
      <c r="C387" s="62" t="s">
        <v>105</v>
      </c>
      <c r="D387" s="61" t="s">
        <v>570</v>
      </c>
      <c r="E387" s="61">
        <v>1112583</v>
      </c>
      <c r="F387" s="61">
        <v>1112583</v>
      </c>
      <c r="G387" s="63">
        <v>1</v>
      </c>
      <c r="I387" s="60">
        <v>102754.75</v>
      </c>
      <c r="J387" s="57">
        <v>498.20249999999999</v>
      </c>
      <c r="K387" s="59">
        <v>206.25097224522159</v>
      </c>
      <c r="L387" s="58"/>
      <c r="M387" s="57">
        <v>115777.25</v>
      </c>
      <c r="O387" s="57">
        <v>116008.8045</v>
      </c>
      <c r="P387" s="52"/>
      <c r="Q387" s="56">
        <v>248.77990782783962</v>
      </c>
      <c r="R387" s="55">
        <v>120837.75</v>
      </c>
      <c r="S387" s="55">
        <v>485.72149999999999</v>
      </c>
      <c r="T387" s="55">
        <v>0</v>
      </c>
      <c r="U387" s="55">
        <v>49.521000000000001</v>
      </c>
      <c r="V387" s="55">
        <v>61.658499999999997</v>
      </c>
      <c r="W387" s="46">
        <v>42.528935582618033</v>
      </c>
      <c r="X387" s="46">
        <v>-76.742779499597304</v>
      </c>
      <c r="Y387" s="55">
        <v>-7.3084999999999809</v>
      </c>
      <c r="Z387" s="54">
        <v>-1.5046688277129962E-2</v>
      </c>
      <c r="AA387" s="54">
        <v>7.3459645377453595E-3</v>
      </c>
      <c r="AB387" s="53">
        <v>1</v>
      </c>
      <c r="AC387" s="52"/>
      <c r="AD387" s="51">
        <v>0</v>
      </c>
      <c r="AE387" s="50">
        <v>206.25097224522159</v>
      </c>
      <c r="AF387" s="49">
        <v>562.4642794995973</v>
      </c>
      <c r="AG387" s="49">
        <v>3</v>
      </c>
      <c r="AH387" s="49">
        <v>490.03</v>
      </c>
      <c r="AI387" s="48">
        <v>493.03</v>
      </c>
      <c r="AJ387" s="46">
        <v>69.434279499597324</v>
      </c>
      <c r="AK387" s="47">
        <v>7</v>
      </c>
      <c r="AL387" s="46">
        <v>76.434279499597324</v>
      </c>
    </row>
    <row r="388" spans="2:38">
      <c r="B388" s="62" t="s">
        <v>205</v>
      </c>
      <c r="C388" s="62" t="s">
        <v>515</v>
      </c>
      <c r="D388" s="61" t="s">
        <v>571</v>
      </c>
      <c r="E388" s="61">
        <v>1111670</v>
      </c>
      <c r="F388" s="61">
        <v>1111670</v>
      </c>
      <c r="G388" s="63">
        <v>4</v>
      </c>
      <c r="I388" s="60">
        <v>385957</v>
      </c>
      <c r="J388" s="57">
        <v>2295.7292499999999</v>
      </c>
      <c r="K388" s="59">
        <v>168.11956375082124</v>
      </c>
      <c r="L388" s="58"/>
      <c r="M388" s="57">
        <v>431398.5</v>
      </c>
      <c r="O388" s="57">
        <v>432261.29700000002</v>
      </c>
      <c r="P388" s="52"/>
      <c r="Q388" s="56">
        <v>165.61058197843835</v>
      </c>
      <c r="R388" s="55">
        <v>419808.5</v>
      </c>
      <c r="S388" s="55">
        <v>2534.9134999999997</v>
      </c>
      <c r="T388" s="55">
        <v>130.41499999999999</v>
      </c>
      <c r="U388" s="55">
        <v>172.99999999999997</v>
      </c>
      <c r="V388" s="55">
        <v>187.1875</v>
      </c>
      <c r="W388" s="46">
        <v>-14.277351234940397</v>
      </c>
      <c r="X388" s="46">
        <v>131.96579095460174</v>
      </c>
      <c r="Y388" s="55">
        <v>117.59349999999995</v>
      </c>
      <c r="Z388" s="54">
        <v>4.6389551359444794E-2</v>
      </c>
      <c r="AA388" s="54">
        <v>4.8359802879063329E-2</v>
      </c>
      <c r="AB388" s="53">
        <v>28.75</v>
      </c>
      <c r="AC388" s="52"/>
      <c r="AD388" s="51">
        <v>7.0000000000000007E-2</v>
      </c>
      <c r="AE388" s="50">
        <v>179.88793321337874</v>
      </c>
      <c r="AF388" s="49">
        <v>2402.9477090453979</v>
      </c>
      <c r="AG388" s="49">
        <v>163.19999999999999</v>
      </c>
      <c r="AH388" s="49">
        <v>2254.12</v>
      </c>
      <c r="AI388" s="48">
        <v>2417.3199999999997</v>
      </c>
      <c r="AJ388" s="46">
        <v>-14.372290954601795</v>
      </c>
      <c r="AK388" s="47">
        <v>50</v>
      </c>
      <c r="AL388" s="46">
        <v>35.627709045398205</v>
      </c>
    </row>
    <row r="389" spans="2:38">
      <c r="B389" s="62" t="s">
        <v>110</v>
      </c>
      <c r="C389" s="62" t="s">
        <v>229</v>
      </c>
      <c r="D389" s="61" t="s">
        <v>572</v>
      </c>
      <c r="E389" s="61">
        <v>1112118</v>
      </c>
      <c r="F389" s="61">
        <v>1112118</v>
      </c>
      <c r="G389" s="63">
        <v>3</v>
      </c>
      <c r="I389" s="60">
        <v>320357.75</v>
      </c>
      <c r="J389" s="57">
        <v>1740.9997499999999</v>
      </c>
      <c r="K389" s="59">
        <v>184.00792418264277</v>
      </c>
      <c r="L389" s="58"/>
      <c r="M389" s="57">
        <v>341064</v>
      </c>
      <c r="O389" s="57">
        <v>341746.12800000003</v>
      </c>
      <c r="P389" s="52"/>
      <c r="Q389" s="56">
        <v>188.43891788375788</v>
      </c>
      <c r="R389" s="55">
        <v>346561.5</v>
      </c>
      <c r="S389" s="55">
        <v>1839.1185</v>
      </c>
      <c r="T389" s="55">
        <v>0</v>
      </c>
      <c r="U389" s="55">
        <v>157.46674999999999</v>
      </c>
      <c r="V389" s="55">
        <v>146.18324999999999</v>
      </c>
      <c r="W389" s="46">
        <v>-2.9293232661906075</v>
      </c>
      <c r="X389" s="46">
        <v>53.314722181812158</v>
      </c>
      <c r="Y389" s="55">
        <v>119.82850000000008</v>
      </c>
      <c r="Z389" s="54">
        <v>6.5155399176290207E-2</v>
      </c>
      <c r="AA389" s="54">
        <v>1.0166810727748566E-2</v>
      </c>
      <c r="AB389" s="53">
        <v>4.25</v>
      </c>
      <c r="AC389" s="52"/>
      <c r="AD389" s="51">
        <v>0.04</v>
      </c>
      <c r="AE389" s="50">
        <v>191.36824114994849</v>
      </c>
      <c r="AF389" s="49">
        <v>1785.8037778181879</v>
      </c>
      <c r="AG389" s="49">
        <v>0</v>
      </c>
      <c r="AH389" s="49">
        <v>1719.29</v>
      </c>
      <c r="AI389" s="48">
        <v>1719.29</v>
      </c>
      <c r="AJ389" s="46">
        <v>66.513777818187918</v>
      </c>
      <c r="AK389" s="47">
        <v>30</v>
      </c>
      <c r="AL389" s="46">
        <v>96.513777818187918</v>
      </c>
    </row>
    <row r="390" spans="2:38">
      <c r="B390" s="62" t="s">
        <v>85</v>
      </c>
      <c r="C390" s="62" t="s">
        <v>457</v>
      </c>
      <c r="D390" s="61" t="s">
        <v>573</v>
      </c>
      <c r="E390" s="61">
        <v>1111826</v>
      </c>
      <c r="F390" s="61">
        <v>1111826</v>
      </c>
      <c r="G390" s="63">
        <v>5</v>
      </c>
      <c r="I390" s="60">
        <v>487499.25</v>
      </c>
      <c r="J390" s="57">
        <v>3164.3449999999998</v>
      </c>
      <c r="K390" s="59">
        <v>154.06008194428864</v>
      </c>
      <c r="L390" s="58"/>
      <c r="M390" s="57">
        <v>473804.25</v>
      </c>
      <c r="O390" s="57">
        <v>474751.85849999997</v>
      </c>
      <c r="P390" s="52"/>
      <c r="Q390" s="56">
        <v>150.25749606851548</v>
      </c>
      <c r="R390" s="55">
        <v>493742</v>
      </c>
      <c r="S390" s="55">
        <v>3285.9724999999999</v>
      </c>
      <c r="T390" s="55">
        <v>177.39499999999998</v>
      </c>
      <c r="U390" s="55">
        <v>395.92233333333326</v>
      </c>
      <c r="V390" s="55">
        <v>124.63900000000001</v>
      </c>
      <c r="W390" s="46">
        <v>-17.667993250759139</v>
      </c>
      <c r="X390" s="46">
        <v>458.8146907566379</v>
      </c>
      <c r="Y390" s="55">
        <v>180.49249999999984</v>
      </c>
      <c r="Z390" s="54">
        <v>5.4928183361242326E-2</v>
      </c>
      <c r="AA390" s="54">
        <v>0</v>
      </c>
      <c r="AB390" s="53">
        <v>0</v>
      </c>
      <c r="AC390" s="52"/>
      <c r="AD390" s="51">
        <v>0.09</v>
      </c>
      <c r="AE390" s="50">
        <v>167.92548931927462</v>
      </c>
      <c r="AF390" s="49">
        <v>2827.157809243362</v>
      </c>
      <c r="AG390" s="49">
        <v>72</v>
      </c>
      <c r="AH390" s="49">
        <v>3033.48</v>
      </c>
      <c r="AI390" s="48">
        <v>3105.48</v>
      </c>
      <c r="AJ390" s="46">
        <v>-278.32219075663807</v>
      </c>
      <c r="AK390" s="47">
        <v>69</v>
      </c>
      <c r="AL390" s="46">
        <v>-209.32219075663807</v>
      </c>
    </row>
    <row r="391" spans="2:38">
      <c r="B391" s="62" t="s">
        <v>62</v>
      </c>
      <c r="C391" s="62" t="s">
        <v>574</v>
      </c>
      <c r="D391" s="61" t="s">
        <v>575</v>
      </c>
      <c r="E391" s="61">
        <v>1111366</v>
      </c>
      <c r="F391" s="61">
        <v>1111366</v>
      </c>
      <c r="G391" s="63">
        <v>1</v>
      </c>
      <c r="I391" s="60">
        <v>311012</v>
      </c>
      <c r="J391" s="57">
        <v>1563.6782500000002</v>
      </c>
      <c r="K391" s="59">
        <v>198.89769522598397</v>
      </c>
      <c r="L391" s="58"/>
      <c r="M391" s="57">
        <v>353313.75</v>
      </c>
      <c r="O391" s="57">
        <v>354020.3775</v>
      </c>
      <c r="P391" s="52"/>
      <c r="Q391" s="56">
        <v>223.42459067046605</v>
      </c>
      <c r="R391" s="55">
        <v>374201</v>
      </c>
      <c r="S391" s="55">
        <v>1674.8425</v>
      </c>
      <c r="T391" s="55">
        <v>19.875</v>
      </c>
      <c r="U391" s="55">
        <v>305.57500000000005</v>
      </c>
      <c r="V391" s="55">
        <v>135.47925000000001</v>
      </c>
      <c r="W391" s="46">
        <v>24.526895444482079</v>
      </c>
      <c r="X391" s="46">
        <v>-105.06941450342583</v>
      </c>
      <c r="Y391" s="55">
        <v>247.16249999999991</v>
      </c>
      <c r="Z391" s="54">
        <v>0.14757357781403321</v>
      </c>
      <c r="AA391" s="54">
        <v>0</v>
      </c>
      <c r="AB391" s="53">
        <v>0</v>
      </c>
      <c r="AC391" s="52"/>
      <c r="AD391" s="51">
        <v>0</v>
      </c>
      <c r="AE391" s="50">
        <v>198.89769522598397</v>
      </c>
      <c r="AF391" s="49">
        <v>1779.9119145034258</v>
      </c>
      <c r="AG391" s="49">
        <v>27.3</v>
      </c>
      <c r="AH391" s="49">
        <v>1400.38</v>
      </c>
      <c r="AI391" s="48">
        <v>1427.68</v>
      </c>
      <c r="AJ391" s="46">
        <v>352.23191450342574</v>
      </c>
      <c r="AK391" s="47">
        <v>21</v>
      </c>
      <c r="AL391" s="46">
        <v>373.23191450342574</v>
      </c>
    </row>
    <row r="392" spans="2:38">
      <c r="B392" s="62" t="s">
        <v>104</v>
      </c>
      <c r="C392" s="62" t="s">
        <v>105</v>
      </c>
      <c r="D392" s="61" t="s">
        <v>576</v>
      </c>
      <c r="E392" s="61">
        <v>1112663</v>
      </c>
      <c r="F392" s="61">
        <v>1112663</v>
      </c>
      <c r="G392" s="63">
        <v>4</v>
      </c>
      <c r="I392" s="60">
        <v>259596.5</v>
      </c>
      <c r="J392" s="57">
        <v>1502.3130000000001</v>
      </c>
      <c r="K392" s="59">
        <v>172.79787900390929</v>
      </c>
      <c r="L392" s="58"/>
      <c r="M392" s="57">
        <v>256891</v>
      </c>
      <c r="O392" s="57">
        <v>257404.78200000001</v>
      </c>
      <c r="P392" s="52"/>
      <c r="Q392" s="56">
        <v>160.54120330353715</v>
      </c>
      <c r="R392" s="55">
        <v>254734.5</v>
      </c>
      <c r="S392" s="55">
        <v>1586.7234999999998</v>
      </c>
      <c r="T392" s="55">
        <v>0</v>
      </c>
      <c r="U392" s="55">
        <v>154.98349999999999</v>
      </c>
      <c r="V392" s="55">
        <v>85.478999999999999</v>
      </c>
      <c r="W392" s="46">
        <v>-22.624548440606702</v>
      </c>
      <c r="X392" s="46">
        <v>181.41284804167208</v>
      </c>
      <c r="Y392" s="55">
        <v>27.363499999999704</v>
      </c>
      <c r="Z392" s="54">
        <v>1.7245285646805955E-2</v>
      </c>
      <c r="AA392" s="54">
        <v>0</v>
      </c>
      <c r="AB392" s="53">
        <v>0</v>
      </c>
      <c r="AC392" s="52"/>
      <c r="AD392" s="51">
        <v>0.06</v>
      </c>
      <c r="AE392" s="50">
        <v>183.16575174414385</v>
      </c>
      <c r="AF392" s="49">
        <v>1405.3106519583278</v>
      </c>
      <c r="AG392" s="49">
        <v>0</v>
      </c>
      <c r="AH392" s="49">
        <v>1559.3600000000001</v>
      </c>
      <c r="AI392" s="48">
        <v>1559.3600000000001</v>
      </c>
      <c r="AJ392" s="46">
        <v>-154.04934804167237</v>
      </c>
      <c r="AK392" s="47">
        <v>24</v>
      </c>
      <c r="AL392" s="46">
        <v>-130.04934804167237</v>
      </c>
    </row>
    <row r="393" spans="2:38">
      <c r="B393" s="62" t="s">
        <v>77</v>
      </c>
      <c r="C393" s="62" t="s">
        <v>252</v>
      </c>
      <c r="D393" s="61" t="s">
        <v>577</v>
      </c>
      <c r="E393" s="61">
        <v>1110362</v>
      </c>
      <c r="F393" s="61">
        <v>1110362</v>
      </c>
      <c r="G393" s="63">
        <v>3</v>
      </c>
      <c r="I393" s="60">
        <v>152150.5</v>
      </c>
      <c r="J393" s="57">
        <v>826.5625</v>
      </c>
      <c r="K393" s="59">
        <v>184.07621928166353</v>
      </c>
      <c r="L393" s="58"/>
      <c r="M393" s="57">
        <v>160109</v>
      </c>
      <c r="O393" s="57">
        <v>160429.21799999999</v>
      </c>
      <c r="P393" s="52"/>
      <c r="Q393" s="56">
        <v>207.54953696518189</v>
      </c>
      <c r="R393" s="55">
        <v>160469</v>
      </c>
      <c r="S393" s="55">
        <v>773.15999999999985</v>
      </c>
      <c r="T393" s="55">
        <v>11.25</v>
      </c>
      <c r="U393" s="55">
        <v>15.825000000000001</v>
      </c>
      <c r="V393" s="55">
        <v>36.91675</v>
      </c>
      <c r="W393" s="46">
        <v>16.110268912251826</v>
      </c>
      <c r="X393" s="46">
        <v>-64.85625252580769</v>
      </c>
      <c r="Y393" s="55">
        <v>-7.9600000000001501</v>
      </c>
      <c r="Z393" s="54">
        <v>-1.0295411040405805E-2</v>
      </c>
      <c r="AA393" s="54">
        <v>2.4645814940934124E-3</v>
      </c>
      <c r="AB393" s="53">
        <v>0.5</v>
      </c>
      <c r="AC393" s="52"/>
      <c r="AD393" s="51">
        <v>0.04</v>
      </c>
      <c r="AE393" s="50">
        <v>191.43926805293006</v>
      </c>
      <c r="AF393" s="49">
        <v>838.01625252580754</v>
      </c>
      <c r="AG393" s="49">
        <v>0</v>
      </c>
      <c r="AH393" s="49">
        <v>781.12</v>
      </c>
      <c r="AI393" s="48">
        <v>781.12</v>
      </c>
      <c r="AJ393" s="46">
        <v>56.89625252580754</v>
      </c>
      <c r="AK393" s="47">
        <v>15</v>
      </c>
      <c r="AL393" s="46">
        <v>71.89625252580754</v>
      </c>
    </row>
    <row r="394" spans="2:38">
      <c r="B394" s="62" t="s">
        <v>91</v>
      </c>
      <c r="C394" s="62" t="s">
        <v>92</v>
      </c>
      <c r="D394" s="61" t="s">
        <v>578</v>
      </c>
      <c r="E394" s="61">
        <v>1112684</v>
      </c>
      <c r="F394" s="61">
        <v>1112684</v>
      </c>
      <c r="G394" s="63">
        <v>5</v>
      </c>
      <c r="I394" s="60">
        <v>220363</v>
      </c>
      <c r="J394" s="57">
        <v>1404.5625</v>
      </c>
      <c r="K394" s="59">
        <v>156.89084679393051</v>
      </c>
      <c r="L394" s="58"/>
      <c r="M394" s="57">
        <v>219198.5</v>
      </c>
      <c r="O394" s="57">
        <v>219636.897</v>
      </c>
      <c r="P394" s="52"/>
      <c r="Q394" s="56">
        <v>146.28911969876</v>
      </c>
      <c r="R394" s="55">
        <v>223037</v>
      </c>
      <c r="S394" s="55">
        <v>1524.6315</v>
      </c>
      <c r="T394" s="55">
        <v>18</v>
      </c>
      <c r="U394" s="55">
        <v>89.829250000000002</v>
      </c>
      <c r="V394" s="55">
        <v>151.98325</v>
      </c>
      <c r="W394" s="46">
        <v>-23.152994838684947</v>
      </c>
      <c r="X394" s="46">
        <v>228.39592362289727</v>
      </c>
      <c r="Y394" s="55">
        <v>207.51150000000007</v>
      </c>
      <c r="Z394" s="54">
        <v>0.13610600331949069</v>
      </c>
      <c r="AA394" s="54">
        <v>8.52846356155086E-2</v>
      </c>
      <c r="AB394" s="53">
        <v>19</v>
      </c>
      <c r="AC394" s="52"/>
      <c r="AD394" s="51">
        <v>0.08</v>
      </c>
      <c r="AE394" s="50">
        <v>169.44211453744495</v>
      </c>
      <c r="AF394" s="49">
        <v>1296.2355763771027</v>
      </c>
      <c r="AG394" s="49">
        <v>0</v>
      </c>
      <c r="AH394" s="49">
        <v>1317.12</v>
      </c>
      <c r="AI394" s="48">
        <v>1317.12</v>
      </c>
      <c r="AJ394" s="46">
        <v>-20.884423622897202</v>
      </c>
      <c r="AK394" s="47">
        <v>27</v>
      </c>
      <c r="AL394" s="46">
        <v>6.1155763771027978</v>
      </c>
    </row>
    <row r="395" spans="2:38">
      <c r="B395" s="62" t="s">
        <v>62</v>
      </c>
      <c r="C395" s="62" t="s">
        <v>245</v>
      </c>
      <c r="D395" s="61" t="s">
        <v>579</v>
      </c>
      <c r="E395" s="61">
        <v>1111397</v>
      </c>
      <c r="F395" s="61">
        <v>1111397</v>
      </c>
      <c r="G395" s="63">
        <v>3</v>
      </c>
      <c r="I395" s="60">
        <v>264054.75</v>
      </c>
      <c r="J395" s="57">
        <v>1453.8692499999997</v>
      </c>
      <c r="K395" s="59">
        <v>181.62207502497219</v>
      </c>
      <c r="L395" s="58"/>
      <c r="M395" s="57">
        <v>271761</v>
      </c>
      <c r="O395" s="57">
        <v>272304.522</v>
      </c>
      <c r="P395" s="52"/>
      <c r="Q395" s="56">
        <v>188.29101596837899</v>
      </c>
      <c r="R395" s="55">
        <v>273102.75</v>
      </c>
      <c r="S395" s="55">
        <v>1450.4290000000001</v>
      </c>
      <c r="T395" s="55">
        <v>30.83</v>
      </c>
      <c r="U395" s="55">
        <v>100.70824999999999</v>
      </c>
      <c r="V395" s="55">
        <v>27.016500000000001</v>
      </c>
      <c r="W395" s="46">
        <v>-2.4121628078418098</v>
      </c>
      <c r="X395" s="46">
        <v>22.531868198470647</v>
      </c>
      <c r="Y395" s="55">
        <v>73.949000000000069</v>
      </c>
      <c r="Z395" s="54">
        <v>5.098422604622499E-2</v>
      </c>
      <c r="AA395" s="54">
        <v>4.6707146193367588E-4</v>
      </c>
      <c r="AB395" s="53">
        <v>0.25</v>
      </c>
      <c r="AC395" s="52"/>
      <c r="AD395" s="51">
        <v>0.05</v>
      </c>
      <c r="AE395" s="50">
        <v>190.7031787762208</v>
      </c>
      <c r="AF395" s="49">
        <v>1427.8971318015294</v>
      </c>
      <c r="AG395" s="49">
        <v>35.6</v>
      </c>
      <c r="AH395" s="49">
        <v>1340.88</v>
      </c>
      <c r="AI395" s="48">
        <v>1376.48</v>
      </c>
      <c r="AJ395" s="46">
        <v>51.417131801529422</v>
      </c>
      <c r="AK395" s="47">
        <v>28</v>
      </c>
      <c r="AL395" s="46">
        <v>79.417131801529422</v>
      </c>
    </row>
    <row r="396" spans="2:38">
      <c r="B396" s="62" t="s">
        <v>62</v>
      </c>
      <c r="C396" s="62" t="s">
        <v>245</v>
      </c>
      <c r="D396" s="61" t="s">
        <v>580</v>
      </c>
      <c r="E396" s="61">
        <v>1111406</v>
      </c>
      <c r="F396" s="61">
        <v>1111406</v>
      </c>
      <c r="G396" s="63">
        <v>5</v>
      </c>
      <c r="I396" s="60">
        <v>667142.5</v>
      </c>
      <c r="J396" s="57">
        <v>4253.4825000000001</v>
      </c>
      <c r="K396" s="59">
        <v>156.84618427370984</v>
      </c>
      <c r="L396" s="58"/>
      <c r="M396" s="57">
        <v>701155.25</v>
      </c>
      <c r="O396" s="57">
        <v>702557.56050000002</v>
      </c>
      <c r="P396" s="52"/>
      <c r="Q396" s="56">
        <v>169.68453842986162</v>
      </c>
      <c r="R396" s="55">
        <v>736242.25</v>
      </c>
      <c r="S396" s="55">
        <v>4338.88825</v>
      </c>
      <c r="T396" s="55">
        <v>75.659750000000003</v>
      </c>
      <c r="U396" s="55">
        <v>506.04575</v>
      </c>
      <c r="V396" s="55">
        <v>179.96674999999999</v>
      </c>
      <c r="W396" s="46">
        <v>0.29065941425500341</v>
      </c>
      <c r="X396" s="46">
        <v>191.40922311454869</v>
      </c>
      <c r="Y396" s="55">
        <v>194.62824999999975</v>
      </c>
      <c r="Z396" s="54">
        <v>4.4856709549963576E-2</v>
      </c>
      <c r="AA396" s="54">
        <v>7.5459987076148701E-4</v>
      </c>
      <c r="AB396" s="53">
        <v>1</v>
      </c>
      <c r="AC396" s="52"/>
      <c r="AD396" s="51">
        <v>0.08</v>
      </c>
      <c r="AE396" s="50">
        <v>169.39387901560661</v>
      </c>
      <c r="AF396" s="49">
        <v>4147.4790268854513</v>
      </c>
      <c r="AG396" s="49">
        <v>91.11</v>
      </c>
      <c r="AH396" s="49">
        <v>4053.15</v>
      </c>
      <c r="AI396" s="48">
        <v>4144.26</v>
      </c>
      <c r="AJ396" s="46">
        <v>3.2190268854510578</v>
      </c>
      <c r="AK396" s="47">
        <v>77</v>
      </c>
      <c r="AL396" s="46">
        <v>80.219026885451058</v>
      </c>
    </row>
    <row r="397" spans="2:38">
      <c r="B397" s="62" t="s">
        <v>80</v>
      </c>
      <c r="C397" s="62" t="s">
        <v>81</v>
      </c>
      <c r="D397" s="61" t="s">
        <v>581</v>
      </c>
      <c r="E397" s="61">
        <v>1111980</v>
      </c>
      <c r="F397" s="61">
        <v>1111980</v>
      </c>
      <c r="G397" s="63">
        <v>4</v>
      </c>
      <c r="I397" s="60">
        <v>132302.25</v>
      </c>
      <c r="J397" s="57">
        <v>813.99824999999998</v>
      </c>
      <c r="K397" s="59">
        <v>162.53382608623545</v>
      </c>
      <c r="L397" s="58"/>
      <c r="M397" s="57">
        <v>139786.25</v>
      </c>
      <c r="O397" s="57">
        <v>140065.82250000001</v>
      </c>
      <c r="P397" s="52"/>
      <c r="Q397" s="56">
        <v>160.42180082047329</v>
      </c>
      <c r="R397" s="55">
        <v>140249</v>
      </c>
      <c r="S397" s="55">
        <v>874.25149999999996</v>
      </c>
      <c r="T397" s="55">
        <v>0</v>
      </c>
      <c r="U397" s="55">
        <v>25.04175</v>
      </c>
      <c r="V397" s="55">
        <v>49.300000000000004</v>
      </c>
      <c r="W397" s="46">
        <v>-15.114731352660982</v>
      </c>
      <c r="X397" s="46">
        <v>76.321742780853015</v>
      </c>
      <c r="Y397" s="55">
        <v>113.0714999999999</v>
      </c>
      <c r="Z397" s="54">
        <v>0.12933520846118068</v>
      </c>
      <c r="AA397" s="54">
        <v>5.2365344230660082E-2</v>
      </c>
      <c r="AB397" s="53">
        <v>34.75</v>
      </c>
      <c r="AC397" s="52"/>
      <c r="AD397" s="51">
        <v>0.08</v>
      </c>
      <c r="AE397" s="50">
        <v>175.53653217313428</v>
      </c>
      <c r="AF397" s="49">
        <v>797.92975721914695</v>
      </c>
      <c r="AG397" s="49">
        <v>0</v>
      </c>
      <c r="AH397" s="49">
        <v>761.18000000000006</v>
      </c>
      <c r="AI397" s="48">
        <v>761.18000000000006</v>
      </c>
      <c r="AJ397" s="46">
        <v>36.749757219146886</v>
      </c>
      <c r="AK397" s="47">
        <v>17</v>
      </c>
      <c r="AL397" s="46">
        <v>53.749757219146886</v>
      </c>
    </row>
    <row r="398" spans="2:38">
      <c r="B398" s="62" t="s">
        <v>74</v>
      </c>
      <c r="C398" s="62" t="s">
        <v>240</v>
      </c>
      <c r="D398" s="61" t="s">
        <v>582</v>
      </c>
      <c r="E398" s="61">
        <v>1112772</v>
      </c>
      <c r="F398" s="61">
        <v>1112772</v>
      </c>
      <c r="G398" s="63">
        <v>5</v>
      </c>
      <c r="I398" s="60">
        <v>224712.75</v>
      </c>
      <c r="J398" s="57">
        <v>1439.65425</v>
      </c>
      <c r="K398" s="59">
        <v>156.08799821207072</v>
      </c>
      <c r="L398" s="58"/>
      <c r="M398" s="57">
        <v>238377.25</v>
      </c>
      <c r="O398" s="57">
        <v>238854.00450000001</v>
      </c>
      <c r="P398" s="52"/>
      <c r="Q398" s="56">
        <v>164.15503525551435</v>
      </c>
      <c r="R398" s="55">
        <v>246211.5</v>
      </c>
      <c r="S398" s="55">
        <v>1499.87175</v>
      </c>
      <c r="T398" s="55">
        <v>53.416666666666664</v>
      </c>
      <c r="U398" s="55">
        <v>181.89175</v>
      </c>
      <c r="V398" s="55">
        <v>87.766750000000002</v>
      </c>
      <c r="W398" s="46">
        <v>-4.420002813522018</v>
      </c>
      <c r="X398" s="46">
        <v>82.971553885659659</v>
      </c>
      <c r="Y398" s="55">
        <v>85.301750000000084</v>
      </c>
      <c r="Z398" s="54">
        <v>5.6872695948837017E-2</v>
      </c>
      <c r="AA398" s="54">
        <v>0.13491790613963595</v>
      </c>
      <c r="AB398" s="53">
        <v>27.5</v>
      </c>
      <c r="AC398" s="52"/>
      <c r="AD398" s="51">
        <v>0.08</v>
      </c>
      <c r="AE398" s="50">
        <v>168.57503806903637</v>
      </c>
      <c r="AF398" s="49">
        <v>1416.9001961143404</v>
      </c>
      <c r="AG398" s="49">
        <v>48.45</v>
      </c>
      <c r="AH398" s="49">
        <v>1366.12</v>
      </c>
      <c r="AI398" s="48">
        <v>1414.57</v>
      </c>
      <c r="AJ398" s="46">
        <v>2.3301961143404242</v>
      </c>
      <c r="AK398" s="47">
        <v>20</v>
      </c>
      <c r="AL398" s="46">
        <v>22.330196114340424</v>
      </c>
    </row>
    <row r="399" spans="2:38">
      <c r="B399" s="62" t="s">
        <v>145</v>
      </c>
      <c r="C399" s="62" t="s">
        <v>257</v>
      </c>
      <c r="D399" s="61" t="s">
        <v>583</v>
      </c>
      <c r="E399" s="61">
        <v>1112963</v>
      </c>
      <c r="F399" s="61">
        <v>1112963</v>
      </c>
      <c r="G399" s="63">
        <v>5</v>
      </c>
      <c r="I399" s="60">
        <v>429050.5</v>
      </c>
      <c r="J399" s="57">
        <v>2901.0065</v>
      </c>
      <c r="K399" s="59">
        <v>147.89711777619252</v>
      </c>
      <c r="L399" s="58"/>
      <c r="M399" s="57">
        <v>449197.25</v>
      </c>
      <c r="O399" s="57">
        <v>450095.64449999999</v>
      </c>
      <c r="P399" s="52"/>
      <c r="Q399" s="56">
        <v>158.29314468504822</v>
      </c>
      <c r="R399" s="55">
        <v>461679.25</v>
      </c>
      <c r="S399" s="55">
        <v>2916.60925</v>
      </c>
      <c r="T399" s="55">
        <v>74.842500000000001</v>
      </c>
      <c r="U399" s="55">
        <v>391.12924999999996</v>
      </c>
      <c r="V399" s="55">
        <v>75.804249999999996</v>
      </c>
      <c r="W399" s="46">
        <v>-4.3936848687635575</v>
      </c>
      <c r="X399" s="46">
        <v>149.97075975194775</v>
      </c>
      <c r="Y399" s="55">
        <v>329.16925000000037</v>
      </c>
      <c r="Z399" s="54">
        <v>0.11286025030607044</v>
      </c>
      <c r="AA399" s="54">
        <v>1.0840406096066235E-2</v>
      </c>
      <c r="AB399" s="53">
        <v>8.5</v>
      </c>
      <c r="AC399" s="52"/>
      <c r="AD399" s="51">
        <v>0.1</v>
      </c>
      <c r="AE399" s="50">
        <v>162.68682955381178</v>
      </c>
      <c r="AF399" s="49">
        <v>2766.6384902480522</v>
      </c>
      <c r="AG399" s="49">
        <v>73.08</v>
      </c>
      <c r="AH399" s="49">
        <v>2514.3599999999997</v>
      </c>
      <c r="AI399" s="48">
        <v>2587.4399999999996</v>
      </c>
      <c r="AJ399" s="46">
        <v>179.19849024805262</v>
      </c>
      <c r="AK399" s="47">
        <v>37</v>
      </c>
      <c r="AL399" s="46">
        <v>216.19849024805262</v>
      </c>
    </row>
    <row r="400" spans="2:38">
      <c r="B400" s="62" t="s">
        <v>141</v>
      </c>
      <c r="C400" s="62" t="s">
        <v>285</v>
      </c>
      <c r="D400" s="61" t="s">
        <v>584</v>
      </c>
      <c r="E400" s="61">
        <v>1111900</v>
      </c>
      <c r="F400" s="61">
        <v>1111900</v>
      </c>
      <c r="G400" s="63">
        <v>5</v>
      </c>
      <c r="I400" s="60">
        <v>138814.75</v>
      </c>
      <c r="J400" s="57">
        <v>899.46175000000005</v>
      </c>
      <c r="K400" s="59">
        <v>154.33090956897277</v>
      </c>
      <c r="L400" s="58"/>
      <c r="M400" s="57">
        <v>148060.75</v>
      </c>
      <c r="O400" s="57">
        <v>148356.87150000001</v>
      </c>
      <c r="P400" s="52"/>
      <c r="Q400" s="56">
        <v>169.01905725847323</v>
      </c>
      <c r="R400" s="55">
        <v>148163.5</v>
      </c>
      <c r="S400" s="55">
        <v>876.60825</v>
      </c>
      <c r="T400" s="55">
        <v>6.25</v>
      </c>
      <c r="U400" s="55">
        <v>49.65025</v>
      </c>
      <c r="V400" s="55">
        <v>53.091499999999996</v>
      </c>
      <c r="W400" s="46">
        <v>0.79836582829290137</v>
      </c>
      <c r="X400" s="46">
        <v>-5.3098436583846933</v>
      </c>
      <c r="Y400" s="55">
        <v>-24.511750000000006</v>
      </c>
      <c r="Z400" s="54">
        <v>-2.7962034352289073E-2</v>
      </c>
      <c r="AA400" s="54">
        <v>9.7140320022070459E-2</v>
      </c>
      <c r="AB400" s="53">
        <v>17.25</v>
      </c>
      <c r="AC400" s="52"/>
      <c r="AD400" s="51">
        <v>0.09</v>
      </c>
      <c r="AE400" s="50">
        <v>168.22069143018032</v>
      </c>
      <c r="AF400" s="49">
        <v>881.91809365838469</v>
      </c>
      <c r="AG400" s="49">
        <v>0</v>
      </c>
      <c r="AH400" s="49">
        <v>901.12</v>
      </c>
      <c r="AI400" s="48">
        <v>901.12</v>
      </c>
      <c r="AJ400" s="46">
        <v>-19.201906341615313</v>
      </c>
      <c r="AK400" s="47">
        <v>16</v>
      </c>
      <c r="AL400" s="46">
        <v>-3.2019063416153131</v>
      </c>
    </row>
    <row r="401" spans="2:38">
      <c r="B401" s="62" t="s">
        <v>113</v>
      </c>
      <c r="C401" s="62" t="s">
        <v>114</v>
      </c>
      <c r="D401" s="61" t="s">
        <v>585</v>
      </c>
      <c r="E401" s="61">
        <v>1110952</v>
      </c>
      <c r="F401" s="61">
        <v>1110952</v>
      </c>
      <c r="G401" s="63">
        <v>5</v>
      </c>
      <c r="I401" s="60">
        <v>249426</v>
      </c>
      <c r="J401" s="57">
        <v>1625.7175000000002</v>
      </c>
      <c r="K401" s="59">
        <v>153.42517995900269</v>
      </c>
      <c r="L401" s="58"/>
      <c r="M401" s="57">
        <v>276721.5</v>
      </c>
      <c r="O401" s="57">
        <v>277274.94300000003</v>
      </c>
      <c r="P401" s="52"/>
      <c r="Q401" s="56">
        <v>174.72025699678005</v>
      </c>
      <c r="R401" s="55">
        <v>284505.25</v>
      </c>
      <c r="S401" s="55">
        <v>1628.3472499999998</v>
      </c>
      <c r="T401" s="55">
        <v>11.5</v>
      </c>
      <c r="U401" s="55">
        <v>252.99574999999999</v>
      </c>
      <c r="V401" s="55">
        <v>73.25</v>
      </c>
      <c r="W401" s="46">
        <v>7.4868108414671042</v>
      </c>
      <c r="X401" s="46">
        <v>-29.664047228721984</v>
      </c>
      <c r="Y401" s="55">
        <v>163.86724999999979</v>
      </c>
      <c r="Z401" s="54">
        <v>0.10063409386419254</v>
      </c>
      <c r="AA401" s="54">
        <v>8.8897805503401775E-2</v>
      </c>
      <c r="AB401" s="53">
        <v>41.25</v>
      </c>
      <c r="AC401" s="52"/>
      <c r="AD401" s="51">
        <v>0.09</v>
      </c>
      <c r="AE401" s="50">
        <v>167.23344615531295</v>
      </c>
      <c r="AF401" s="49">
        <v>1658.0112972287218</v>
      </c>
      <c r="AG401" s="49">
        <v>0</v>
      </c>
      <c r="AH401" s="49">
        <v>1464.48</v>
      </c>
      <c r="AI401" s="48">
        <v>1464.48</v>
      </c>
      <c r="AJ401" s="46">
        <v>193.53129722872177</v>
      </c>
      <c r="AK401" s="47">
        <v>27</v>
      </c>
      <c r="AL401" s="46">
        <v>220.53129722872177</v>
      </c>
    </row>
    <row r="402" spans="2:38">
      <c r="B402" s="62" t="s">
        <v>154</v>
      </c>
      <c r="C402" s="62" t="s">
        <v>157</v>
      </c>
      <c r="D402" s="61" t="s">
        <v>586</v>
      </c>
      <c r="E402" s="61">
        <v>1110726</v>
      </c>
      <c r="F402" s="61">
        <v>1110726</v>
      </c>
      <c r="G402" s="63">
        <v>4</v>
      </c>
      <c r="I402" s="60">
        <v>151689.75</v>
      </c>
      <c r="J402" s="57">
        <v>912.90674999999999</v>
      </c>
      <c r="K402" s="59">
        <v>166.1612755081502</v>
      </c>
      <c r="L402" s="58"/>
      <c r="M402" s="57">
        <v>159347.5</v>
      </c>
      <c r="O402" s="57">
        <v>159666.19500000001</v>
      </c>
      <c r="P402" s="52"/>
      <c r="Q402" s="56">
        <v>187.49193285769263</v>
      </c>
      <c r="R402" s="55">
        <v>158332.25</v>
      </c>
      <c r="S402" s="55">
        <v>844.47500000000002</v>
      </c>
      <c r="T402" s="55">
        <v>10</v>
      </c>
      <c r="U402" s="55">
        <v>71</v>
      </c>
      <c r="V402" s="55">
        <v>2.5</v>
      </c>
      <c r="W402" s="46">
        <v>9.6993680639719173</v>
      </c>
      <c r="X402" s="46">
        <v>-53.572649997336157</v>
      </c>
      <c r="Y402" s="55">
        <v>-36.384999999999877</v>
      </c>
      <c r="Z402" s="54">
        <v>-4.30859409692411E-2</v>
      </c>
      <c r="AA402" s="54">
        <v>6.8003314598645342E-3</v>
      </c>
      <c r="AB402" s="53">
        <v>2.25</v>
      </c>
      <c r="AC402" s="52"/>
      <c r="AD402" s="51">
        <v>7.0000000000000007E-2</v>
      </c>
      <c r="AE402" s="50">
        <v>177.79256479372071</v>
      </c>
      <c r="AF402" s="49">
        <v>898.04764999733618</v>
      </c>
      <c r="AG402" s="49">
        <v>12.3</v>
      </c>
      <c r="AH402" s="49">
        <v>868.56</v>
      </c>
      <c r="AI402" s="48">
        <v>880.8599999999999</v>
      </c>
      <c r="AJ402" s="46">
        <v>17.18764999733628</v>
      </c>
      <c r="AK402" s="47">
        <v>16</v>
      </c>
      <c r="AL402" s="46">
        <v>33.18764999733628</v>
      </c>
    </row>
    <row r="403" spans="2:38">
      <c r="B403" s="62" t="s">
        <v>104</v>
      </c>
      <c r="C403" s="62" t="s">
        <v>273</v>
      </c>
      <c r="D403" s="61" t="s">
        <v>587</v>
      </c>
      <c r="E403" s="61">
        <v>1112602</v>
      </c>
      <c r="F403" s="61">
        <v>1112602</v>
      </c>
      <c r="G403" s="63">
        <v>4</v>
      </c>
      <c r="I403" s="60">
        <v>161267.75</v>
      </c>
      <c r="J403" s="57">
        <v>977.11774999999989</v>
      </c>
      <c r="K403" s="59">
        <v>165.04433575175563</v>
      </c>
      <c r="L403" s="58"/>
      <c r="M403" s="57">
        <v>173655.75</v>
      </c>
      <c r="O403" s="57">
        <v>174003.06150000001</v>
      </c>
      <c r="P403" s="52"/>
      <c r="Q403" s="56">
        <v>177.21375662094562</v>
      </c>
      <c r="R403" s="55">
        <v>176076</v>
      </c>
      <c r="S403" s="55">
        <v>993.57974999999999</v>
      </c>
      <c r="T403" s="55">
        <v>0</v>
      </c>
      <c r="U403" s="55">
        <v>82.958249999999992</v>
      </c>
      <c r="V403" s="55">
        <v>105.39574999999999</v>
      </c>
      <c r="W403" s="46">
        <v>-1.0341259909504572</v>
      </c>
      <c r="X403" s="46">
        <v>17.39389606275256</v>
      </c>
      <c r="Y403" s="55">
        <v>94.139749999999935</v>
      </c>
      <c r="Z403" s="54">
        <v>9.4748056207868497E-2</v>
      </c>
      <c r="AA403" s="54">
        <v>4.2257317730631403E-3</v>
      </c>
      <c r="AB403" s="53">
        <v>0.75</v>
      </c>
      <c r="AC403" s="52"/>
      <c r="AD403" s="51">
        <v>0.08</v>
      </c>
      <c r="AE403" s="50">
        <v>178.24788261189607</v>
      </c>
      <c r="AF403" s="49">
        <v>976.18585393724743</v>
      </c>
      <c r="AG403" s="49">
        <v>0</v>
      </c>
      <c r="AH403" s="49">
        <v>899.44</v>
      </c>
      <c r="AI403" s="48">
        <v>899.44</v>
      </c>
      <c r="AJ403" s="46">
        <v>76.745853937247375</v>
      </c>
      <c r="AK403" s="47">
        <v>17</v>
      </c>
      <c r="AL403" s="46">
        <v>93.745853937247375</v>
      </c>
    </row>
    <row r="404" spans="2:38">
      <c r="B404" s="62" t="s">
        <v>80</v>
      </c>
      <c r="C404" s="62" t="s">
        <v>400</v>
      </c>
      <c r="D404" s="61" t="s">
        <v>588</v>
      </c>
      <c r="E404" s="61">
        <v>1112320</v>
      </c>
      <c r="F404" s="61">
        <v>1112320</v>
      </c>
      <c r="G404" s="63">
        <v>1</v>
      </c>
      <c r="I404" s="60">
        <v>134253.75</v>
      </c>
      <c r="J404" s="57">
        <v>638.47424999999998</v>
      </c>
      <c r="K404" s="59">
        <v>210.27277137644941</v>
      </c>
      <c r="L404" s="58"/>
      <c r="M404" s="57">
        <v>138283.5</v>
      </c>
      <c r="O404" s="57">
        <v>138560.06700000001</v>
      </c>
      <c r="P404" s="52"/>
      <c r="Q404" s="56">
        <v>202.00920462334668</v>
      </c>
      <c r="R404" s="55">
        <v>139250.5</v>
      </c>
      <c r="S404" s="55">
        <v>689.32749999999999</v>
      </c>
      <c r="T404" s="55">
        <v>0</v>
      </c>
      <c r="U404" s="55">
        <v>30.766500000000001</v>
      </c>
      <c r="V404" s="55">
        <v>32.112499999999997</v>
      </c>
      <c r="W404" s="46">
        <v>-8.2635667531027366</v>
      </c>
      <c r="X404" s="46">
        <v>30.373579846747248</v>
      </c>
      <c r="Y404" s="55">
        <v>66.057500000000005</v>
      </c>
      <c r="Z404" s="54">
        <v>9.5828905708824907E-2</v>
      </c>
      <c r="AA404" s="54">
        <v>5.7452055480446636E-2</v>
      </c>
      <c r="AB404" s="53">
        <v>9</v>
      </c>
      <c r="AC404" s="52"/>
      <c r="AD404" s="51">
        <v>0</v>
      </c>
      <c r="AE404" s="50">
        <v>210.27277137644941</v>
      </c>
      <c r="AF404" s="49">
        <v>658.95392015325274</v>
      </c>
      <c r="AG404" s="49">
        <v>0</v>
      </c>
      <c r="AH404" s="49">
        <v>623.27</v>
      </c>
      <c r="AI404" s="48">
        <v>623.27</v>
      </c>
      <c r="AJ404" s="46">
        <v>35.683920153252757</v>
      </c>
      <c r="AK404" s="47">
        <v>8</v>
      </c>
      <c r="AL404" s="46">
        <v>43.683920153252757</v>
      </c>
    </row>
    <row r="405" spans="2:38">
      <c r="B405" s="62" t="s">
        <v>151</v>
      </c>
      <c r="C405" s="62" t="s">
        <v>261</v>
      </c>
      <c r="D405" s="61" t="s">
        <v>589</v>
      </c>
      <c r="E405" s="61">
        <v>1111329</v>
      </c>
      <c r="F405" s="61">
        <v>1111329</v>
      </c>
      <c r="G405" s="63">
        <v>4</v>
      </c>
      <c r="I405" s="60">
        <v>1416638.25</v>
      </c>
      <c r="J405" s="57">
        <v>8201.9049999999988</v>
      </c>
      <c r="K405" s="59">
        <v>172.72063624243395</v>
      </c>
      <c r="L405" s="58"/>
      <c r="M405" s="57">
        <v>1458081.5</v>
      </c>
      <c r="O405" s="57">
        <v>1460997.6629999999</v>
      </c>
      <c r="P405" s="52"/>
      <c r="Q405" s="56">
        <v>181.10005499968597</v>
      </c>
      <c r="R405" s="55">
        <v>1477620.25</v>
      </c>
      <c r="S405" s="55">
        <v>8159.1374999999989</v>
      </c>
      <c r="T405" s="55">
        <v>607.62425000000007</v>
      </c>
      <c r="U405" s="55">
        <v>304.18350000000004</v>
      </c>
      <c r="V405" s="55">
        <v>137.26249999999999</v>
      </c>
      <c r="W405" s="46">
        <v>-1.9838194172940291</v>
      </c>
      <c r="X405" s="46">
        <v>179.20115851464197</v>
      </c>
      <c r="Y405" s="55">
        <v>13.5674999999992</v>
      </c>
      <c r="Z405" s="54">
        <v>1.6628595853421027E-3</v>
      </c>
      <c r="AA405" s="54">
        <v>5.3115411890702791E-2</v>
      </c>
      <c r="AB405" s="53">
        <v>105</v>
      </c>
      <c r="AC405" s="52"/>
      <c r="AD405" s="51">
        <v>0.06</v>
      </c>
      <c r="AE405" s="50">
        <v>183.08387441698</v>
      </c>
      <c r="AF405" s="49">
        <v>7979.9363414853569</v>
      </c>
      <c r="AG405" s="49">
        <v>690.26</v>
      </c>
      <c r="AH405" s="49">
        <v>7455.3099999999995</v>
      </c>
      <c r="AI405" s="48">
        <v>8145.57</v>
      </c>
      <c r="AJ405" s="46">
        <v>-165.63365851464278</v>
      </c>
      <c r="AK405" s="47">
        <v>198</v>
      </c>
      <c r="AL405" s="46">
        <v>32.366341485357225</v>
      </c>
    </row>
    <row r="406" spans="2:38">
      <c r="B406" s="62" t="s">
        <v>91</v>
      </c>
      <c r="C406" s="62" t="s">
        <v>92</v>
      </c>
      <c r="D406" s="61" t="s">
        <v>590</v>
      </c>
      <c r="E406" s="61">
        <v>1112698</v>
      </c>
      <c r="F406" s="61">
        <v>1112698</v>
      </c>
      <c r="G406" s="63">
        <v>4</v>
      </c>
      <c r="I406" s="60">
        <v>256394.75</v>
      </c>
      <c r="J406" s="57">
        <v>1490.9575</v>
      </c>
      <c r="K406" s="59">
        <v>171.96650474611116</v>
      </c>
      <c r="L406" s="58"/>
      <c r="M406" s="57">
        <v>264623</v>
      </c>
      <c r="O406" s="57">
        <v>265152.24599999998</v>
      </c>
      <c r="P406" s="52"/>
      <c r="Q406" s="56">
        <v>157.34375250390789</v>
      </c>
      <c r="R406" s="55">
        <v>270012.5</v>
      </c>
      <c r="S406" s="55">
        <v>1716.0675000000001</v>
      </c>
      <c r="T406" s="55">
        <v>0</v>
      </c>
      <c r="U406" s="55">
        <v>140.05566666666667</v>
      </c>
      <c r="V406" s="55">
        <v>124.80533333333331</v>
      </c>
      <c r="W406" s="46">
        <v>-24.940742526969927</v>
      </c>
      <c r="X406" s="46">
        <v>261.46080975415725</v>
      </c>
      <c r="Y406" s="55">
        <v>286.06750000000011</v>
      </c>
      <c r="Z406" s="54">
        <v>0.16669944509758508</v>
      </c>
      <c r="AA406" s="54">
        <v>4.1015175902506328E-2</v>
      </c>
      <c r="AB406" s="53">
        <v>9</v>
      </c>
      <c r="AC406" s="52"/>
      <c r="AD406" s="51">
        <v>0.06</v>
      </c>
      <c r="AE406" s="50">
        <v>182.28449503087782</v>
      </c>
      <c r="AF406" s="49">
        <v>1454.6066902458429</v>
      </c>
      <c r="AG406" s="49">
        <v>0</v>
      </c>
      <c r="AH406" s="49">
        <v>1430</v>
      </c>
      <c r="AI406" s="48">
        <v>1430</v>
      </c>
      <c r="AJ406" s="46">
        <v>24.606690245842856</v>
      </c>
      <c r="AK406" s="47">
        <v>25</v>
      </c>
      <c r="AL406" s="46">
        <v>49.606690245842856</v>
      </c>
    </row>
    <row r="407" spans="2:38">
      <c r="B407" s="62" t="s">
        <v>145</v>
      </c>
      <c r="C407" s="62" t="s">
        <v>342</v>
      </c>
      <c r="D407" s="61" t="s">
        <v>591</v>
      </c>
      <c r="E407" s="61">
        <v>1112788</v>
      </c>
      <c r="F407" s="61">
        <v>1112788</v>
      </c>
      <c r="G407" s="63">
        <v>4</v>
      </c>
      <c r="I407" s="60">
        <v>122359.25</v>
      </c>
      <c r="J407" s="57">
        <v>753.52324999999996</v>
      </c>
      <c r="K407" s="59">
        <v>162.38284618291473</v>
      </c>
      <c r="L407" s="58"/>
      <c r="M407" s="57">
        <v>122749.25</v>
      </c>
      <c r="O407" s="57">
        <v>122994.7485</v>
      </c>
      <c r="P407" s="52"/>
      <c r="Q407" s="56">
        <v>153.24223983045209</v>
      </c>
      <c r="R407" s="55">
        <v>122053</v>
      </c>
      <c r="S407" s="55">
        <v>796.471</v>
      </c>
      <c r="T407" s="55">
        <v>48.25</v>
      </c>
      <c r="U407" s="55">
        <v>49.112499999999997</v>
      </c>
      <c r="V407" s="55">
        <v>46.670749999999998</v>
      </c>
      <c r="W407" s="46">
        <v>-22.13123404709583</v>
      </c>
      <c r="X407" s="46">
        <v>95.140600478580041</v>
      </c>
      <c r="Y407" s="55">
        <v>90.471000000000004</v>
      </c>
      <c r="Z407" s="54">
        <v>0.11358982310718156</v>
      </c>
      <c r="AA407" s="54">
        <v>4.7067499566198177E-2</v>
      </c>
      <c r="AB407" s="53">
        <v>6.75</v>
      </c>
      <c r="AC407" s="52"/>
      <c r="AD407" s="51">
        <v>0.08</v>
      </c>
      <c r="AE407" s="50">
        <v>175.37347387754792</v>
      </c>
      <c r="AF407" s="49">
        <v>701.33039952141996</v>
      </c>
      <c r="AG407" s="49">
        <v>32</v>
      </c>
      <c r="AH407" s="49">
        <v>674</v>
      </c>
      <c r="AI407" s="48">
        <v>706</v>
      </c>
      <c r="AJ407" s="46">
        <v>-4.6696004785800369</v>
      </c>
      <c r="AK407" s="47">
        <v>15</v>
      </c>
      <c r="AL407" s="46">
        <v>10.330399521419963</v>
      </c>
    </row>
    <row r="408" spans="2:38">
      <c r="B408" s="62" t="s">
        <v>88</v>
      </c>
      <c r="C408" s="62" t="s">
        <v>89</v>
      </c>
      <c r="D408" s="61" t="s">
        <v>592</v>
      </c>
      <c r="E408" s="61">
        <v>1112350</v>
      </c>
      <c r="F408" s="61">
        <v>1112350</v>
      </c>
      <c r="G408" s="63">
        <v>4</v>
      </c>
      <c r="I408" s="60">
        <v>260831.5</v>
      </c>
      <c r="J408" s="57">
        <v>1556.7450000000001</v>
      </c>
      <c r="K408" s="59">
        <v>167.54927749888387</v>
      </c>
      <c r="L408" s="58"/>
      <c r="M408" s="57">
        <v>260066</v>
      </c>
      <c r="O408" s="57">
        <v>260586.13200000001</v>
      </c>
      <c r="P408" s="52"/>
      <c r="Q408" s="56">
        <v>161.36971596283468</v>
      </c>
      <c r="R408" s="55">
        <v>270359.75</v>
      </c>
      <c r="S408" s="55">
        <v>1675.4057499999999</v>
      </c>
      <c r="T408" s="55">
        <v>20.895</v>
      </c>
      <c r="U408" s="55">
        <v>137.25</v>
      </c>
      <c r="V408" s="55">
        <v>155.73349999999999</v>
      </c>
      <c r="W408" s="46">
        <v>-17.908010960971069</v>
      </c>
      <c r="X408" s="46">
        <v>221.872528269947</v>
      </c>
      <c r="Y408" s="55">
        <v>273.12574999999993</v>
      </c>
      <c r="Z408" s="54">
        <v>0.16302065932386822</v>
      </c>
      <c r="AA408" s="54">
        <v>1.6624913185831928E-2</v>
      </c>
      <c r="AB408" s="53">
        <v>7.25</v>
      </c>
      <c r="AC408" s="52"/>
      <c r="AD408" s="51">
        <v>7.0000000000000007E-2</v>
      </c>
      <c r="AE408" s="50">
        <v>179.27772692380574</v>
      </c>
      <c r="AF408" s="49">
        <v>1453.5332217300529</v>
      </c>
      <c r="AG408" s="49">
        <v>0</v>
      </c>
      <c r="AH408" s="49">
        <v>1402.28</v>
      </c>
      <c r="AI408" s="48">
        <v>1402.28</v>
      </c>
      <c r="AJ408" s="46">
        <v>51.253221730052928</v>
      </c>
      <c r="AK408" s="47">
        <v>31</v>
      </c>
      <c r="AL408" s="46">
        <v>82.253221730052928</v>
      </c>
    </row>
    <row r="409" spans="2:38">
      <c r="B409" s="62" t="s">
        <v>154</v>
      </c>
      <c r="C409" s="62" t="s">
        <v>232</v>
      </c>
      <c r="D409" s="61" t="s">
        <v>593</v>
      </c>
      <c r="E409" s="61">
        <v>1110902</v>
      </c>
      <c r="F409" s="61">
        <v>1110902</v>
      </c>
      <c r="G409" s="63">
        <v>5</v>
      </c>
      <c r="I409" s="60">
        <v>142787.75</v>
      </c>
      <c r="J409" s="57">
        <v>942.74599999999998</v>
      </c>
      <c r="K409" s="59">
        <v>151.45940688159908</v>
      </c>
      <c r="L409" s="58"/>
      <c r="M409" s="57">
        <v>150761</v>
      </c>
      <c r="O409" s="57">
        <v>151062.522</v>
      </c>
      <c r="P409" s="52"/>
      <c r="Q409" s="56">
        <v>146.55727441219292</v>
      </c>
      <c r="R409" s="55">
        <v>154847.25</v>
      </c>
      <c r="S409" s="55">
        <v>1056.56475</v>
      </c>
      <c r="T409" s="55">
        <v>47.25</v>
      </c>
      <c r="U409" s="55">
        <v>26.858249999999998</v>
      </c>
      <c r="V409" s="55">
        <v>47.158249999999995</v>
      </c>
      <c r="W409" s="46">
        <v>-18.533479088750084</v>
      </c>
      <c r="X409" s="46">
        <v>141.5375979848684</v>
      </c>
      <c r="Y409" s="55">
        <v>159.95474999999999</v>
      </c>
      <c r="Z409" s="54">
        <v>0.151391336877366</v>
      </c>
      <c r="AA409" s="54">
        <v>0</v>
      </c>
      <c r="AB409" s="53">
        <v>0</v>
      </c>
      <c r="AC409" s="52"/>
      <c r="AD409" s="51">
        <v>0.09</v>
      </c>
      <c r="AE409" s="50">
        <v>165.09075350094301</v>
      </c>
      <c r="AF409" s="49">
        <v>915.02715201513161</v>
      </c>
      <c r="AG409" s="49">
        <v>51.49</v>
      </c>
      <c r="AH409" s="49">
        <v>845.12</v>
      </c>
      <c r="AI409" s="48">
        <v>896.61</v>
      </c>
      <c r="AJ409" s="46">
        <v>18.417152015131592</v>
      </c>
      <c r="AK409" s="47">
        <v>16</v>
      </c>
      <c r="AL409" s="46">
        <v>34.417152015131592</v>
      </c>
    </row>
    <row r="410" spans="2:38">
      <c r="B410" s="62" t="s">
        <v>110</v>
      </c>
      <c r="C410" s="62" t="s">
        <v>229</v>
      </c>
      <c r="D410" s="61" t="s">
        <v>594</v>
      </c>
      <c r="E410" s="61">
        <v>1112415</v>
      </c>
      <c r="F410" s="61">
        <v>1112415</v>
      </c>
      <c r="G410" s="63">
        <v>4</v>
      </c>
      <c r="I410" s="60">
        <v>347829.75</v>
      </c>
      <c r="J410" s="57">
        <v>1999.7175</v>
      </c>
      <c r="K410" s="59">
        <v>173.93944394645743</v>
      </c>
      <c r="L410" s="58"/>
      <c r="M410" s="57">
        <v>361050.25</v>
      </c>
      <c r="O410" s="57">
        <v>361772.3505</v>
      </c>
      <c r="P410" s="52"/>
      <c r="Q410" s="56">
        <v>157.30897868251637</v>
      </c>
      <c r="R410" s="55">
        <v>362303.5</v>
      </c>
      <c r="S410" s="55">
        <v>2303.1330000000003</v>
      </c>
      <c r="T410" s="55">
        <v>8</v>
      </c>
      <c r="U410" s="55">
        <v>243.31675000000001</v>
      </c>
      <c r="V410" s="55">
        <v>342.41674999999998</v>
      </c>
      <c r="W410" s="46">
        <v>-27.066831900728516</v>
      </c>
      <c r="X410" s="46">
        <v>340.98650499293785</v>
      </c>
      <c r="Y410" s="55">
        <v>373.13300000000027</v>
      </c>
      <c r="Z410" s="54">
        <v>0.16201105190190937</v>
      </c>
      <c r="AA410" s="54">
        <v>2.4948568159565223E-2</v>
      </c>
      <c r="AB410" s="53">
        <v>8.5</v>
      </c>
      <c r="AC410" s="52"/>
      <c r="AD410" s="51">
        <v>0.06</v>
      </c>
      <c r="AE410" s="50">
        <v>184.37581058324488</v>
      </c>
      <c r="AF410" s="49">
        <v>1962.1464950070624</v>
      </c>
      <c r="AG410" s="49">
        <v>6</v>
      </c>
      <c r="AH410" s="49">
        <v>1924</v>
      </c>
      <c r="AI410" s="48">
        <v>1930</v>
      </c>
      <c r="AJ410" s="46">
        <v>32.146495007062413</v>
      </c>
      <c r="AK410" s="47">
        <v>31</v>
      </c>
      <c r="AL410" s="46">
        <v>63.146495007062413</v>
      </c>
    </row>
    <row r="411" spans="2:38">
      <c r="B411" s="62" t="s">
        <v>80</v>
      </c>
      <c r="C411" s="62" t="s">
        <v>237</v>
      </c>
      <c r="D411" s="61" t="s">
        <v>595</v>
      </c>
      <c r="E411" s="61">
        <v>1112194</v>
      </c>
      <c r="F411" s="61">
        <v>1112194</v>
      </c>
      <c r="G411" s="63">
        <v>5</v>
      </c>
      <c r="I411" s="60">
        <v>61709.5</v>
      </c>
      <c r="J411" s="57">
        <v>392.88649999999996</v>
      </c>
      <c r="K411" s="59">
        <v>157.06699008492276</v>
      </c>
      <c r="L411" s="58"/>
      <c r="M411" s="57">
        <v>63384.75</v>
      </c>
      <c r="O411" s="57">
        <v>63511.519500000002</v>
      </c>
      <c r="P411" s="52"/>
      <c r="Q411" s="56">
        <v>163.42008616864845</v>
      </c>
      <c r="R411" s="55">
        <v>62708.25</v>
      </c>
      <c r="S411" s="55">
        <v>383.72424999999998</v>
      </c>
      <c r="T411" s="55">
        <v>3.58</v>
      </c>
      <c r="U411" s="55">
        <v>27.420749999999998</v>
      </c>
      <c r="V411" s="55">
        <v>4.1109999999999998</v>
      </c>
      <c r="W411" s="46">
        <v>-6.2122631230681407</v>
      </c>
      <c r="X411" s="46">
        <v>9.3173649619386083</v>
      </c>
      <c r="Y411" s="55">
        <v>-11.395750000000021</v>
      </c>
      <c r="Z411" s="54">
        <v>-2.9697758220909993E-2</v>
      </c>
      <c r="AA411" s="54">
        <v>1.8827766863130323E-3</v>
      </c>
      <c r="AB411" s="53">
        <v>5.5</v>
      </c>
      <c r="AC411" s="52"/>
      <c r="AD411" s="51">
        <v>0.08</v>
      </c>
      <c r="AE411" s="50">
        <v>169.63234929171659</v>
      </c>
      <c r="AF411" s="49">
        <v>374.40688503806138</v>
      </c>
      <c r="AG411" s="49">
        <v>0</v>
      </c>
      <c r="AH411" s="49">
        <v>395.12</v>
      </c>
      <c r="AI411" s="48">
        <v>395.12</v>
      </c>
      <c r="AJ411" s="46">
        <v>-20.713114961938629</v>
      </c>
      <c r="AK411" s="47">
        <v>9</v>
      </c>
      <c r="AL411" s="46">
        <v>-11.713114961938629</v>
      </c>
    </row>
    <row r="412" spans="2:38">
      <c r="B412" s="62" t="s">
        <v>88</v>
      </c>
      <c r="C412" s="62" t="s">
        <v>131</v>
      </c>
      <c r="D412" s="61" t="s">
        <v>596</v>
      </c>
      <c r="E412" s="61">
        <v>1112390</v>
      </c>
      <c r="F412" s="61">
        <v>1112390</v>
      </c>
      <c r="G412" s="63">
        <v>3</v>
      </c>
      <c r="I412" s="60">
        <v>248268.25</v>
      </c>
      <c r="J412" s="57">
        <v>1373.6822500000001</v>
      </c>
      <c r="K412" s="59">
        <v>180.73193418638115</v>
      </c>
      <c r="L412" s="58"/>
      <c r="M412" s="57">
        <v>249071.5</v>
      </c>
      <c r="O412" s="57">
        <v>249569.64300000001</v>
      </c>
      <c r="P412" s="52"/>
      <c r="Q412" s="56">
        <v>172.49124513040309</v>
      </c>
      <c r="R412" s="55">
        <v>261105</v>
      </c>
      <c r="S412" s="55">
        <v>1513.7290000000003</v>
      </c>
      <c r="T412" s="55">
        <v>5.5</v>
      </c>
      <c r="U412" s="55">
        <v>58.241750000000003</v>
      </c>
      <c r="V412" s="55">
        <v>99.858250000000012</v>
      </c>
      <c r="W412" s="46">
        <v>-17.277285765297137</v>
      </c>
      <c r="X412" s="46">
        <v>198.60239907180198</v>
      </c>
      <c r="Y412" s="55">
        <v>121.36900000000037</v>
      </c>
      <c r="Z412" s="54">
        <v>8.0178816683832019E-2</v>
      </c>
      <c r="AA412" s="54">
        <v>8.6259888817618122E-3</v>
      </c>
      <c r="AB412" s="53">
        <v>5</v>
      </c>
      <c r="AC412" s="52"/>
      <c r="AD412" s="51">
        <v>0.05</v>
      </c>
      <c r="AE412" s="50">
        <v>189.76853089570022</v>
      </c>
      <c r="AF412" s="49">
        <v>1315.1266009281983</v>
      </c>
      <c r="AG412" s="49">
        <v>5.3</v>
      </c>
      <c r="AH412" s="49">
        <v>1387.06</v>
      </c>
      <c r="AI412" s="48">
        <v>1392.36</v>
      </c>
      <c r="AJ412" s="46">
        <v>-77.233399071801614</v>
      </c>
      <c r="AK412" s="47">
        <v>18</v>
      </c>
      <c r="AL412" s="46">
        <v>-59.233399071801614</v>
      </c>
    </row>
    <row r="413" spans="2:38">
      <c r="B413" s="62" t="s">
        <v>80</v>
      </c>
      <c r="C413" s="62" t="s">
        <v>81</v>
      </c>
      <c r="D413" s="61" t="s">
        <v>597</v>
      </c>
      <c r="E413" s="61">
        <v>1111981</v>
      </c>
      <c r="F413" s="61">
        <v>1111981</v>
      </c>
      <c r="G413" s="63">
        <v>3</v>
      </c>
      <c r="I413" s="60">
        <v>171887.25</v>
      </c>
      <c r="J413" s="57">
        <v>957.14250000000004</v>
      </c>
      <c r="K413" s="59">
        <v>179.5837610387168</v>
      </c>
      <c r="L413" s="58"/>
      <c r="M413" s="57">
        <v>181834.75</v>
      </c>
      <c r="O413" s="57">
        <v>182198.41949999999</v>
      </c>
      <c r="P413" s="52"/>
      <c r="Q413" s="56">
        <v>181.20771827022787</v>
      </c>
      <c r="R413" s="55">
        <v>180382</v>
      </c>
      <c r="S413" s="55">
        <v>995.44324999999992</v>
      </c>
      <c r="T413" s="55">
        <v>0</v>
      </c>
      <c r="U413" s="55">
        <v>44.316749999999999</v>
      </c>
      <c r="V413" s="55">
        <v>17.266750000000002</v>
      </c>
      <c r="W413" s="46">
        <v>-9.1510684308119323</v>
      </c>
      <c r="X413" s="46">
        <v>38.311600562959484</v>
      </c>
      <c r="Y413" s="55">
        <v>57.143249999999966</v>
      </c>
      <c r="Z413" s="54">
        <v>5.7404829456626456E-2</v>
      </c>
      <c r="AA413" s="54">
        <v>0.10378396479142749</v>
      </c>
      <c r="AB413" s="53">
        <v>17.5</v>
      </c>
      <c r="AC413" s="52"/>
      <c r="AD413" s="51">
        <v>0.06</v>
      </c>
      <c r="AE413" s="50">
        <v>190.3587867010398</v>
      </c>
      <c r="AF413" s="49">
        <v>957.13164943704044</v>
      </c>
      <c r="AG413" s="49">
        <v>0</v>
      </c>
      <c r="AH413" s="49">
        <v>938.3</v>
      </c>
      <c r="AI413" s="48">
        <v>938.3</v>
      </c>
      <c r="AJ413" s="46">
        <v>18.831649437040483</v>
      </c>
      <c r="AK413" s="47">
        <v>15</v>
      </c>
      <c r="AL413" s="46">
        <v>33.831649437040483</v>
      </c>
    </row>
    <row r="414" spans="2:38">
      <c r="B414" s="62" t="s">
        <v>80</v>
      </c>
      <c r="C414" s="62" t="s">
        <v>237</v>
      </c>
      <c r="D414" s="61" t="s">
        <v>598</v>
      </c>
      <c r="E414" s="61">
        <v>1112193</v>
      </c>
      <c r="F414" s="61">
        <v>1112193</v>
      </c>
      <c r="G414" s="63">
        <v>3</v>
      </c>
      <c r="I414" s="60">
        <v>115109</v>
      </c>
      <c r="J414" s="57">
        <v>644.47500000000002</v>
      </c>
      <c r="K414" s="59">
        <v>178.60894526552619</v>
      </c>
      <c r="L414" s="58"/>
      <c r="M414" s="57">
        <v>119496.75</v>
      </c>
      <c r="O414" s="57">
        <v>119735.7435</v>
      </c>
      <c r="P414" s="52"/>
      <c r="Q414" s="56">
        <v>183.44637319107045</v>
      </c>
      <c r="R414" s="55">
        <v>117859.25</v>
      </c>
      <c r="S414" s="55">
        <v>642.47249999999997</v>
      </c>
      <c r="T414" s="55">
        <v>0</v>
      </c>
      <c r="U414" s="55">
        <v>48.52525</v>
      </c>
      <c r="V414" s="55">
        <v>59.253999999999998</v>
      </c>
      <c r="W414" s="46">
        <v>-5.8791087903873063</v>
      </c>
      <c r="X414" s="46">
        <v>10.039178046398774</v>
      </c>
      <c r="Y414" s="55">
        <v>27.112499999999955</v>
      </c>
      <c r="Z414" s="54">
        <v>4.2200249816139922E-2</v>
      </c>
      <c r="AA414" s="54">
        <v>1.6497111278573225E-2</v>
      </c>
      <c r="AB414" s="53">
        <v>4</v>
      </c>
      <c r="AC414" s="52"/>
      <c r="AD414" s="51">
        <v>0.06</v>
      </c>
      <c r="AE414" s="50">
        <v>189.32548198145776</v>
      </c>
      <c r="AF414" s="49">
        <v>632.43332195360119</v>
      </c>
      <c r="AG414" s="49">
        <v>0</v>
      </c>
      <c r="AH414" s="49">
        <v>615.36</v>
      </c>
      <c r="AI414" s="48">
        <v>615.36</v>
      </c>
      <c r="AJ414" s="46">
        <v>17.07332195360118</v>
      </c>
      <c r="AK414" s="47">
        <v>13</v>
      </c>
      <c r="AL414" s="46">
        <v>30.07332195360118</v>
      </c>
    </row>
    <row r="415" spans="2:38">
      <c r="B415" s="62" t="s">
        <v>138</v>
      </c>
      <c r="C415" s="62" t="s">
        <v>148</v>
      </c>
      <c r="D415" s="61" t="s">
        <v>599</v>
      </c>
      <c r="E415" s="61">
        <v>1110129</v>
      </c>
      <c r="F415" s="61">
        <v>1110129</v>
      </c>
      <c r="G415" s="63">
        <v>5</v>
      </c>
      <c r="I415" s="60">
        <v>209634</v>
      </c>
      <c r="J415" s="57">
        <v>1360.5417500000001</v>
      </c>
      <c r="K415" s="59">
        <v>154.08126946490248</v>
      </c>
      <c r="L415" s="58"/>
      <c r="M415" s="57">
        <v>211181</v>
      </c>
      <c r="O415" s="57">
        <v>211603.36199999999</v>
      </c>
      <c r="P415" s="52"/>
      <c r="Q415" s="56">
        <v>145.32524411088093</v>
      </c>
      <c r="R415" s="55">
        <v>215068.5</v>
      </c>
      <c r="S415" s="55">
        <v>1479.9115000000002</v>
      </c>
      <c r="T415" s="55">
        <v>38.9375</v>
      </c>
      <c r="U415" s="55">
        <v>124.89574999999999</v>
      </c>
      <c r="V415" s="55">
        <v>74.75</v>
      </c>
      <c r="W415" s="46">
        <v>-22.623339605862782</v>
      </c>
      <c r="X415" s="46">
        <v>219.98207804736899</v>
      </c>
      <c r="Y415" s="55">
        <v>147.34150000000022</v>
      </c>
      <c r="Z415" s="54">
        <v>9.9561021047542511E-2</v>
      </c>
      <c r="AA415" s="54">
        <v>1.3544048785799848E-3</v>
      </c>
      <c r="AB415" s="53">
        <v>0.75</v>
      </c>
      <c r="AC415" s="52"/>
      <c r="AD415" s="51">
        <v>0.09</v>
      </c>
      <c r="AE415" s="50">
        <v>167.94858371674371</v>
      </c>
      <c r="AF415" s="49">
        <v>1259.9294219526312</v>
      </c>
      <c r="AG415" s="49">
        <v>45</v>
      </c>
      <c r="AH415" s="49">
        <v>1287.57</v>
      </c>
      <c r="AI415" s="48">
        <v>1332.57</v>
      </c>
      <c r="AJ415" s="46">
        <v>-72.640578047368763</v>
      </c>
      <c r="AK415" s="47">
        <v>26</v>
      </c>
      <c r="AL415" s="46">
        <v>-46.640578047368763</v>
      </c>
    </row>
    <row r="416" spans="2:38">
      <c r="B416" s="62" t="s">
        <v>65</v>
      </c>
      <c r="C416" s="62" t="s">
        <v>122</v>
      </c>
      <c r="D416" s="61" t="s">
        <v>600</v>
      </c>
      <c r="E416" s="61">
        <v>1111548</v>
      </c>
      <c r="F416" s="61">
        <v>1111548</v>
      </c>
      <c r="G416" s="63">
        <v>4</v>
      </c>
      <c r="I416" s="60">
        <v>126321.25</v>
      </c>
      <c r="J416" s="57">
        <v>772.08574999999996</v>
      </c>
      <c r="K416" s="59">
        <v>163.61038913100003</v>
      </c>
      <c r="L416" s="58"/>
      <c r="M416" s="57">
        <v>133743.75</v>
      </c>
      <c r="O416" s="57">
        <v>134011.23749999999</v>
      </c>
      <c r="P416" s="52"/>
      <c r="Q416" s="56">
        <v>129.78436362067416</v>
      </c>
      <c r="R416" s="55">
        <v>134609</v>
      </c>
      <c r="S416" s="55">
        <v>1037.17425</v>
      </c>
      <c r="T416" s="55">
        <v>-3.875</v>
      </c>
      <c r="U416" s="55">
        <v>156.50424999999998</v>
      </c>
      <c r="V416" s="55">
        <v>63.087499999999999</v>
      </c>
      <c r="W416" s="46">
        <v>-46.91485664080588</v>
      </c>
      <c r="X416" s="46">
        <v>278.75982518426088</v>
      </c>
      <c r="Y416" s="55">
        <v>294.05425000000002</v>
      </c>
      <c r="Z416" s="54">
        <v>0.28351479994803191</v>
      </c>
      <c r="AA416" s="54">
        <v>6.9179546201907249E-2</v>
      </c>
      <c r="AB416" s="53">
        <v>14</v>
      </c>
      <c r="AC416" s="52"/>
      <c r="AD416" s="51">
        <v>0.08</v>
      </c>
      <c r="AE416" s="50">
        <v>176.69922026148004</v>
      </c>
      <c r="AF416" s="49">
        <v>758.41442481573915</v>
      </c>
      <c r="AG416" s="49">
        <v>0</v>
      </c>
      <c r="AH416" s="49">
        <v>743.12</v>
      </c>
      <c r="AI416" s="48">
        <v>743.12</v>
      </c>
      <c r="AJ416" s="46">
        <v>15.294424815739148</v>
      </c>
      <c r="AK416" s="47">
        <v>14</v>
      </c>
      <c r="AL416" s="46">
        <v>29.294424815739148</v>
      </c>
    </row>
    <row r="417" spans="2:38">
      <c r="B417" s="62" t="s">
        <v>77</v>
      </c>
      <c r="C417" s="62" t="s">
        <v>83</v>
      </c>
      <c r="D417" s="61" t="s">
        <v>601</v>
      </c>
      <c r="E417" s="61">
        <v>1111632</v>
      </c>
      <c r="F417" s="61">
        <v>1111632</v>
      </c>
      <c r="G417" s="63">
        <v>6</v>
      </c>
      <c r="I417" s="60">
        <v>154072</v>
      </c>
      <c r="J417" s="57">
        <v>1567.80575</v>
      </c>
      <c r="K417" s="59">
        <v>98.272378449945094</v>
      </c>
      <c r="L417" s="58"/>
      <c r="M417" s="57">
        <v>155342</v>
      </c>
      <c r="O417" s="57">
        <v>155652.68400000001</v>
      </c>
      <c r="P417" s="52"/>
      <c r="Q417" s="56">
        <v>87.882033377004205</v>
      </c>
      <c r="R417" s="55">
        <v>154181.25</v>
      </c>
      <c r="S417" s="55">
        <v>1754.4114999999997</v>
      </c>
      <c r="T417" s="55">
        <v>29.5</v>
      </c>
      <c r="U417" s="55">
        <v>292.8125</v>
      </c>
      <c r="V417" s="55">
        <v>43.3125</v>
      </c>
      <c r="W417" s="46">
        <v>-22.1830304869343</v>
      </c>
      <c r="X417" s="46">
        <v>340.22357755063354</v>
      </c>
      <c r="Y417" s="55">
        <v>118.29149999999981</v>
      </c>
      <c r="Z417" s="54">
        <v>6.7425173626597765E-2</v>
      </c>
      <c r="AA417" s="54">
        <v>3.0063890203502131E-2</v>
      </c>
      <c r="AB417" s="53">
        <v>6.25</v>
      </c>
      <c r="AC417" s="52"/>
      <c r="AD417" s="51">
        <v>0.12</v>
      </c>
      <c r="AE417" s="50">
        <v>110.06506386393851</v>
      </c>
      <c r="AF417" s="49">
        <v>1414.1879224493662</v>
      </c>
      <c r="AG417" s="49">
        <v>33</v>
      </c>
      <c r="AH417" s="49">
        <v>1603.12</v>
      </c>
      <c r="AI417" s="48">
        <v>1636.12</v>
      </c>
      <c r="AJ417" s="46">
        <v>-221.93207755063372</v>
      </c>
      <c r="AK417" s="47">
        <v>39</v>
      </c>
      <c r="AL417" s="46">
        <v>-182.93207755063372</v>
      </c>
    </row>
    <row r="418" spans="2:38">
      <c r="B418" s="62" t="s">
        <v>77</v>
      </c>
      <c r="C418" s="62" t="s">
        <v>504</v>
      </c>
      <c r="D418" s="61" t="s">
        <v>602</v>
      </c>
      <c r="E418" s="61">
        <v>1111522</v>
      </c>
      <c r="F418" s="61">
        <v>1111522</v>
      </c>
      <c r="G418" s="63">
        <v>5</v>
      </c>
      <c r="I418" s="60">
        <v>158548.5</v>
      </c>
      <c r="J418" s="57">
        <v>1062.154</v>
      </c>
      <c r="K418" s="59">
        <v>149.27072722034657</v>
      </c>
      <c r="L418" s="58"/>
      <c r="M418" s="57">
        <v>169130.75</v>
      </c>
      <c r="O418" s="57">
        <v>169469.01149999999</v>
      </c>
      <c r="P418" s="52"/>
      <c r="Q418" s="56">
        <v>147.76246077664109</v>
      </c>
      <c r="R418" s="55">
        <v>178801</v>
      </c>
      <c r="S418" s="55">
        <v>1210.057</v>
      </c>
      <c r="T418" s="55">
        <v>122.49249999999999</v>
      </c>
      <c r="U418" s="55">
        <v>150.91649999999998</v>
      </c>
      <c r="V418" s="55">
        <v>59.041499999999999</v>
      </c>
      <c r="W418" s="46">
        <v>-16.435339165740146</v>
      </c>
      <c r="X418" s="46">
        <v>177.95418522739965</v>
      </c>
      <c r="Y418" s="55">
        <v>113.01700000000005</v>
      </c>
      <c r="Z418" s="54">
        <v>9.3398079594597658E-2</v>
      </c>
      <c r="AA418" s="54">
        <v>1.6256820151955533E-2</v>
      </c>
      <c r="AB418" s="53">
        <v>4.25</v>
      </c>
      <c r="AC418" s="52"/>
      <c r="AD418" s="51">
        <v>0.1</v>
      </c>
      <c r="AE418" s="50">
        <v>164.19779994238124</v>
      </c>
      <c r="AF418" s="49">
        <v>1032.1028147726004</v>
      </c>
      <c r="AG418" s="49">
        <v>78.58</v>
      </c>
      <c r="AH418" s="49">
        <v>1018.4599999999999</v>
      </c>
      <c r="AI418" s="48">
        <v>1097.04</v>
      </c>
      <c r="AJ418" s="46">
        <v>-64.937185227399596</v>
      </c>
      <c r="AK418" s="47">
        <v>21</v>
      </c>
      <c r="AL418" s="46">
        <v>-43.937185227399596</v>
      </c>
    </row>
    <row r="419" spans="2:38">
      <c r="B419" s="62" t="s">
        <v>110</v>
      </c>
      <c r="C419" s="62" t="s">
        <v>124</v>
      </c>
      <c r="D419" s="61" t="s">
        <v>603</v>
      </c>
      <c r="E419" s="61">
        <v>1112068</v>
      </c>
      <c r="F419" s="61">
        <v>1112068</v>
      </c>
      <c r="G419" s="63">
        <v>5</v>
      </c>
      <c r="I419" s="60">
        <v>84943.5</v>
      </c>
      <c r="J419" s="57">
        <v>562.42499999999995</v>
      </c>
      <c r="K419" s="59">
        <v>151.03080410721429</v>
      </c>
      <c r="L419" s="58"/>
      <c r="M419" s="57">
        <v>89418.75</v>
      </c>
      <c r="O419" s="57">
        <v>89597.587499999994</v>
      </c>
      <c r="P419" s="52"/>
      <c r="Q419" s="56">
        <v>145.55798215104207</v>
      </c>
      <c r="R419" s="55">
        <v>80979</v>
      </c>
      <c r="S419" s="55">
        <v>556.33500000000004</v>
      </c>
      <c r="T419" s="55">
        <v>0</v>
      </c>
      <c r="U419" s="55">
        <v>119.7375</v>
      </c>
      <c r="V419" s="55">
        <v>2</v>
      </c>
      <c r="W419" s="46">
        <v>-19.065594325821507</v>
      </c>
      <c r="X419" s="46">
        <v>12.077674181348812</v>
      </c>
      <c r="Y419" s="55">
        <v>4.0850000000000364</v>
      </c>
      <c r="Z419" s="54">
        <v>7.342698194433275E-3</v>
      </c>
      <c r="AA419" s="54">
        <v>6.1351529299096192E-4</v>
      </c>
      <c r="AB419" s="53">
        <v>1.5</v>
      </c>
      <c r="AC419" s="52"/>
      <c r="AD419" s="51">
        <v>0.09</v>
      </c>
      <c r="AE419" s="50">
        <v>164.62357647686358</v>
      </c>
      <c r="AF419" s="49">
        <v>544.25732581865122</v>
      </c>
      <c r="AG419" s="49">
        <v>0</v>
      </c>
      <c r="AH419" s="49">
        <v>552.25</v>
      </c>
      <c r="AI419" s="48">
        <v>552.25</v>
      </c>
      <c r="AJ419" s="46">
        <v>-7.9926741813487752</v>
      </c>
      <c r="AK419" s="47">
        <v>11</v>
      </c>
      <c r="AL419" s="46">
        <v>3.0073258186512248</v>
      </c>
    </row>
    <row r="420" spans="2:38">
      <c r="B420" s="62" t="s">
        <v>154</v>
      </c>
      <c r="C420" s="62" t="s">
        <v>268</v>
      </c>
      <c r="D420" s="61" t="s">
        <v>604</v>
      </c>
      <c r="E420" s="61">
        <v>1110610</v>
      </c>
      <c r="F420" s="61">
        <v>1110610</v>
      </c>
      <c r="G420" s="63">
        <v>5</v>
      </c>
      <c r="I420" s="60">
        <v>164220.25</v>
      </c>
      <c r="J420" s="57">
        <v>1067.519</v>
      </c>
      <c r="K420" s="59">
        <v>153.83356174456847</v>
      </c>
      <c r="L420" s="58"/>
      <c r="M420" s="57">
        <v>171162.5</v>
      </c>
      <c r="O420" s="57">
        <v>171504.82500000001</v>
      </c>
      <c r="P420" s="52"/>
      <c r="Q420" s="56">
        <v>152.33621237332051</v>
      </c>
      <c r="R420" s="55">
        <v>173424</v>
      </c>
      <c r="S420" s="55">
        <v>1138.4292500000001</v>
      </c>
      <c r="T420" s="55">
        <v>56.125</v>
      </c>
      <c r="U420" s="55">
        <v>88.199999999999989</v>
      </c>
      <c r="V420" s="55">
        <v>55.337499999999999</v>
      </c>
      <c r="W420" s="46">
        <v>-15.342369928259131</v>
      </c>
      <c r="X420" s="46">
        <v>115.6103386882462</v>
      </c>
      <c r="Y420" s="55">
        <v>113.27925000000005</v>
      </c>
      <c r="Z420" s="54">
        <v>9.950486602483205E-2</v>
      </c>
      <c r="AA420" s="54">
        <v>0</v>
      </c>
      <c r="AB420" s="53">
        <v>0</v>
      </c>
      <c r="AC420" s="52"/>
      <c r="AD420" s="51">
        <v>0.09</v>
      </c>
      <c r="AE420" s="50">
        <v>167.67858230157964</v>
      </c>
      <c r="AF420" s="49">
        <v>1022.8189113117539</v>
      </c>
      <c r="AG420" s="49">
        <v>21.15</v>
      </c>
      <c r="AH420" s="49">
        <v>1004.0000000000001</v>
      </c>
      <c r="AI420" s="48">
        <v>1025.1500000000001</v>
      </c>
      <c r="AJ420" s="46">
        <v>-2.3310886882461546</v>
      </c>
      <c r="AK420" s="47">
        <v>17</v>
      </c>
      <c r="AL420" s="46">
        <v>14.668911311753845</v>
      </c>
    </row>
    <row r="421" spans="2:38">
      <c r="B421" s="62" t="s">
        <v>77</v>
      </c>
      <c r="C421" s="62" t="s">
        <v>78</v>
      </c>
      <c r="D421" s="61" t="s">
        <v>605</v>
      </c>
      <c r="E421" s="61">
        <v>1110314</v>
      </c>
      <c r="F421" s="61">
        <v>1110314</v>
      </c>
      <c r="G421" s="63">
        <v>3</v>
      </c>
      <c r="I421" s="60">
        <v>247833</v>
      </c>
      <c r="J421" s="57">
        <v>1398.8434999999999</v>
      </c>
      <c r="K421" s="59">
        <v>177.16992644280793</v>
      </c>
      <c r="L421" s="58"/>
      <c r="M421" s="57">
        <v>255882</v>
      </c>
      <c r="O421" s="57">
        <v>256393.764</v>
      </c>
      <c r="P421" s="52"/>
      <c r="Q421" s="56">
        <v>186.73573592001108</v>
      </c>
      <c r="R421" s="55">
        <v>254859.5</v>
      </c>
      <c r="S421" s="55">
        <v>1364.8137499999998</v>
      </c>
      <c r="T421" s="55">
        <v>0</v>
      </c>
      <c r="U421" s="55">
        <v>103.8875</v>
      </c>
      <c r="V421" s="55">
        <v>83.204250000000002</v>
      </c>
      <c r="W421" s="46">
        <v>-1.06438610936533</v>
      </c>
      <c r="X421" s="46">
        <v>-0.43437246870598756</v>
      </c>
      <c r="Y421" s="55">
        <v>32.8137499999998</v>
      </c>
      <c r="Z421" s="54">
        <v>2.4042657835180666E-2</v>
      </c>
      <c r="AA421" s="54">
        <v>1.2575452716297787E-3</v>
      </c>
      <c r="AB421" s="53">
        <v>0.5</v>
      </c>
      <c r="AC421" s="52"/>
      <c r="AD421" s="51">
        <v>0.06</v>
      </c>
      <c r="AE421" s="50">
        <v>187.80012202937641</v>
      </c>
      <c r="AF421" s="49">
        <v>1365.2481224687058</v>
      </c>
      <c r="AG421" s="49">
        <v>0</v>
      </c>
      <c r="AH421" s="49">
        <v>1332</v>
      </c>
      <c r="AI421" s="48">
        <v>1332</v>
      </c>
      <c r="AJ421" s="46">
        <v>33.248122468705787</v>
      </c>
      <c r="AK421" s="47">
        <v>25</v>
      </c>
      <c r="AL421" s="46">
        <v>58.248122468705787</v>
      </c>
    </row>
    <row r="422" spans="2:38">
      <c r="B422" s="62" t="s">
        <v>68</v>
      </c>
      <c r="C422" s="62" t="s">
        <v>119</v>
      </c>
      <c r="D422" s="61" t="s">
        <v>606</v>
      </c>
      <c r="E422" s="61">
        <v>1111025</v>
      </c>
      <c r="F422" s="61">
        <v>1111025</v>
      </c>
      <c r="G422" s="63">
        <v>3</v>
      </c>
      <c r="I422" s="60">
        <v>75898.5</v>
      </c>
      <c r="J422" s="57">
        <v>424.59049999999996</v>
      </c>
      <c r="K422" s="59">
        <v>178.75694345492894</v>
      </c>
      <c r="L422" s="58"/>
      <c r="M422" s="57">
        <v>79618.25</v>
      </c>
      <c r="O422" s="57">
        <v>79777.486499999999</v>
      </c>
      <c r="P422" s="52"/>
      <c r="Q422" s="56">
        <v>187.32815721366848</v>
      </c>
      <c r="R422" s="55">
        <v>80072.25</v>
      </c>
      <c r="S422" s="55">
        <v>427.44374999999997</v>
      </c>
      <c r="T422" s="55">
        <v>0</v>
      </c>
      <c r="U422" s="55">
        <v>72.708500000000001</v>
      </c>
      <c r="V422" s="55">
        <v>24.187249999999999</v>
      </c>
      <c r="W422" s="46">
        <v>-2.1542028485561957</v>
      </c>
      <c r="X422" s="46">
        <v>6.4151831518689164</v>
      </c>
      <c r="Y422" s="55">
        <v>3.2537499999999682</v>
      </c>
      <c r="Z422" s="54">
        <v>7.6121127048879959E-3</v>
      </c>
      <c r="AA422" s="54">
        <v>9.595317289506293E-3</v>
      </c>
      <c r="AB422" s="53">
        <v>1</v>
      </c>
      <c r="AC422" s="52"/>
      <c r="AD422" s="51">
        <v>0.06</v>
      </c>
      <c r="AE422" s="50">
        <v>189.48236006222467</v>
      </c>
      <c r="AF422" s="49">
        <v>421.02856684813105</v>
      </c>
      <c r="AG422" s="49">
        <v>0</v>
      </c>
      <c r="AH422" s="49">
        <v>424.19</v>
      </c>
      <c r="AI422" s="48">
        <v>424.19</v>
      </c>
      <c r="AJ422" s="46">
        <v>-3.1614331518689482</v>
      </c>
      <c r="AK422" s="47">
        <v>8</v>
      </c>
      <c r="AL422" s="46">
        <v>4.8385668481310518</v>
      </c>
    </row>
    <row r="423" spans="2:38">
      <c r="B423" s="62" t="s">
        <v>88</v>
      </c>
      <c r="C423" s="62" t="s">
        <v>181</v>
      </c>
      <c r="D423" s="61" t="s">
        <v>607</v>
      </c>
      <c r="E423" s="61">
        <v>1112272</v>
      </c>
      <c r="F423" s="61">
        <v>1112272</v>
      </c>
      <c r="G423" s="63">
        <v>4</v>
      </c>
      <c r="I423" s="60">
        <v>84296.25</v>
      </c>
      <c r="J423" s="57">
        <v>489.18824999999998</v>
      </c>
      <c r="K423" s="59">
        <v>172.31863193770496</v>
      </c>
      <c r="L423" s="58"/>
      <c r="M423" s="57">
        <v>85138.75</v>
      </c>
      <c r="O423" s="57">
        <v>85309.027499999997</v>
      </c>
      <c r="P423" s="52"/>
      <c r="Q423" s="56">
        <v>167.43403627825739</v>
      </c>
      <c r="R423" s="55">
        <v>87713.25</v>
      </c>
      <c r="S423" s="55">
        <v>523.86749999999995</v>
      </c>
      <c r="T423" s="55">
        <v>18.125</v>
      </c>
      <c r="U423" s="55">
        <v>49.337499999999999</v>
      </c>
      <c r="V423" s="55">
        <v>41.920999999999992</v>
      </c>
      <c r="W423" s="46">
        <v>-15.223713575709866</v>
      </c>
      <c r="X423" s="46">
        <v>56.824477909759764</v>
      </c>
      <c r="Y423" s="55">
        <v>35.86749999999995</v>
      </c>
      <c r="Z423" s="54">
        <v>6.8466740158532366E-2</v>
      </c>
      <c r="AA423" s="54">
        <v>2.0429241649744415E-2</v>
      </c>
      <c r="AB423" s="53">
        <v>9.75</v>
      </c>
      <c r="AC423" s="52"/>
      <c r="AD423" s="51">
        <v>0.06</v>
      </c>
      <c r="AE423" s="50">
        <v>182.65774985396726</v>
      </c>
      <c r="AF423" s="49">
        <v>467.04302209024019</v>
      </c>
      <c r="AG423" s="49">
        <v>15</v>
      </c>
      <c r="AH423" s="49">
        <v>473</v>
      </c>
      <c r="AI423" s="48">
        <v>488</v>
      </c>
      <c r="AJ423" s="46">
        <v>-20.956977909759814</v>
      </c>
      <c r="AK423" s="47">
        <v>5</v>
      </c>
      <c r="AL423" s="46">
        <v>-15.956977909759814</v>
      </c>
    </row>
    <row r="424" spans="2:38">
      <c r="B424" s="62" t="s">
        <v>88</v>
      </c>
      <c r="C424" s="62" t="s">
        <v>89</v>
      </c>
      <c r="D424" s="61" t="s">
        <v>608</v>
      </c>
      <c r="E424" s="61">
        <v>1112351</v>
      </c>
      <c r="F424" s="61">
        <v>1112351</v>
      </c>
      <c r="G424" s="63">
        <v>3</v>
      </c>
      <c r="I424" s="60">
        <v>106959.5</v>
      </c>
      <c r="J424" s="57">
        <v>577.37</v>
      </c>
      <c r="K424" s="59">
        <v>185.25295737568629</v>
      </c>
      <c r="L424" s="58"/>
      <c r="M424" s="57">
        <v>95729</v>
      </c>
      <c r="O424" s="57">
        <v>95920.457999999999</v>
      </c>
      <c r="P424" s="52"/>
      <c r="Q424" s="56">
        <v>167.27209158133076</v>
      </c>
      <c r="R424" s="55">
        <v>99751.75</v>
      </c>
      <c r="S424" s="55">
        <v>596.34424999999999</v>
      </c>
      <c r="T424" s="55">
        <v>0</v>
      </c>
      <c r="U424" s="55">
        <v>70.658249999999995</v>
      </c>
      <c r="V424" s="55">
        <v>9.6833333333333336</v>
      </c>
      <c r="W424" s="46">
        <v>-25.390984089382982</v>
      </c>
      <c r="X424" s="46">
        <v>98.477922131651496</v>
      </c>
      <c r="Y424" s="55">
        <v>12.344249999999988</v>
      </c>
      <c r="Z424" s="54">
        <v>2.0699872598754811E-2</v>
      </c>
      <c r="AA424" s="54">
        <v>4.4744347326521404E-2</v>
      </c>
      <c r="AB424" s="53">
        <v>7.75</v>
      </c>
      <c r="AC424" s="52"/>
      <c r="AD424" s="51">
        <v>0.04</v>
      </c>
      <c r="AE424" s="50">
        <v>192.66307567071374</v>
      </c>
      <c r="AF424" s="49">
        <v>497.86632786834849</v>
      </c>
      <c r="AG424" s="49">
        <v>0</v>
      </c>
      <c r="AH424" s="49">
        <v>584</v>
      </c>
      <c r="AI424" s="48">
        <v>584</v>
      </c>
      <c r="AJ424" s="46">
        <v>-86.133672131651508</v>
      </c>
      <c r="AK424" s="47">
        <v>12</v>
      </c>
      <c r="AL424" s="46">
        <v>-74.133672131651508</v>
      </c>
    </row>
    <row r="425" spans="2:38">
      <c r="B425" s="62" t="s">
        <v>62</v>
      </c>
      <c r="C425" s="62" t="s">
        <v>245</v>
      </c>
      <c r="D425" s="61" t="s">
        <v>609</v>
      </c>
      <c r="E425" s="61">
        <v>1111398</v>
      </c>
      <c r="F425" s="61">
        <v>1111398</v>
      </c>
      <c r="G425" s="63">
        <v>6</v>
      </c>
      <c r="I425" s="60">
        <v>566908.75</v>
      </c>
      <c r="J425" s="57">
        <v>4082.6417499999998</v>
      </c>
      <c r="K425" s="59">
        <v>138.85831398260697</v>
      </c>
      <c r="L425" s="58"/>
      <c r="M425" s="57">
        <v>586950.5</v>
      </c>
      <c r="O425" s="57">
        <v>588124.40099999995</v>
      </c>
      <c r="P425" s="52"/>
      <c r="Q425" s="56">
        <v>144.71821725812939</v>
      </c>
      <c r="R425" s="55">
        <v>617421.75</v>
      </c>
      <c r="S425" s="55">
        <v>4266.3720000000003</v>
      </c>
      <c r="T425" s="55">
        <v>136.93</v>
      </c>
      <c r="U425" s="55">
        <v>457.7</v>
      </c>
      <c r="V425" s="55">
        <v>248.69175000000001</v>
      </c>
      <c r="W425" s="46">
        <v>-10.803094402390428</v>
      </c>
      <c r="X425" s="46">
        <v>484.73979332347017</v>
      </c>
      <c r="Y425" s="55">
        <v>314.47200000000021</v>
      </c>
      <c r="Z425" s="54">
        <v>7.3709465559965284E-2</v>
      </c>
      <c r="AA425" s="54">
        <v>0</v>
      </c>
      <c r="AB425" s="53">
        <v>0</v>
      </c>
      <c r="AC425" s="52"/>
      <c r="AD425" s="51">
        <v>0.12</v>
      </c>
      <c r="AE425" s="50">
        <v>155.52131166051981</v>
      </c>
      <c r="AF425" s="49">
        <v>3781.6322066765301</v>
      </c>
      <c r="AG425" s="49">
        <v>211.55</v>
      </c>
      <c r="AH425" s="49">
        <v>3740.35</v>
      </c>
      <c r="AI425" s="48">
        <v>3951.9</v>
      </c>
      <c r="AJ425" s="46">
        <v>-170.26779332346996</v>
      </c>
      <c r="AK425" s="47">
        <v>88</v>
      </c>
      <c r="AL425" s="46">
        <v>-82.267793323469959</v>
      </c>
    </row>
    <row r="426" spans="2:38">
      <c r="B426" s="62" t="s">
        <v>94</v>
      </c>
      <c r="C426" s="62" t="s">
        <v>221</v>
      </c>
      <c r="D426" s="61" t="s">
        <v>610</v>
      </c>
      <c r="E426" s="61">
        <v>1110046</v>
      </c>
      <c r="F426" s="61">
        <v>1110046</v>
      </c>
      <c r="G426" s="63">
        <v>3</v>
      </c>
      <c r="I426" s="60">
        <v>309304.75</v>
      </c>
      <c r="J426" s="57">
        <v>1748.0912499999999</v>
      </c>
      <c r="K426" s="59">
        <v>176.93856084457835</v>
      </c>
      <c r="L426" s="58"/>
      <c r="M426" s="57">
        <v>328554.25</v>
      </c>
      <c r="O426" s="57">
        <v>329211.35849999997</v>
      </c>
      <c r="P426" s="52"/>
      <c r="Q426" s="56">
        <v>180.92270666866025</v>
      </c>
      <c r="R426" s="55">
        <v>340021.25</v>
      </c>
      <c r="S426" s="55">
        <v>1879.3729999999998</v>
      </c>
      <c r="T426" s="55">
        <v>86.457999999999998</v>
      </c>
      <c r="U426" s="55">
        <v>119.71133333333334</v>
      </c>
      <c r="V426" s="55">
        <v>56.472333333333331</v>
      </c>
      <c r="W426" s="46">
        <v>-6.6321678265927915</v>
      </c>
      <c r="X426" s="46">
        <v>124.09279528139518</v>
      </c>
      <c r="Y426" s="55">
        <v>169.54299999999989</v>
      </c>
      <c r="Z426" s="54">
        <v>9.0212533648190069E-2</v>
      </c>
      <c r="AA426" s="54">
        <v>4.4588930270187337E-2</v>
      </c>
      <c r="AB426" s="53">
        <v>20.25</v>
      </c>
      <c r="AC426" s="52"/>
      <c r="AD426" s="51">
        <v>0.06</v>
      </c>
      <c r="AE426" s="50">
        <v>187.55487449525305</v>
      </c>
      <c r="AF426" s="49">
        <v>1755.2802047186046</v>
      </c>
      <c r="AG426" s="49">
        <v>64.53</v>
      </c>
      <c r="AH426" s="49">
        <v>1645.3</v>
      </c>
      <c r="AI426" s="48">
        <v>1709.83</v>
      </c>
      <c r="AJ426" s="46">
        <v>45.450204718604709</v>
      </c>
      <c r="AK426" s="47">
        <v>33</v>
      </c>
      <c r="AL426" s="46">
        <v>78.450204718604709</v>
      </c>
    </row>
    <row r="427" spans="2:38">
      <c r="B427" s="62" t="s">
        <v>154</v>
      </c>
      <c r="C427" s="62" t="s">
        <v>386</v>
      </c>
      <c r="D427" s="61" t="s">
        <v>611</v>
      </c>
      <c r="E427" s="61">
        <v>1110758</v>
      </c>
      <c r="F427" s="61">
        <v>1110758</v>
      </c>
      <c r="G427" s="63">
        <v>3</v>
      </c>
      <c r="I427" s="60">
        <v>210115.25</v>
      </c>
      <c r="J427" s="57">
        <v>1181.7532500000002</v>
      </c>
      <c r="K427" s="59">
        <v>177.79959564316829</v>
      </c>
      <c r="L427" s="58"/>
      <c r="M427" s="57">
        <v>226530.5</v>
      </c>
      <c r="O427" s="57">
        <v>226983.56099999999</v>
      </c>
      <c r="P427" s="52"/>
      <c r="Q427" s="56">
        <v>195.09808838851362</v>
      </c>
      <c r="R427" s="55">
        <v>222691.25</v>
      </c>
      <c r="S427" s="55">
        <v>1141.4322500000001</v>
      </c>
      <c r="T427" s="55">
        <v>12.625</v>
      </c>
      <c r="U427" s="55">
        <v>167.70824999999999</v>
      </c>
      <c r="V427" s="55">
        <v>24.437249999999999</v>
      </c>
      <c r="W427" s="46">
        <v>6.630517006755241</v>
      </c>
      <c r="X427" s="46">
        <v>-62.931765177040234</v>
      </c>
      <c r="Y427" s="55">
        <v>-31.107749999999896</v>
      </c>
      <c r="Z427" s="54">
        <v>-2.7253260103698572E-2</v>
      </c>
      <c r="AA427" s="54">
        <v>5.2667218418478668E-3</v>
      </c>
      <c r="AB427" s="53">
        <v>1.5</v>
      </c>
      <c r="AC427" s="52"/>
      <c r="AD427" s="51">
        <v>0.06</v>
      </c>
      <c r="AE427" s="50">
        <v>188.46757138175838</v>
      </c>
      <c r="AF427" s="49">
        <v>1204.3640151770403</v>
      </c>
      <c r="AG427" s="49">
        <v>12.3</v>
      </c>
      <c r="AH427" s="49">
        <v>1160.24</v>
      </c>
      <c r="AI427" s="48">
        <v>1172.54</v>
      </c>
      <c r="AJ427" s="46">
        <v>31.824015177040337</v>
      </c>
      <c r="AK427" s="47">
        <v>25</v>
      </c>
      <c r="AL427" s="46">
        <v>56.824015177040337</v>
      </c>
    </row>
    <row r="428" spans="2:38">
      <c r="B428" s="62" t="s">
        <v>94</v>
      </c>
      <c r="C428" s="62" t="s">
        <v>216</v>
      </c>
      <c r="D428" s="61" t="s">
        <v>612</v>
      </c>
      <c r="E428" s="61">
        <v>1110233</v>
      </c>
      <c r="F428" s="61">
        <v>1110233</v>
      </c>
      <c r="G428" s="63">
        <v>2</v>
      </c>
      <c r="I428" s="60">
        <v>180407.5</v>
      </c>
      <c r="J428" s="57">
        <v>965.18174999999997</v>
      </c>
      <c r="K428" s="59">
        <v>186.91557315500424</v>
      </c>
      <c r="L428" s="58"/>
      <c r="M428" s="57">
        <v>183703.75</v>
      </c>
      <c r="O428" s="57">
        <v>184071.1575</v>
      </c>
      <c r="P428" s="52"/>
      <c r="Q428" s="56">
        <v>179.59739603371818</v>
      </c>
      <c r="R428" s="55">
        <v>187538.25</v>
      </c>
      <c r="S428" s="55">
        <v>1044.2147499999999</v>
      </c>
      <c r="T428" s="55">
        <v>18.647500000000001</v>
      </c>
      <c r="U428" s="55">
        <v>118.779</v>
      </c>
      <c r="V428" s="55">
        <v>39.72925</v>
      </c>
      <c r="W428" s="46">
        <v>-14.794800047486234</v>
      </c>
      <c r="X428" s="46">
        <v>97.308643629829362</v>
      </c>
      <c r="Y428" s="55">
        <v>134.85474999999985</v>
      </c>
      <c r="Z428" s="54">
        <v>0.12914465151923957</v>
      </c>
      <c r="AA428" s="54">
        <v>1.2441549766199066E-2</v>
      </c>
      <c r="AB428" s="53">
        <v>7</v>
      </c>
      <c r="AC428" s="52"/>
      <c r="AD428" s="51">
        <v>0.04</v>
      </c>
      <c r="AE428" s="50">
        <v>194.39219608120442</v>
      </c>
      <c r="AF428" s="49">
        <v>946.90610637017051</v>
      </c>
      <c r="AG428" s="49">
        <v>0</v>
      </c>
      <c r="AH428" s="49">
        <v>909.36</v>
      </c>
      <c r="AI428" s="48">
        <v>909.36</v>
      </c>
      <c r="AJ428" s="46">
        <v>37.546106370170492</v>
      </c>
      <c r="AK428" s="47">
        <v>18</v>
      </c>
      <c r="AL428" s="46">
        <v>55.546106370170492</v>
      </c>
    </row>
    <row r="429" spans="2:38">
      <c r="B429" s="62" t="s">
        <v>80</v>
      </c>
      <c r="C429" s="62" t="s">
        <v>126</v>
      </c>
      <c r="D429" s="61" t="s">
        <v>613</v>
      </c>
      <c r="E429" s="61">
        <v>1112153</v>
      </c>
      <c r="F429" s="61">
        <v>1112153</v>
      </c>
      <c r="G429" s="63">
        <v>3</v>
      </c>
      <c r="I429" s="60">
        <v>98229.25</v>
      </c>
      <c r="J429" s="57">
        <v>556.97749999999996</v>
      </c>
      <c r="K429" s="59">
        <v>176.36125337199439</v>
      </c>
      <c r="L429" s="58"/>
      <c r="M429" s="57">
        <v>101640.75</v>
      </c>
      <c r="O429" s="57">
        <v>101844.0315</v>
      </c>
      <c r="P429" s="52"/>
      <c r="Q429" s="56">
        <v>157.81002610651441</v>
      </c>
      <c r="R429" s="55">
        <v>100843.25</v>
      </c>
      <c r="S429" s="55">
        <v>639.01675</v>
      </c>
      <c r="T429" s="55">
        <v>0</v>
      </c>
      <c r="U429" s="55">
        <v>67.879249999999999</v>
      </c>
      <c r="V429" s="55">
        <v>14.603999999999999</v>
      </c>
      <c r="W429" s="46">
        <v>-29.132902467799653</v>
      </c>
      <c r="X429" s="46">
        <v>94.229994615911323</v>
      </c>
      <c r="Y429" s="55">
        <v>91.896749999999997</v>
      </c>
      <c r="Z429" s="54">
        <v>0.14380961062444764</v>
      </c>
      <c r="AA429" s="54">
        <v>0.14769977345278551</v>
      </c>
      <c r="AB429" s="53">
        <v>17.75</v>
      </c>
      <c r="AC429" s="52"/>
      <c r="AD429" s="51">
        <v>0.06</v>
      </c>
      <c r="AE429" s="50">
        <v>186.94292857431407</v>
      </c>
      <c r="AF429" s="49">
        <v>544.78675538408868</v>
      </c>
      <c r="AG429" s="49">
        <v>0</v>
      </c>
      <c r="AH429" s="49">
        <v>547.12</v>
      </c>
      <c r="AI429" s="48">
        <v>547.12</v>
      </c>
      <c r="AJ429" s="46">
        <v>-2.333244615911326</v>
      </c>
      <c r="AK429" s="47">
        <v>9</v>
      </c>
      <c r="AL429" s="46">
        <v>6.666755384088674</v>
      </c>
    </row>
    <row r="430" spans="2:38">
      <c r="B430" s="62" t="s">
        <v>74</v>
      </c>
      <c r="C430" s="62" t="s">
        <v>219</v>
      </c>
      <c r="D430" s="61" t="s">
        <v>614</v>
      </c>
      <c r="E430" s="61">
        <v>1112766</v>
      </c>
      <c r="F430" s="61">
        <v>1112766</v>
      </c>
      <c r="G430" s="63">
        <v>5</v>
      </c>
      <c r="I430" s="60">
        <v>238344</v>
      </c>
      <c r="J430" s="57">
        <v>1556.6015</v>
      </c>
      <c r="K430" s="59">
        <v>153.11818728171596</v>
      </c>
      <c r="L430" s="58"/>
      <c r="M430" s="57">
        <v>247469.25</v>
      </c>
      <c r="O430" s="57">
        <v>247964.18849999999</v>
      </c>
      <c r="P430" s="52"/>
      <c r="Q430" s="56">
        <v>150.46988243620743</v>
      </c>
      <c r="R430" s="55">
        <v>261390.75</v>
      </c>
      <c r="S430" s="55">
        <v>1737.1632500000001</v>
      </c>
      <c r="T430" s="55">
        <v>58.4375</v>
      </c>
      <c r="U430" s="55">
        <v>225.16250000000002</v>
      </c>
      <c r="V430" s="55">
        <v>108.3125</v>
      </c>
      <c r="W430" s="46">
        <v>-16.428941700862964</v>
      </c>
      <c r="X430" s="46">
        <v>251.44763886811825</v>
      </c>
      <c r="Y430" s="55">
        <v>218.78324999999995</v>
      </c>
      <c r="Z430" s="54">
        <v>0.12594282661689968</v>
      </c>
      <c r="AA430" s="54">
        <v>7.3600594682432671E-2</v>
      </c>
      <c r="AB430" s="53">
        <v>26</v>
      </c>
      <c r="AC430" s="52"/>
      <c r="AD430" s="51">
        <v>0.09</v>
      </c>
      <c r="AE430" s="50">
        <v>166.89882413707039</v>
      </c>
      <c r="AF430" s="49">
        <v>1485.7156111318818</v>
      </c>
      <c r="AG430" s="49">
        <v>56.15</v>
      </c>
      <c r="AH430" s="49">
        <v>1462.23</v>
      </c>
      <c r="AI430" s="48">
        <v>1518.38</v>
      </c>
      <c r="AJ430" s="46">
        <v>-32.664388868118294</v>
      </c>
      <c r="AK430" s="47">
        <v>30</v>
      </c>
      <c r="AL430" s="46">
        <v>-2.6643888681182943</v>
      </c>
    </row>
    <row r="431" spans="2:38">
      <c r="B431" s="62" t="s">
        <v>62</v>
      </c>
      <c r="C431" s="62" t="s">
        <v>574</v>
      </c>
      <c r="D431" s="61" t="s">
        <v>615</v>
      </c>
      <c r="E431" s="61">
        <v>1111367</v>
      </c>
      <c r="F431" s="61">
        <v>1111367</v>
      </c>
      <c r="G431" s="63">
        <v>2</v>
      </c>
      <c r="I431" s="60">
        <v>181691.75</v>
      </c>
      <c r="J431" s="57">
        <v>969.48749999999995</v>
      </c>
      <c r="K431" s="59">
        <v>187.41010069753349</v>
      </c>
      <c r="L431" s="58"/>
      <c r="M431" s="57">
        <v>203731</v>
      </c>
      <c r="O431" s="57">
        <v>204138.462</v>
      </c>
      <c r="P431" s="52"/>
      <c r="Q431" s="56">
        <v>228.64325258258836</v>
      </c>
      <c r="R431" s="55">
        <v>220335.5</v>
      </c>
      <c r="S431" s="55">
        <v>963.66499999999996</v>
      </c>
      <c r="T431" s="55">
        <v>17</v>
      </c>
      <c r="U431" s="55">
        <v>231.96250000000001</v>
      </c>
      <c r="V431" s="55">
        <v>11.75</v>
      </c>
      <c r="W431" s="46">
        <v>33.736747857153517</v>
      </c>
      <c r="X431" s="46">
        <v>-83.701080919516926</v>
      </c>
      <c r="Y431" s="55">
        <v>-45.055000000000064</v>
      </c>
      <c r="Z431" s="54">
        <v>-4.6753799297473773E-2</v>
      </c>
      <c r="AA431" s="54">
        <v>1.0182003309151075E-3</v>
      </c>
      <c r="AB431" s="53">
        <v>0.75</v>
      </c>
      <c r="AC431" s="52"/>
      <c r="AD431" s="51">
        <v>0.04</v>
      </c>
      <c r="AE431" s="50">
        <v>194.90650472543484</v>
      </c>
      <c r="AF431" s="49">
        <v>1047.3660809195169</v>
      </c>
      <c r="AG431" s="49">
        <v>19.36</v>
      </c>
      <c r="AH431" s="49">
        <v>989.36</v>
      </c>
      <c r="AI431" s="48">
        <v>1008.72</v>
      </c>
      <c r="AJ431" s="46">
        <v>38.646080919516862</v>
      </c>
      <c r="AK431" s="47">
        <v>13</v>
      </c>
      <c r="AL431" s="46">
        <v>51.646080919516862</v>
      </c>
    </row>
    <row r="432" spans="2:38">
      <c r="B432" s="62" t="s">
        <v>80</v>
      </c>
      <c r="C432" s="62" t="s">
        <v>126</v>
      </c>
      <c r="D432" s="61" t="s">
        <v>616</v>
      </c>
      <c r="E432" s="61">
        <v>1112152</v>
      </c>
      <c r="F432" s="61">
        <v>1112152</v>
      </c>
      <c r="G432" s="63">
        <v>4</v>
      </c>
      <c r="I432" s="60">
        <v>498928.5</v>
      </c>
      <c r="J432" s="57">
        <v>3018.08925</v>
      </c>
      <c r="K432" s="59">
        <v>165.31270571272867</v>
      </c>
      <c r="L432" s="58"/>
      <c r="M432" s="57">
        <v>519139.75</v>
      </c>
      <c r="O432" s="57">
        <v>520178.0295</v>
      </c>
      <c r="P432" s="52"/>
      <c r="Q432" s="56">
        <v>158.70985855171705</v>
      </c>
      <c r="R432" s="55">
        <v>521768.5</v>
      </c>
      <c r="S432" s="55">
        <v>3287.5619999999999</v>
      </c>
      <c r="T432" s="55">
        <v>44.75</v>
      </c>
      <c r="U432" s="55">
        <v>93.129249999999999</v>
      </c>
      <c r="V432" s="55">
        <v>258.55</v>
      </c>
      <c r="W432" s="46">
        <v>-19.827863618029909</v>
      </c>
      <c r="X432" s="46">
        <v>374.01508577738923</v>
      </c>
      <c r="Y432" s="55">
        <v>250.02199999999993</v>
      </c>
      <c r="Z432" s="54">
        <v>7.6050885123991566E-2</v>
      </c>
      <c r="AA432" s="54">
        <v>8.6541450658766936E-2</v>
      </c>
      <c r="AB432" s="53">
        <v>67.25</v>
      </c>
      <c r="AC432" s="52"/>
      <c r="AD432" s="51">
        <v>0.08</v>
      </c>
      <c r="AE432" s="50">
        <v>178.53772216974696</v>
      </c>
      <c r="AF432" s="49">
        <v>2913.5469142226107</v>
      </c>
      <c r="AG432" s="49">
        <v>3</v>
      </c>
      <c r="AH432" s="49">
        <v>3034.54</v>
      </c>
      <c r="AI432" s="48">
        <v>3037.54</v>
      </c>
      <c r="AJ432" s="46">
        <v>-123.9930857773893</v>
      </c>
      <c r="AK432" s="47">
        <v>53</v>
      </c>
      <c r="AL432" s="46">
        <v>-70.993085777389297</v>
      </c>
    </row>
    <row r="433" spans="2:38">
      <c r="B433" s="62" t="s">
        <v>80</v>
      </c>
      <c r="C433" s="62" t="s">
        <v>400</v>
      </c>
      <c r="D433" s="61" t="s">
        <v>617</v>
      </c>
      <c r="E433" s="61">
        <v>1112313</v>
      </c>
      <c r="F433" s="61">
        <v>1112313</v>
      </c>
      <c r="G433" s="63">
        <v>5</v>
      </c>
      <c r="I433" s="60">
        <v>155308.25</v>
      </c>
      <c r="J433" s="57">
        <v>1031.3475000000001</v>
      </c>
      <c r="K433" s="59">
        <v>150.58770201120379</v>
      </c>
      <c r="L433" s="58"/>
      <c r="M433" s="57">
        <v>169689.75</v>
      </c>
      <c r="O433" s="57">
        <v>170029.12950000001</v>
      </c>
      <c r="P433" s="52"/>
      <c r="Q433" s="56">
        <v>153.61589710416598</v>
      </c>
      <c r="R433" s="55">
        <v>162669.25</v>
      </c>
      <c r="S433" s="55">
        <v>1058.9349999999999</v>
      </c>
      <c r="T433" s="55">
        <v>0</v>
      </c>
      <c r="U433" s="55">
        <v>16.366500000000002</v>
      </c>
      <c r="V433" s="55">
        <v>22.72925</v>
      </c>
      <c r="W433" s="46">
        <v>-12.030575108158189</v>
      </c>
      <c r="X433" s="46">
        <v>32.47710307565012</v>
      </c>
      <c r="Y433" s="55">
        <v>21.934999999999945</v>
      </c>
      <c r="Z433" s="54">
        <v>2.0714208143087109E-2</v>
      </c>
      <c r="AA433" s="54">
        <v>7.2604011046222099E-3</v>
      </c>
      <c r="AB433" s="53">
        <v>1.75</v>
      </c>
      <c r="AC433" s="52"/>
      <c r="AD433" s="51">
        <v>0.1</v>
      </c>
      <c r="AE433" s="50">
        <v>165.64647221232417</v>
      </c>
      <c r="AF433" s="49">
        <v>1026.4578969243498</v>
      </c>
      <c r="AG433" s="49">
        <v>0</v>
      </c>
      <c r="AH433" s="49">
        <v>1037</v>
      </c>
      <c r="AI433" s="48">
        <v>1037</v>
      </c>
      <c r="AJ433" s="46">
        <v>-10.542103075650175</v>
      </c>
      <c r="AK433" s="47">
        <v>17</v>
      </c>
      <c r="AL433" s="46">
        <v>6.457896924349825</v>
      </c>
    </row>
    <row r="434" spans="2:38">
      <c r="B434" s="62" t="s">
        <v>80</v>
      </c>
      <c r="C434" s="62" t="s">
        <v>226</v>
      </c>
      <c r="D434" s="61" t="s">
        <v>618</v>
      </c>
      <c r="E434" s="61">
        <v>1112164</v>
      </c>
      <c r="F434" s="61">
        <v>1112164</v>
      </c>
      <c r="G434" s="63">
        <v>4</v>
      </c>
      <c r="I434" s="60">
        <v>74510.5</v>
      </c>
      <c r="J434" s="57">
        <v>447.04250000000002</v>
      </c>
      <c r="K434" s="59">
        <v>166.67430948958992</v>
      </c>
      <c r="L434" s="58"/>
      <c r="M434" s="57">
        <v>75129.5</v>
      </c>
      <c r="O434" s="57">
        <v>75279.759000000005</v>
      </c>
      <c r="P434" s="52"/>
      <c r="Q434" s="56">
        <v>169.76846676594383</v>
      </c>
      <c r="R434" s="55">
        <v>75213.5</v>
      </c>
      <c r="S434" s="55">
        <v>443.03575000000001</v>
      </c>
      <c r="T434" s="55">
        <v>20</v>
      </c>
      <c r="U434" s="55">
        <v>38.966749999999998</v>
      </c>
      <c r="V434" s="55">
        <v>7.5279999999999996</v>
      </c>
      <c r="W434" s="46">
        <v>-8.5730443879173777</v>
      </c>
      <c r="X434" s="46">
        <v>20.925616958379464</v>
      </c>
      <c r="Y434" s="55">
        <v>-29.444250000000011</v>
      </c>
      <c r="Z434" s="54">
        <v>-6.6460212296637483E-2</v>
      </c>
      <c r="AA434" s="54">
        <v>0.10745422842197035</v>
      </c>
      <c r="AB434" s="53">
        <v>10.75</v>
      </c>
      <c r="AC434" s="52"/>
      <c r="AD434" s="51">
        <v>7.0000000000000007E-2</v>
      </c>
      <c r="AE434" s="50">
        <v>178.34151115386121</v>
      </c>
      <c r="AF434" s="49">
        <v>422.11013304162054</v>
      </c>
      <c r="AG434" s="49">
        <v>0</v>
      </c>
      <c r="AH434" s="49">
        <v>472.48</v>
      </c>
      <c r="AI434" s="48">
        <v>472.48</v>
      </c>
      <c r="AJ434" s="46">
        <v>-50.369866958379475</v>
      </c>
      <c r="AK434" s="47">
        <v>3</v>
      </c>
      <c r="AL434" s="46">
        <v>-47.369866958379475</v>
      </c>
    </row>
    <row r="435" spans="2:38">
      <c r="B435" s="62" t="s">
        <v>94</v>
      </c>
      <c r="C435" s="62" t="s">
        <v>221</v>
      </c>
      <c r="D435" s="61" t="s">
        <v>619</v>
      </c>
      <c r="E435" s="61">
        <v>1110033</v>
      </c>
      <c r="F435" s="61">
        <v>1110033</v>
      </c>
      <c r="G435" s="63">
        <v>3</v>
      </c>
      <c r="I435" s="60">
        <v>292519.25</v>
      </c>
      <c r="J435" s="57">
        <v>1665.6315</v>
      </c>
      <c r="K435" s="59">
        <v>175.62062797203345</v>
      </c>
      <c r="L435" s="58"/>
      <c r="M435" s="57">
        <v>300654.5</v>
      </c>
      <c r="O435" s="57">
        <v>301255.80900000001</v>
      </c>
      <c r="P435" s="52"/>
      <c r="Q435" s="56">
        <v>181.87391936248082</v>
      </c>
      <c r="R435" s="55">
        <v>307467.5</v>
      </c>
      <c r="S435" s="55">
        <v>1690.5529999999999</v>
      </c>
      <c r="T435" s="55">
        <v>120.17750000000001</v>
      </c>
      <c r="U435" s="55">
        <v>124.10425000000001</v>
      </c>
      <c r="V435" s="55">
        <v>93.862249999999989</v>
      </c>
      <c r="W435" s="46">
        <v>-4.2839462878746417</v>
      </c>
      <c r="X435" s="46">
        <v>72.271613137608256</v>
      </c>
      <c r="Y435" s="55">
        <v>15.962999999999965</v>
      </c>
      <c r="Z435" s="54">
        <v>9.4424723744242073E-3</v>
      </c>
      <c r="AA435" s="54">
        <v>7.4105453415798245E-2</v>
      </c>
      <c r="AB435" s="53">
        <v>23.25</v>
      </c>
      <c r="AC435" s="52"/>
      <c r="AD435" s="51">
        <v>0.06</v>
      </c>
      <c r="AE435" s="50">
        <v>186.15786565035546</v>
      </c>
      <c r="AF435" s="49">
        <v>1618.2813868623916</v>
      </c>
      <c r="AG435" s="49">
        <v>138.33000000000001</v>
      </c>
      <c r="AH435" s="49">
        <v>1536.26</v>
      </c>
      <c r="AI435" s="48">
        <v>1674.59</v>
      </c>
      <c r="AJ435" s="46">
        <v>-56.30861313760829</v>
      </c>
      <c r="AK435" s="47">
        <v>16</v>
      </c>
      <c r="AL435" s="46">
        <v>-40.30861313760829</v>
      </c>
    </row>
    <row r="436" spans="2:38">
      <c r="B436" s="62" t="s">
        <v>91</v>
      </c>
      <c r="C436" s="62" t="s">
        <v>243</v>
      </c>
      <c r="D436" s="61" t="s">
        <v>620</v>
      </c>
      <c r="E436" s="61">
        <v>1112724</v>
      </c>
      <c r="F436" s="61">
        <v>1112724</v>
      </c>
      <c r="G436" s="63">
        <v>4</v>
      </c>
      <c r="I436" s="60">
        <v>143275.5</v>
      </c>
      <c r="J436" s="57">
        <v>887.70249999999999</v>
      </c>
      <c r="K436" s="59">
        <v>161.4003565383673</v>
      </c>
      <c r="L436" s="58"/>
      <c r="M436" s="57">
        <v>155589.5</v>
      </c>
      <c r="O436" s="57">
        <v>155900.679</v>
      </c>
      <c r="P436" s="52"/>
      <c r="Q436" s="56">
        <v>171.30971359681476</v>
      </c>
      <c r="R436" s="55">
        <v>161991.75</v>
      </c>
      <c r="S436" s="55">
        <v>945.60749999999996</v>
      </c>
      <c r="T436" s="55">
        <v>0</v>
      </c>
      <c r="U436" s="55">
        <v>99.5625</v>
      </c>
      <c r="V436" s="55">
        <v>47.04175</v>
      </c>
      <c r="W436" s="46">
        <v>-3.0026714646219261</v>
      </c>
      <c r="X436" s="46">
        <v>51.232272760394721</v>
      </c>
      <c r="Y436" s="55">
        <v>103.36749999999995</v>
      </c>
      <c r="Z436" s="54">
        <v>0.10931332503179168</v>
      </c>
      <c r="AA436" s="54">
        <v>0</v>
      </c>
      <c r="AB436" s="53">
        <v>0</v>
      </c>
      <c r="AC436" s="52"/>
      <c r="AD436" s="51">
        <v>0.08</v>
      </c>
      <c r="AE436" s="50">
        <v>174.31238506143669</v>
      </c>
      <c r="AF436" s="49">
        <v>894.37522723960524</v>
      </c>
      <c r="AG436" s="49">
        <v>0</v>
      </c>
      <c r="AH436" s="49">
        <v>842.24</v>
      </c>
      <c r="AI436" s="48">
        <v>842.24</v>
      </c>
      <c r="AJ436" s="46">
        <v>52.135227239605229</v>
      </c>
      <c r="AK436" s="47">
        <v>15</v>
      </c>
      <c r="AL436" s="46">
        <v>67.135227239605229</v>
      </c>
    </row>
    <row r="437" spans="2:38">
      <c r="B437" s="62" t="s">
        <v>188</v>
      </c>
      <c r="C437" s="62" t="s">
        <v>212</v>
      </c>
      <c r="D437" s="61" t="s">
        <v>621</v>
      </c>
      <c r="E437" s="61">
        <v>1111074</v>
      </c>
      <c r="F437" s="61">
        <v>1111074</v>
      </c>
      <c r="G437" s="63">
        <v>1</v>
      </c>
      <c r="I437" s="60">
        <v>60092</v>
      </c>
      <c r="J437" s="57">
        <v>286.67725000000002</v>
      </c>
      <c r="K437" s="59">
        <v>209.61551710154885</v>
      </c>
      <c r="L437" s="58"/>
      <c r="M437" s="57">
        <v>60105.5</v>
      </c>
      <c r="O437" s="57">
        <v>60225.711000000003</v>
      </c>
      <c r="P437" s="52"/>
      <c r="Q437" s="56">
        <v>232.15710575409253</v>
      </c>
      <c r="R437" s="55">
        <v>62191</v>
      </c>
      <c r="S437" s="55">
        <v>267.88324999999998</v>
      </c>
      <c r="T437" s="55">
        <v>0</v>
      </c>
      <c r="U437" s="55">
        <v>25.771000000000001</v>
      </c>
      <c r="V437" s="55">
        <v>5.25</v>
      </c>
      <c r="W437" s="46">
        <v>22.54158865254368</v>
      </c>
      <c r="X437" s="46">
        <v>-19.431886936276953</v>
      </c>
      <c r="Y437" s="55">
        <v>-22.116750000000025</v>
      </c>
      <c r="Z437" s="54">
        <v>-8.2561153039617169E-2</v>
      </c>
      <c r="AA437" s="54">
        <v>0</v>
      </c>
      <c r="AB437" s="53">
        <v>0</v>
      </c>
      <c r="AC437" s="52"/>
      <c r="AD437" s="51">
        <v>0</v>
      </c>
      <c r="AE437" s="50">
        <v>209.61551710154885</v>
      </c>
      <c r="AF437" s="49">
        <v>287.31513693627693</v>
      </c>
      <c r="AG437" s="49">
        <v>0</v>
      </c>
      <c r="AH437" s="49">
        <v>290</v>
      </c>
      <c r="AI437" s="48">
        <v>290</v>
      </c>
      <c r="AJ437" s="46">
        <v>-2.6848630637230713</v>
      </c>
      <c r="AK437" s="47">
        <v>2</v>
      </c>
      <c r="AL437" s="46">
        <v>-0.68486306372307126</v>
      </c>
    </row>
    <row r="438" spans="2:38">
      <c r="B438" s="62" t="s">
        <v>94</v>
      </c>
      <c r="C438" s="62" t="s">
        <v>95</v>
      </c>
      <c r="D438" s="61" t="s">
        <v>622</v>
      </c>
      <c r="E438" s="61">
        <v>1110035</v>
      </c>
      <c r="F438" s="61">
        <v>1110035</v>
      </c>
      <c r="G438" s="63">
        <v>2</v>
      </c>
      <c r="I438" s="60">
        <v>254380</v>
      </c>
      <c r="J438" s="57">
        <v>1334.1624999999999</v>
      </c>
      <c r="K438" s="59">
        <v>190.6664293142702</v>
      </c>
      <c r="L438" s="58"/>
      <c r="M438" s="57">
        <v>263449</v>
      </c>
      <c r="O438" s="57">
        <v>263975.89799999999</v>
      </c>
      <c r="P438" s="52"/>
      <c r="Q438" s="56">
        <v>207.81561931717013</v>
      </c>
      <c r="R438" s="55">
        <v>269325.25</v>
      </c>
      <c r="S438" s="55">
        <v>1295.9817500000001</v>
      </c>
      <c r="T438" s="55">
        <v>116.375</v>
      </c>
      <c r="U438" s="55">
        <v>142.375</v>
      </c>
      <c r="V438" s="55">
        <v>24.7</v>
      </c>
      <c r="W438" s="46">
        <v>11.815619317170132</v>
      </c>
      <c r="X438" s="46">
        <v>-50.834056122448828</v>
      </c>
      <c r="Y438" s="55">
        <v>63.171749999999975</v>
      </c>
      <c r="Z438" s="54">
        <v>4.8744320666552571E-2</v>
      </c>
      <c r="AA438" s="54">
        <v>1.1754701880752299E-2</v>
      </c>
      <c r="AB438" s="53">
        <v>3.5</v>
      </c>
      <c r="AC438" s="52"/>
      <c r="AD438" s="51">
        <v>0.03</v>
      </c>
      <c r="AE438" s="50">
        <v>196</v>
      </c>
      <c r="AF438" s="49">
        <v>1346.815806122449</v>
      </c>
      <c r="AG438" s="49">
        <v>89.43</v>
      </c>
      <c r="AH438" s="49">
        <v>1143.3800000000001</v>
      </c>
      <c r="AI438" s="48">
        <v>1232.8100000000002</v>
      </c>
      <c r="AJ438" s="46">
        <v>114.0058061224488</v>
      </c>
      <c r="AK438" s="47">
        <v>24</v>
      </c>
      <c r="AL438" s="46">
        <v>138.0058061224488</v>
      </c>
    </row>
    <row r="439" spans="2:38">
      <c r="B439" s="62" t="s">
        <v>74</v>
      </c>
      <c r="C439" s="62" t="s">
        <v>478</v>
      </c>
      <c r="D439" s="61" t="s">
        <v>623</v>
      </c>
      <c r="E439" s="61">
        <v>1112556</v>
      </c>
      <c r="F439" s="61">
        <v>1112556</v>
      </c>
      <c r="G439" s="63">
        <v>4</v>
      </c>
      <c r="I439" s="60">
        <v>208792.5</v>
      </c>
      <c r="J439" s="57">
        <v>1270.3582499999998</v>
      </c>
      <c r="K439" s="59">
        <v>164.35718034656762</v>
      </c>
      <c r="L439" s="58"/>
      <c r="M439" s="57">
        <v>210636.75</v>
      </c>
      <c r="O439" s="57">
        <v>211058.02350000001</v>
      </c>
      <c r="P439" s="52"/>
      <c r="Q439" s="56">
        <v>163.49091037071975</v>
      </c>
      <c r="R439" s="55">
        <v>213684.5</v>
      </c>
      <c r="S439" s="55">
        <v>1307.0115000000001</v>
      </c>
      <c r="T439" s="55">
        <v>2.25</v>
      </c>
      <c r="U439" s="55">
        <v>124.81675000000001</v>
      </c>
      <c r="V439" s="55">
        <v>38.732999999999997</v>
      </c>
      <c r="W439" s="46">
        <v>-14.014844403573278</v>
      </c>
      <c r="X439" s="46">
        <v>117.9907622308483</v>
      </c>
      <c r="Y439" s="55">
        <v>22.011500000000069</v>
      </c>
      <c r="Z439" s="54">
        <v>1.6841091298737669E-2</v>
      </c>
      <c r="AA439" s="54">
        <v>2.9080489119641391E-3</v>
      </c>
      <c r="AB439" s="53">
        <v>0.75</v>
      </c>
      <c r="AC439" s="52"/>
      <c r="AD439" s="51">
        <v>0.08</v>
      </c>
      <c r="AE439" s="50">
        <v>177.50575477429302</v>
      </c>
      <c r="AF439" s="49">
        <v>1189.0207377691518</v>
      </c>
      <c r="AG439" s="49">
        <v>3</v>
      </c>
      <c r="AH439" s="49">
        <v>1282</v>
      </c>
      <c r="AI439" s="48">
        <v>1285</v>
      </c>
      <c r="AJ439" s="46">
        <v>-95.979262230848235</v>
      </c>
      <c r="AK439" s="47">
        <v>28</v>
      </c>
      <c r="AL439" s="46">
        <v>-67.979262230848235</v>
      </c>
    </row>
    <row r="440" spans="2:38">
      <c r="B440" s="62" t="s">
        <v>80</v>
      </c>
      <c r="C440" s="62" t="s">
        <v>400</v>
      </c>
      <c r="D440" s="61" t="s">
        <v>624</v>
      </c>
      <c r="E440" s="61">
        <v>1112328</v>
      </c>
      <c r="F440" s="61">
        <v>1112328</v>
      </c>
      <c r="G440" s="63">
        <v>1</v>
      </c>
      <c r="I440" s="60">
        <v>86491.25</v>
      </c>
      <c r="J440" s="57">
        <v>439.87100000000004</v>
      </c>
      <c r="K440" s="59">
        <v>196.62867067844888</v>
      </c>
      <c r="L440" s="58"/>
      <c r="M440" s="57">
        <v>89264</v>
      </c>
      <c r="O440" s="57">
        <v>89442.528000000006</v>
      </c>
      <c r="P440" s="52"/>
      <c r="Q440" s="56">
        <v>199.11507123848438</v>
      </c>
      <c r="R440" s="55">
        <v>89766.5</v>
      </c>
      <c r="S440" s="55">
        <v>450.82724999999999</v>
      </c>
      <c r="T440" s="55">
        <v>0</v>
      </c>
      <c r="U440" s="55">
        <v>63.47925</v>
      </c>
      <c r="V440" s="55">
        <v>15</v>
      </c>
      <c r="W440" s="46">
        <v>2.4864005600354915</v>
      </c>
      <c r="X440" s="46">
        <v>-4.0531481199024029</v>
      </c>
      <c r="Y440" s="55">
        <v>23.707249999999988</v>
      </c>
      <c r="Z440" s="54">
        <v>5.2586106984438025E-2</v>
      </c>
      <c r="AA440" s="54">
        <v>1.9432568985619901E-4</v>
      </c>
      <c r="AB440" s="53">
        <v>0.25</v>
      </c>
      <c r="AC440" s="52"/>
      <c r="AD440" s="51">
        <v>0</v>
      </c>
      <c r="AE440" s="50">
        <v>196.62867067844888</v>
      </c>
      <c r="AF440" s="49">
        <v>454.8803981199024</v>
      </c>
      <c r="AG440" s="49">
        <v>0</v>
      </c>
      <c r="AH440" s="49">
        <v>427.12</v>
      </c>
      <c r="AI440" s="48">
        <v>427.12</v>
      </c>
      <c r="AJ440" s="46">
        <v>27.760398119902391</v>
      </c>
      <c r="AK440" s="47">
        <v>7</v>
      </c>
      <c r="AL440" s="46">
        <v>34.760398119902391</v>
      </c>
    </row>
    <row r="441" spans="2:38">
      <c r="B441" s="62" t="s">
        <v>80</v>
      </c>
      <c r="C441" s="62" t="s">
        <v>400</v>
      </c>
      <c r="D441" s="61" t="s">
        <v>625</v>
      </c>
      <c r="E441" s="61">
        <v>1112316</v>
      </c>
      <c r="F441" s="61">
        <v>1112316</v>
      </c>
      <c r="G441" s="63">
        <v>4</v>
      </c>
      <c r="I441" s="60">
        <v>354749.25</v>
      </c>
      <c r="J441" s="57">
        <v>2141.5509999999999</v>
      </c>
      <c r="K441" s="59">
        <v>165.65061957431786</v>
      </c>
      <c r="L441" s="58"/>
      <c r="M441" s="57">
        <v>352634.25</v>
      </c>
      <c r="O441" s="57">
        <v>353339.51850000001</v>
      </c>
      <c r="P441" s="52"/>
      <c r="Q441" s="56">
        <v>162.33906292619531</v>
      </c>
      <c r="R441" s="55">
        <v>354120.75</v>
      </c>
      <c r="S441" s="55">
        <v>2181.3649999999998</v>
      </c>
      <c r="T441" s="55">
        <v>2</v>
      </c>
      <c r="U441" s="55">
        <v>166.25</v>
      </c>
      <c r="V441" s="55">
        <v>27.141750000000002</v>
      </c>
      <c r="W441" s="46">
        <v>-16.563606214067988</v>
      </c>
      <c r="X441" s="46">
        <v>206.32728704684814</v>
      </c>
      <c r="Y441" s="55">
        <v>57.024999999999636</v>
      </c>
      <c r="Z441" s="54">
        <v>2.6141888221365817E-2</v>
      </c>
      <c r="AA441" s="54">
        <v>7.7413479052823317E-3</v>
      </c>
      <c r="AB441" s="53">
        <v>2</v>
      </c>
      <c r="AC441" s="52"/>
      <c r="AD441" s="51">
        <v>0.08</v>
      </c>
      <c r="AE441" s="50">
        <v>178.9026691402633</v>
      </c>
      <c r="AF441" s="49">
        <v>1975.0377129531516</v>
      </c>
      <c r="AG441" s="49">
        <v>2</v>
      </c>
      <c r="AH441" s="49">
        <v>2122.34</v>
      </c>
      <c r="AI441" s="48">
        <v>2124.34</v>
      </c>
      <c r="AJ441" s="46">
        <v>-149.30228704684851</v>
      </c>
      <c r="AK441" s="47">
        <v>29</v>
      </c>
      <c r="AL441" s="46">
        <v>-120.30228704684851</v>
      </c>
    </row>
    <row r="442" spans="2:38">
      <c r="B442" s="62" t="s">
        <v>85</v>
      </c>
      <c r="C442" s="62" t="s">
        <v>162</v>
      </c>
      <c r="D442" s="61" t="s">
        <v>626</v>
      </c>
      <c r="E442" s="61">
        <v>1111584</v>
      </c>
      <c r="F442" s="61">
        <v>1111584</v>
      </c>
      <c r="G442" s="63">
        <v>5</v>
      </c>
      <c r="I442" s="60">
        <v>187274.5</v>
      </c>
      <c r="J442" s="57">
        <v>1284.8065000000001</v>
      </c>
      <c r="K442" s="59">
        <v>145.76085970922469</v>
      </c>
      <c r="L442" s="58"/>
      <c r="M442" s="57">
        <v>206352</v>
      </c>
      <c r="O442" s="57">
        <v>206764.704</v>
      </c>
      <c r="P442" s="52"/>
      <c r="Q442" s="56">
        <v>149.76778785575317</v>
      </c>
      <c r="R442" s="55">
        <v>214215.75</v>
      </c>
      <c r="S442" s="55">
        <v>1430.31925</v>
      </c>
      <c r="T442" s="55">
        <v>135.44999999999999</v>
      </c>
      <c r="U442" s="55">
        <v>129.75</v>
      </c>
      <c r="V442" s="55">
        <v>38.5</v>
      </c>
      <c r="W442" s="46">
        <v>-12.026766421486229</v>
      </c>
      <c r="X442" s="46">
        <v>152.37324666478867</v>
      </c>
      <c r="Y442" s="55">
        <v>79.649249999999938</v>
      </c>
      <c r="Z442" s="54">
        <v>5.5686344150090925E-2</v>
      </c>
      <c r="AA442" s="54">
        <v>0</v>
      </c>
      <c r="AB442" s="53">
        <v>0</v>
      </c>
      <c r="AC442" s="52"/>
      <c r="AD442" s="51">
        <v>0.11</v>
      </c>
      <c r="AE442" s="50">
        <v>161.7945542772394</v>
      </c>
      <c r="AF442" s="49">
        <v>1277.9460033352113</v>
      </c>
      <c r="AG442" s="49">
        <v>119.43</v>
      </c>
      <c r="AH442" s="49">
        <v>1231.24</v>
      </c>
      <c r="AI442" s="48">
        <v>1350.67</v>
      </c>
      <c r="AJ442" s="46">
        <v>-72.723996664788729</v>
      </c>
      <c r="AK442" s="47">
        <v>29</v>
      </c>
      <c r="AL442" s="46">
        <v>-43.723996664788729</v>
      </c>
    </row>
    <row r="443" spans="2:38">
      <c r="B443" s="62" t="s">
        <v>68</v>
      </c>
      <c r="C443" s="62" t="s">
        <v>119</v>
      </c>
      <c r="D443" s="61" t="s">
        <v>627</v>
      </c>
      <c r="E443" s="61">
        <v>1111034</v>
      </c>
      <c r="F443" s="61">
        <v>1111034</v>
      </c>
      <c r="G443" s="63">
        <v>3</v>
      </c>
      <c r="I443" s="60">
        <v>172105.5</v>
      </c>
      <c r="J443" s="57">
        <v>928.64</v>
      </c>
      <c r="K443" s="59">
        <v>185.33069865609926</v>
      </c>
      <c r="L443" s="58"/>
      <c r="M443" s="57">
        <v>188125.5</v>
      </c>
      <c r="O443" s="57">
        <v>188501.75099999999</v>
      </c>
      <c r="P443" s="52"/>
      <c r="Q443" s="56">
        <v>196.77439492268275</v>
      </c>
      <c r="R443" s="55">
        <v>189127.25</v>
      </c>
      <c r="S443" s="55">
        <v>961.13750000000005</v>
      </c>
      <c r="T443" s="55">
        <v>0</v>
      </c>
      <c r="U443" s="55">
        <v>26.033333333333331</v>
      </c>
      <c r="V443" s="55">
        <v>59.250250000000001</v>
      </c>
      <c r="W443" s="46">
        <v>4.0304683203395086</v>
      </c>
      <c r="X443" s="46">
        <v>-16.853113363940452</v>
      </c>
      <c r="Y443" s="55">
        <v>61.897500000000036</v>
      </c>
      <c r="Z443" s="54">
        <v>6.4400254906295959E-2</v>
      </c>
      <c r="AA443" s="54">
        <v>1.1982821427201963E-3</v>
      </c>
      <c r="AB443" s="53">
        <v>7.5</v>
      </c>
      <c r="AC443" s="52"/>
      <c r="AD443" s="51">
        <v>0.04</v>
      </c>
      <c r="AE443" s="50">
        <v>192.74392660234324</v>
      </c>
      <c r="AF443" s="49">
        <v>977.9906133639405</v>
      </c>
      <c r="AG443" s="49">
        <v>0</v>
      </c>
      <c r="AH443" s="49">
        <v>899.24</v>
      </c>
      <c r="AI443" s="48">
        <v>899.24</v>
      </c>
      <c r="AJ443" s="46">
        <v>78.750613363940488</v>
      </c>
      <c r="AK443" s="47">
        <v>21</v>
      </c>
      <c r="AL443" s="46">
        <v>99.750613363940488</v>
      </c>
    </row>
    <row r="444" spans="2:38">
      <c r="B444" s="62" t="s">
        <v>88</v>
      </c>
      <c r="C444" s="62" t="s">
        <v>89</v>
      </c>
      <c r="D444" s="61" t="s">
        <v>628</v>
      </c>
      <c r="E444" s="61">
        <v>1112377</v>
      </c>
      <c r="F444" s="61">
        <v>1112377</v>
      </c>
      <c r="G444" s="63">
        <v>2</v>
      </c>
      <c r="I444" s="60">
        <v>411536.25</v>
      </c>
      <c r="J444" s="57">
        <v>2135.2754999999997</v>
      </c>
      <c r="K444" s="59">
        <v>192.73215563986943</v>
      </c>
      <c r="L444" s="58"/>
      <c r="M444" s="57">
        <v>414514.5</v>
      </c>
      <c r="O444" s="57">
        <v>415343.52899999998</v>
      </c>
      <c r="P444" s="52"/>
      <c r="Q444" s="56">
        <v>186.91898878834846</v>
      </c>
      <c r="R444" s="55">
        <v>429271</v>
      </c>
      <c r="S444" s="55">
        <v>2296.5617500000003</v>
      </c>
      <c r="T444" s="55">
        <v>14</v>
      </c>
      <c r="U444" s="55">
        <v>173.79150000000001</v>
      </c>
      <c r="V444" s="55">
        <v>185.24975000000001</v>
      </c>
      <c r="W444" s="46">
        <v>-9.0810112116515427</v>
      </c>
      <c r="X444" s="46">
        <v>177.46211224489844</v>
      </c>
      <c r="Y444" s="55">
        <v>177.33175000000028</v>
      </c>
      <c r="Z444" s="54">
        <v>7.7216190681570068E-2</v>
      </c>
      <c r="AA444" s="54">
        <v>9.0612431664378792E-4</v>
      </c>
      <c r="AB444" s="53">
        <v>1.5</v>
      </c>
      <c r="AC444" s="52"/>
      <c r="AD444" s="51">
        <v>0.02</v>
      </c>
      <c r="AE444" s="50">
        <v>196</v>
      </c>
      <c r="AF444" s="49">
        <v>2119.0996377551019</v>
      </c>
      <c r="AG444" s="49">
        <v>13.23</v>
      </c>
      <c r="AH444" s="49">
        <v>2106</v>
      </c>
      <c r="AI444" s="48">
        <v>2119.23</v>
      </c>
      <c r="AJ444" s="46">
        <v>-0.1303622448981514</v>
      </c>
      <c r="AK444" s="47">
        <v>38</v>
      </c>
      <c r="AL444" s="46">
        <v>37.869637755101849</v>
      </c>
    </row>
    <row r="445" spans="2:38">
      <c r="B445" s="62" t="s">
        <v>145</v>
      </c>
      <c r="C445" s="62" t="s">
        <v>183</v>
      </c>
      <c r="D445" s="61" t="s">
        <v>629</v>
      </c>
      <c r="E445" s="61" t="s">
        <v>630</v>
      </c>
      <c r="F445" s="61">
        <v>1112884</v>
      </c>
      <c r="G445" s="63">
        <v>5</v>
      </c>
      <c r="I445" s="60">
        <v>527759.25</v>
      </c>
      <c r="J445" s="57">
        <v>3416.37</v>
      </c>
      <c r="K445" s="59">
        <v>154.4795352962355</v>
      </c>
      <c r="L445" s="58"/>
      <c r="M445" s="57">
        <v>552854.5</v>
      </c>
      <c r="O445" s="57">
        <v>553960.20900000003</v>
      </c>
      <c r="P445" s="52"/>
      <c r="Q445" s="56">
        <v>161.78539754231414</v>
      </c>
      <c r="R445" s="55">
        <v>551776.5</v>
      </c>
      <c r="S445" s="55">
        <v>3410.5457500000002</v>
      </c>
      <c r="T445" s="55">
        <v>36.545000000000002</v>
      </c>
      <c r="U445" s="55">
        <v>438.95850000000002</v>
      </c>
      <c r="V445" s="55">
        <v>13.282999999999999</v>
      </c>
      <c r="W445" s="46">
        <v>-6.5972959305825327</v>
      </c>
      <c r="X445" s="46">
        <v>120.65771237238641</v>
      </c>
      <c r="Y445" s="55">
        <v>112.85575000000017</v>
      </c>
      <c r="Z445" s="54">
        <v>3.3090231966540887E-2</v>
      </c>
      <c r="AA445" s="54">
        <v>6.8916295975946298E-2</v>
      </c>
      <c r="AB445" s="53">
        <v>26.75</v>
      </c>
      <c r="AC445" s="52"/>
      <c r="AD445" s="51">
        <v>0.09</v>
      </c>
      <c r="AE445" s="50">
        <v>168.38269347289668</v>
      </c>
      <c r="AF445" s="49">
        <v>3289.8880376276138</v>
      </c>
      <c r="AG445" s="49">
        <v>62.5</v>
      </c>
      <c r="AH445" s="49">
        <v>3235.19</v>
      </c>
      <c r="AI445" s="48">
        <v>3297.69</v>
      </c>
      <c r="AJ445" s="46">
        <v>-7.8019623723862424</v>
      </c>
      <c r="AK445" s="47">
        <v>56</v>
      </c>
      <c r="AL445" s="46">
        <v>48.198037627613758</v>
      </c>
    </row>
    <row r="446" spans="2:38">
      <c r="B446" s="62" t="s">
        <v>65</v>
      </c>
      <c r="C446" s="62" t="s">
        <v>135</v>
      </c>
      <c r="D446" s="61" t="s">
        <v>631</v>
      </c>
      <c r="E446" s="61">
        <v>1111809</v>
      </c>
      <c r="F446" s="61">
        <v>1111809</v>
      </c>
      <c r="G446" s="63">
        <v>4</v>
      </c>
      <c r="I446" s="60">
        <v>206929.5</v>
      </c>
      <c r="J446" s="57">
        <v>1197.7117499999999</v>
      </c>
      <c r="K446" s="59">
        <v>172.77070213262917</v>
      </c>
      <c r="L446" s="58"/>
      <c r="M446" s="57">
        <v>218185.25</v>
      </c>
      <c r="O446" s="57">
        <v>218621.62049999999</v>
      </c>
      <c r="P446" s="52"/>
      <c r="Q446" s="56">
        <v>195.01336538711888</v>
      </c>
      <c r="R446" s="55">
        <v>224700.25</v>
      </c>
      <c r="S446" s="55">
        <v>1152.23</v>
      </c>
      <c r="T446" s="55">
        <v>0</v>
      </c>
      <c r="U446" s="55">
        <v>133.6875</v>
      </c>
      <c r="V446" s="55">
        <v>15</v>
      </c>
      <c r="W446" s="46">
        <v>11.876421126531966</v>
      </c>
      <c r="X446" s="46">
        <v>-41.530338104809971</v>
      </c>
      <c r="Y446" s="55">
        <v>-64.130000000000109</v>
      </c>
      <c r="Z446" s="54">
        <v>-5.5657290645096995E-2</v>
      </c>
      <c r="AA446" s="54">
        <v>2.4763699449629095E-2</v>
      </c>
      <c r="AB446" s="53">
        <v>8.5</v>
      </c>
      <c r="AC446" s="52"/>
      <c r="AD446" s="51">
        <v>0.06</v>
      </c>
      <c r="AE446" s="50">
        <v>183.13694426058692</v>
      </c>
      <c r="AF446" s="49">
        <v>1193.76033810481</v>
      </c>
      <c r="AG446" s="49">
        <v>0</v>
      </c>
      <c r="AH446" s="49">
        <v>1216.3600000000001</v>
      </c>
      <c r="AI446" s="48">
        <v>1216.3600000000001</v>
      </c>
      <c r="AJ446" s="46">
        <v>-22.599661895190138</v>
      </c>
      <c r="AK446" s="47">
        <v>22</v>
      </c>
      <c r="AL446" s="46">
        <v>-0.59966189519013824</v>
      </c>
    </row>
    <row r="447" spans="2:38">
      <c r="B447" s="62" t="s">
        <v>94</v>
      </c>
      <c r="C447" s="62" t="s">
        <v>99</v>
      </c>
      <c r="D447" s="61" t="s">
        <v>632</v>
      </c>
      <c r="E447" s="61">
        <v>1110263</v>
      </c>
      <c r="F447" s="61">
        <v>1110263</v>
      </c>
      <c r="G447" s="63">
        <v>2</v>
      </c>
      <c r="I447" s="60">
        <v>104419</v>
      </c>
      <c r="J447" s="57">
        <v>547.80925000000002</v>
      </c>
      <c r="K447" s="59">
        <v>190.61196940358346</v>
      </c>
      <c r="L447" s="58"/>
      <c r="M447" s="57">
        <v>111525.5</v>
      </c>
      <c r="O447" s="57">
        <v>111748.55100000001</v>
      </c>
      <c r="P447" s="52"/>
      <c r="Q447" s="56">
        <v>211.56219614691813</v>
      </c>
      <c r="R447" s="55">
        <v>114720.5</v>
      </c>
      <c r="S447" s="55">
        <v>542.25425000000007</v>
      </c>
      <c r="T447" s="55">
        <v>0</v>
      </c>
      <c r="U447" s="55">
        <v>34.055666666666667</v>
      </c>
      <c r="V447" s="55">
        <v>0</v>
      </c>
      <c r="W447" s="46">
        <v>15.562196146918126</v>
      </c>
      <c r="X447" s="46">
        <v>-27.891418367346887</v>
      </c>
      <c r="Y447" s="55">
        <v>-14.225749999999948</v>
      </c>
      <c r="Z447" s="54">
        <v>-2.6234464736790808E-2</v>
      </c>
      <c r="AA447" s="54">
        <v>0</v>
      </c>
      <c r="AB447" s="53">
        <v>0</v>
      </c>
      <c r="AC447" s="52"/>
      <c r="AD447" s="51">
        <v>0.03</v>
      </c>
      <c r="AE447" s="50">
        <v>196</v>
      </c>
      <c r="AF447" s="49">
        <v>570.14566836734696</v>
      </c>
      <c r="AG447" s="49">
        <v>0</v>
      </c>
      <c r="AH447" s="49">
        <v>556.48</v>
      </c>
      <c r="AI447" s="48">
        <v>556.48</v>
      </c>
      <c r="AJ447" s="46">
        <v>13.665668367346939</v>
      </c>
      <c r="AK447" s="47">
        <v>4</v>
      </c>
      <c r="AL447" s="46">
        <v>17.665668367346939</v>
      </c>
    </row>
    <row r="448" spans="2:38">
      <c r="B448" s="62" t="s">
        <v>154</v>
      </c>
      <c r="C448" s="62" t="s">
        <v>268</v>
      </c>
      <c r="D448" s="61" t="s">
        <v>633</v>
      </c>
      <c r="E448" s="61">
        <v>1110582</v>
      </c>
      <c r="F448" s="61">
        <v>1110582</v>
      </c>
      <c r="G448" s="63">
        <v>3</v>
      </c>
      <c r="I448" s="60">
        <v>90658.5</v>
      </c>
      <c r="J448" s="57">
        <v>509.09725000000003</v>
      </c>
      <c r="K448" s="59">
        <v>178.07697841620632</v>
      </c>
      <c r="L448" s="58"/>
      <c r="M448" s="57">
        <v>94743.25</v>
      </c>
      <c r="O448" s="57">
        <v>94932.736499999999</v>
      </c>
      <c r="P448" s="52"/>
      <c r="Q448" s="56">
        <v>168.61053666399494</v>
      </c>
      <c r="R448" s="55">
        <v>95189.5</v>
      </c>
      <c r="S448" s="55">
        <v>564.55250000000001</v>
      </c>
      <c r="T448" s="55">
        <v>18.125</v>
      </c>
      <c r="U448" s="55">
        <v>53.225249999999996</v>
      </c>
      <c r="V448" s="55">
        <v>26.641750000000002</v>
      </c>
      <c r="W448" s="46">
        <v>-20.151060457183746</v>
      </c>
      <c r="X448" s="46">
        <v>61.628505141785638</v>
      </c>
      <c r="Y448" s="55">
        <v>50.902500000000032</v>
      </c>
      <c r="Z448" s="54">
        <v>9.016433369792895E-2</v>
      </c>
      <c r="AA448" s="54">
        <v>1.4967873831775702E-2</v>
      </c>
      <c r="AB448" s="53">
        <v>1.25</v>
      </c>
      <c r="AC448" s="52"/>
      <c r="AD448" s="51">
        <v>0.06</v>
      </c>
      <c r="AE448" s="50">
        <v>188.76159712117868</v>
      </c>
      <c r="AF448" s="49">
        <v>502.92399485821437</v>
      </c>
      <c r="AG448" s="49">
        <v>13.3</v>
      </c>
      <c r="AH448" s="49">
        <v>500.34999999999997</v>
      </c>
      <c r="AI448" s="48">
        <v>513.65</v>
      </c>
      <c r="AJ448" s="46">
        <v>-10.726005141785606</v>
      </c>
      <c r="AK448" s="47">
        <v>12</v>
      </c>
      <c r="AL448" s="46">
        <v>1.2739948582143938</v>
      </c>
    </row>
    <row r="449" spans="2:38">
      <c r="B449" s="62" t="s">
        <v>88</v>
      </c>
      <c r="C449" s="62" t="s">
        <v>131</v>
      </c>
      <c r="D449" s="61" t="s">
        <v>634</v>
      </c>
      <c r="E449" s="61">
        <v>1112352</v>
      </c>
      <c r="F449" s="61">
        <v>1112352</v>
      </c>
      <c r="G449" s="63">
        <v>3</v>
      </c>
      <c r="I449" s="60">
        <v>127742.5</v>
      </c>
      <c r="J449" s="57">
        <v>722.78575000000001</v>
      </c>
      <c r="K449" s="59">
        <v>176.73632884987009</v>
      </c>
      <c r="L449" s="58"/>
      <c r="M449" s="57">
        <v>120532.25</v>
      </c>
      <c r="O449" s="57">
        <v>120773.31449999999</v>
      </c>
      <c r="P449" s="52"/>
      <c r="Q449" s="56">
        <v>164.16032707625726</v>
      </c>
      <c r="R449" s="55">
        <v>125917.25</v>
      </c>
      <c r="S449" s="55">
        <v>767.03825000000006</v>
      </c>
      <c r="T449" s="55">
        <v>0</v>
      </c>
      <c r="U449" s="55">
        <v>55.308250000000001</v>
      </c>
      <c r="V449" s="55">
        <v>31.029</v>
      </c>
      <c r="W449" s="46">
        <v>-23.180181504605031</v>
      </c>
      <c r="X449" s="46">
        <v>122.36553391270343</v>
      </c>
      <c r="Y449" s="55">
        <v>38.038250000000062</v>
      </c>
      <c r="Z449" s="54">
        <v>4.9591073196154245E-2</v>
      </c>
      <c r="AA449" s="54">
        <v>1.2659457931375665E-2</v>
      </c>
      <c r="AB449" s="53">
        <v>2.25</v>
      </c>
      <c r="AC449" s="52"/>
      <c r="AD449" s="51">
        <v>0.06</v>
      </c>
      <c r="AE449" s="50">
        <v>187.34050858086229</v>
      </c>
      <c r="AF449" s="49">
        <v>644.67271608729664</v>
      </c>
      <c r="AG449" s="49">
        <v>0</v>
      </c>
      <c r="AH449" s="49">
        <v>729</v>
      </c>
      <c r="AI449" s="48">
        <v>729</v>
      </c>
      <c r="AJ449" s="46">
        <v>-84.327283912703365</v>
      </c>
      <c r="AK449" s="47">
        <v>17</v>
      </c>
      <c r="AL449" s="46">
        <v>-67.327283912703365</v>
      </c>
    </row>
    <row r="450" spans="2:38">
      <c r="B450" s="62" t="s">
        <v>74</v>
      </c>
      <c r="C450" s="62" t="s">
        <v>240</v>
      </c>
      <c r="D450" s="61" t="s">
        <v>635</v>
      </c>
      <c r="E450" s="61">
        <v>1112755</v>
      </c>
      <c r="F450" s="61">
        <v>1112755</v>
      </c>
      <c r="G450" s="63">
        <v>5</v>
      </c>
      <c r="I450" s="60">
        <v>124504.5</v>
      </c>
      <c r="J450" s="57">
        <v>783.72675000000015</v>
      </c>
      <c r="K450" s="59">
        <v>158.86212892439869</v>
      </c>
      <c r="L450" s="58"/>
      <c r="M450" s="57">
        <v>139056.5</v>
      </c>
      <c r="O450" s="57">
        <v>139334.61300000001</v>
      </c>
      <c r="P450" s="52"/>
      <c r="Q450" s="56">
        <v>173.67817757017772</v>
      </c>
      <c r="R450" s="55">
        <v>144471.5</v>
      </c>
      <c r="S450" s="55">
        <v>831.83450000000005</v>
      </c>
      <c r="T450" s="55">
        <v>33.152500000000003</v>
      </c>
      <c r="U450" s="55">
        <v>13.92075</v>
      </c>
      <c r="V450" s="55">
        <v>41.20825</v>
      </c>
      <c r="W450" s="46">
        <v>2.1070783318271253</v>
      </c>
      <c r="X450" s="46">
        <v>19.724455717815317</v>
      </c>
      <c r="Y450" s="55">
        <v>45.484500000000025</v>
      </c>
      <c r="Z450" s="54">
        <v>5.4679746992941529E-2</v>
      </c>
      <c r="AA450" s="54">
        <v>0.16770754776269481</v>
      </c>
      <c r="AB450" s="53">
        <v>22.25</v>
      </c>
      <c r="AC450" s="52"/>
      <c r="AD450" s="51">
        <v>0.08</v>
      </c>
      <c r="AE450" s="50">
        <v>171.5710992383506</v>
      </c>
      <c r="AF450" s="49">
        <v>812.11004428218473</v>
      </c>
      <c r="AG450" s="49">
        <v>53.35</v>
      </c>
      <c r="AH450" s="49">
        <v>733</v>
      </c>
      <c r="AI450" s="48">
        <v>786.35</v>
      </c>
      <c r="AJ450" s="46">
        <v>25.760044282184708</v>
      </c>
      <c r="AK450" s="47">
        <v>16</v>
      </c>
      <c r="AL450" s="46">
        <v>41.760044282184708</v>
      </c>
    </row>
    <row r="451" spans="2:38">
      <c r="B451" s="62" t="s">
        <v>88</v>
      </c>
      <c r="C451" s="62" t="s">
        <v>89</v>
      </c>
      <c r="D451" s="61" t="s">
        <v>636</v>
      </c>
      <c r="E451" s="61">
        <v>1112378</v>
      </c>
      <c r="F451" s="61">
        <v>1112378</v>
      </c>
      <c r="G451" s="63">
        <v>4</v>
      </c>
      <c r="I451" s="60">
        <v>231276</v>
      </c>
      <c r="J451" s="57">
        <v>1367.7160000000001</v>
      </c>
      <c r="K451" s="59">
        <v>169.09650833945057</v>
      </c>
      <c r="L451" s="58"/>
      <c r="M451" s="57">
        <v>228971.5</v>
      </c>
      <c r="O451" s="57">
        <v>229429.443</v>
      </c>
      <c r="P451" s="52"/>
      <c r="Q451" s="56">
        <v>159.20520888554194</v>
      </c>
      <c r="R451" s="55">
        <v>243333.5</v>
      </c>
      <c r="S451" s="55">
        <v>1528.4267500000001</v>
      </c>
      <c r="T451" s="55">
        <v>0</v>
      </c>
      <c r="U451" s="55">
        <v>115.05825000000002</v>
      </c>
      <c r="V451" s="55">
        <v>59.125</v>
      </c>
      <c r="W451" s="46">
        <v>-21.728055037670174</v>
      </c>
      <c r="X451" s="46">
        <v>260.39323297148053</v>
      </c>
      <c r="Y451" s="55">
        <v>142.18675000000007</v>
      </c>
      <c r="Z451" s="54">
        <v>9.3028174232098512E-2</v>
      </c>
      <c r="AA451" s="54">
        <v>4.4402783407647618E-2</v>
      </c>
      <c r="AB451" s="53">
        <v>21</v>
      </c>
      <c r="AC451" s="52"/>
      <c r="AD451" s="51">
        <v>7.0000000000000007E-2</v>
      </c>
      <c r="AE451" s="50">
        <v>180.93326392321211</v>
      </c>
      <c r="AF451" s="49">
        <v>1268.0335170285196</v>
      </c>
      <c r="AG451" s="49">
        <v>0</v>
      </c>
      <c r="AH451" s="49">
        <v>1386.24</v>
      </c>
      <c r="AI451" s="48">
        <v>1386.24</v>
      </c>
      <c r="AJ451" s="46">
        <v>-118.20648297148045</v>
      </c>
      <c r="AK451" s="47">
        <v>24</v>
      </c>
      <c r="AL451" s="46">
        <v>-94.206482971480455</v>
      </c>
    </row>
    <row r="452" spans="2:38">
      <c r="B452" s="62" t="s">
        <v>88</v>
      </c>
      <c r="C452" s="62" t="s">
        <v>197</v>
      </c>
      <c r="D452" s="61" t="s">
        <v>637</v>
      </c>
      <c r="E452" s="61">
        <v>1112033</v>
      </c>
      <c r="F452" s="61">
        <v>1112033</v>
      </c>
      <c r="G452" s="63">
        <v>3</v>
      </c>
      <c r="I452" s="60">
        <v>185724.5</v>
      </c>
      <c r="J452" s="57">
        <v>1057.4749999999999</v>
      </c>
      <c r="K452" s="59">
        <v>175.63015674129414</v>
      </c>
      <c r="L452" s="58"/>
      <c r="M452" s="57">
        <v>202755.25</v>
      </c>
      <c r="O452" s="57">
        <v>203160.7605</v>
      </c>
      <c r="P452" s="52"/>
      <c r="Q452" s="56">
        <v>193.24952449022297</v>
      </c>
      <c r="R452" s="55">
        <v>205488.5</v>
      </c>
      <c r="S452" s="55">
        <v>1063.3325</v>
      </c>
      <c r="T452" s="55">
        <v>15</v>
      </c>
      <c r="U452" s="55">
        <v>123.7585</v>
      </c>
      <c r="V452" s="55">
        <v>7.7292500000000004</v>
      </c>
      <c r="W452" s="46">
        <v>7.0815583444511674</v>
      </c>
      <c r="X452" s="46">
        <v>-27.944182589541924</v>
      </c>
      <c r="Y452" s="55">
        <v>3.2125000000000909</v>
      </c>
      <c r="Z452" s="54">
        <v>3.0211622422902443E-3</v>
      </c>
      <c r="AA452" s="54">
        <v>3.9565905494008593E-3</v>
      </c>
      <c r="AB452" s="53">
        <v>1.75</v>
      </c>
      <c r="AC452" s="52"/>
      <c r="AD452" s="51">
        <v>0.06</v>
      </c>
      <c r="AE452" s="50">
        <v>186.1679661457718</v>
      </c>
      <c r="AF452" s="49">
        <v>1091.2766825895419</v>
      </c>
      <c r="AG452" s="49">
        <v>15</v>
      </c>
      <c r="AH452" s="49">
        <v>1045.1199999999999</v>
      </c>
      <c r="AI452" s="48">
        <v>1060.1199999999999</v>
      </c>
      <c r="AJ452" s="46">
        <v>31.156682589542015</v>
      </c>
      <c r="AK452" s="47">
        <v>20</v>
      </c>
      <c r="AL452" s="46">
        <v>51.156682589542015</v>
      </c>
    </row>
    <row r="453" spans="2:38">
      <c r="B453" s="62" t="s">
        <v>154</v>
      </c>
      <c r="C453" s="62" t="s">
        <v>232</v>
      </c>
      <c r="D453" s="61" t="s">
        <v>638</v>
      </c>
      <c r="E453" s="61">
        <v>1110893</v>
      </c>
      <c r="F453" s="61">
        <v>1110893</v>
      </c>
      <c r="G453" s="63">
        <v>4</v>
      </c>
      <c r="I453" s="60">
        <v>218287.25</v>
      </c>
      <c r="J453" s="57">
        <v>1325.2750000000001</v>
      </c>
      <c r="K453" s="59">
        <v>164.71090905661089</v>
      </c>
      <c r="L453" s="58"/>
      <c r="M453" s="57">
        <v>222041.75</v>
      </c>
      <c r="O453" s="57">
        <v>222485.83350000001</v>
      </c>
      <c r="P453" s="52"/>
      <c r="Q453" s="56">
        <v>163.053047743516</v>
      </c>
      <c r="R453" s="55">
        <v>223635</v>
      </c>
      <c r="S453" s="55">
        <v>1371.5474999999999</v>
      </c>
      <c r="T453" s="55">
        <v>9</v>
      </c>
      <c r="U453" s="55">
        <v>181.12925000000001</v>
      </c>
      <c r="V453" s="55">
        <v>9.1750000000000007</v>
      </c>
      <c r="W453" s="46">
        <v>-14.834734037623747</v>
      </c>
      <c r="X453" s="46">
        <v>120.83859086463008</v>
      </c>
      <c r="Y453" s="55">
        <v>29.307499999999891</v>
      </c>
      <c r="Z453" s="54">
        <v>2.1368199059821038E-2</v>
      </c>
      <c r="AA453" s="54">
        <v>0</v>
      </c>
      <c r="AB453" s="53">
        <v>0</v>
      </c>
      <c r="AC453" s="52"/>
      <c r="AD453" s="51">
        <v>0.08</v>
      </c>
      <c r="AE453" s="50">
        <v>177.88778178113975</v>
      </c>
      <c r="AF453" s="49">
        <v>1250.7089091353698</v>
      </c>
      <c r="AG453" s="49">
        <v>3.03</v>
      </c>
      <c r="AH453" s="49">
        <v>1339.21</v>
      </c>
      <c r="AI453" s="48">
        <v>1342.24</v>
      </c>
      <c r="AJ453" s="46">
        <v>-91.531090864630187</v>
      </c>
      <c r="AK453" s="47">
        <v>24</v>
      </c>
      <c r="AL453" s="46">
        <v>-67.531090864630187</v>
      </c>
    </row>
    <row r="454" spans="2:38">
      <c r="B454" s="62" t="s">
        <v>80</v>
      </c>
      <c r="C454" s="62" t="s">
        <v>168</v>
      </c>
      <c r="D454" s="61" t="s">
        <v>639</v>
      </c>
      <c r="E454" s="61">
        <v>1111986</v>
      </c>
      <c r="F454" s="61">
        <v>1111986</v>
      </c>
      <c r="G454" s="63">
        <v>5</v>
      </c>
      <c r="I454" s="60">
        <v>77212.75</v>
      </c>
      <c r="J454" s="57">
        <v>482.32325000000003</v>
      </c>
      <c r="K454" s="59">
        <v>160.0850674314373</v>
      </c>
      <c r="L454" s="58"/>
      <c r="M454" s="57">
        <v>81788.25</v>
      </c>
      <c r="O454" s="57">
        <v>81951.826499999996</v>
      </c>
      <c r="P454" s="52"/>
      <c r="Q454" s="56">
        <v>164.41003966707632</v>
      </c>
      <c r="R454" s="55">
        <v>82273.25</v>
      </c>
      <c r="S454" s="55">
        <v>500.41500000000002</v>
      </c>
      <c r="T454" s="55">
        <v>0</v>
      </c>
      <c r="U454" s="55">
        <v>13.853999999999999</v>
      </c>
      <c r="V454" s="55">
        <v>42.3</v>
      </c>
      <c r="W454" s="46">
        <v>-8.4818331588759577</v>
      </c>
      <c r="X454" s="46">
        <v>26.408760374730264</v>
      </c>
      <c r="Y454" s="55">
        <v>50.41500000000002</v>
      </c>
      <c r="Z454" s="54">
        <v>0.10074638050418157</v>
      </c>
      <c r="AA454" s="54">
        <v>5.7580690826727066E-2</v>
      </c>
      <c r="AB454" s="53">
        <v>9</v>
      </c>
      <c r="AC454" s="52"/>
      <c r="AD454" s="51">
        <v>0.08</v>
      </c>
      <c r="AE454" s="50">
        <v>172.89187282595228</v>
      </c>
      <c r="AF454" s="49">
        <v>474.00623962526976</v>
      </c>
      <c r="AG454" s="49">
        <v>0</v>
      </c>
      <c r="AH454" s="49">
        <v>450</v>
      </c>
      <c r="AI454" s="48">
        <v>450</v>
      </c>
      <c r="AJ454" s="46">
        <v>24.006239625269757</v>
      </c>
      <c r="AK454" s="47">
        <v>11</v>
      </c>
      <c r="AL454" s="46">
        <v>35.006239625269757</v>
      </c>
    </row>
    <row r="455" spans="2:38">
      <c r="B455" s="62" t="s">
        <v>85</v>
      </c>
      <c r="C455" s="62" t="s">
        <v>86</v>
      </c>
      <c r="D455" s="61" t="s">
        <v>640</v>
      </c>
      <c r="E455" s="61">
        <v>1111838</v>
      </c>
      <c r="F455" s="61">
        <v>1111838</v>
      </c>
      <c r="G455" s="63">
        <v>4</v>
      </c>
      <c r="I455" s="60">
        <v>523511</v>
      </c>
      <c r="J455" s="57">
        <v>3139.1139999999996</v>
      </c>
      <c r="K455" s="59">
        <v>166.77030525173666</v>
      </c>
      <c r="L455" s="58"/>
      <c r="M455" s="57">
        <v>527319.75</v>
      </c>
      <c r="O455" s="57">
        <v>528374.38950000005</v>
      </c>
      <c r="P455" s="52"/>
      <c r="Q455" s="56">
        <v>170.41221979061098</v>
      </c>
      <c r="R455" s="55">
        <v>546776</v>
      </c>
      <c r="S455" s="55">
        <v>3208.54925</v>
      </c>
      <c r="T455" s="55">
        <v>92.75</v>
      </c>
      <c r="U455" s="55">
        <v>497.38350000000003</v>
      </c>
      <c r="V455" s="55">
        <v>64.175000000000011</v>
      </c>
      <c r="W455" s="46">
        <v>-8.0320068287472566</v>
      </c>
      <c r="X455" s="46">
        <v>247.54345278201254</v>
      </c>
      <c r="Y455" s="55">
        <v>134.12924999999996</v>
      </c>
      <c r="Z455" s="54">
        <v>4.1803706145386407E-2</v>
      </c>
      <c r="AA455" s="54">
        <v>6.2365442578581558E-2</v>
      </c>
      <c r="AB455" s="53">
        <v>47</v>
      </c>
      <c r="AC455" s="52"/>
      <c r="AD455" s="51">
        <v>7.0000000000000007E-2</v>
      </c>
      <c r="AE455" s="50">
        <v>178.44422661935823</v>
      </c>
      <c r="AF455" s="49">
        <v>2961.0057972179875</v>
      </c>
      <c r="AG455" s="49">
        <v>54.3</v>
      </c>
      <c r="AH455" s="49">
        <v>3020.12</v>
      </c>
      <c r="AI455" s="48">
        <v>3074.42</v>
      </c>
      <c r="AJ455" s="46">
        <v>-113.41420278201258</v>
      </c>
      <c r="AK455" s="47">
        <v>59</v>
      </c>
      <c r="AL455" s="46">
        <v>-54.41420278201258</v>
      </c>
    </row>
    <row r="456" spans="2:38">
      <c r="B456" s="62" t="s">
        <v>94</v>
      </c>
      <c r="C456" s="62" t="s">
        <v>411</v>
      </c>
      <c r="D456" s="61" t="s">
        <v>641</v>
      </c>
      <c r="E456" s="61">
        <v>1110204</v>
      </c>
      <c r="F456" s="61">
        <v>1110204</v>
      </c>
      <c r="G456" s="63">
        <v>4</v>
      </c>
      <c r="I456" s="60">
        <v>127361</v>
      </c>
      <c r="J456" s="57">
        <v>757.67499999999995</v>
      </c>
      <c r="K456" s="59">
        <v>168.09449962054973</v>
      </c>
      <c r="L456" s="58"/>
      <c r="M456" s="57">
        <v>135551.75</v>
      </c>
      <c r="O456" s="57">
        <v>135822.8535</v>
      </c>
      <c r="P456" s="52"/>
      <c r="Q456" s="56">
        <v>199.46131642750589</v>
      </c>
      <c r="R456" s="55">
        <v>134076.75</v>
      </c>
      <c r="S456" s="55">
        <v>672.19425000000001</v>
      </c>
      <c r="T456" s="55">
        <v>12.75</v>
      </c>
      <c r="U456" s="55">
        <v>108.98899999999999</v>
      </c>
      <c r="V456" s="55">
        <v>18.41675</v>
      </c>
      <c r="W456" s="46">
        <v>19.600201833517673</v>
      </c>
      <c r="X456" s="46">
        <v>-82.959824334530026</v>
      </c>
      <c r="Y456" s="55">
        <v>-90.805749999999989</v>
      </c>
      <c r="Z456" s="54">
        <v>-0.13508855513119902</v>
      </c>
      <c r="AA456" s="54">
        <v>1.3537052417866373E-2</v>
      </c>
      <c r="AB456" s="53">
        <v>5.25</v>
      </c>
      <c r="AC456" s="52"/>
      <c r="AD456" s="51">
        <v>7.0000000000000007E-2</v>
      </c>
      <c r="AE456" s="50">
        <v>179.86111459398822</v>
      </c>
      <c r="AF456" s="49">
        <v>755.15407433453004</v>
      </c>
      <c r="AG456" s="49">
        <v>6</v>
      </c>
      <c r="AH456" s="49">
        <v>757</v>
      </c>
      <c r="AI456" s="48">
        <v>763</v>
      </c>
      <c r="AJ456" s="46">
        <v>-7.845925665469963</v>
      </c>
      <c r="AK456" s="47">
        <v>9</v>
      </c>
      <c r="AL456" s="46">
        <v>1.154074334530037</v>
      </c>
    </row>
    <row r="457" spans="2:38">
      <c r="B457" s="62" t="s">
        <v>65</v>
      </c>
      <c r="C457" s="62" t="s">
        <v>66</v>
      </c>
      <c r="D457" s="61" t="s">
        <v>642</v>
      </c>
      <c r="E457" s="61">
        <v>1111562</v>
      </c>
      <c r="F457" s="61">
        <v>1111562</v>
      </c>
      <c r="G457" s="63">
        <v>6</v>
      </c>
      <c r="I457" s="60">
        <v>149993.5</v>
      </c>
      <c r="J457" s="57">
        <v>1077.25</v>
      </c>
      <c r="K457" s="59">
        <v>139.23741007194243</v>
      </c>
      <c r="L457" s="58"/>
      <c r="M457" s="57">
        <v>162422</v>
      </c>
      <c r="O457" s="57">
        <v>162746.84400000001</v>
      </c>
      <c r="P457" s="52"/>
      <c r="Q457" s="56">
        <v>169.82416749176423</v>
      </c>
      <c r="R457" s="55">
        <v>170104.25</v>
      </c>
      <c r="S457" s="55">
        <v>1001.6492499999999</v>
      </c>
      <c r="T457" s="55">
        <v>57.284999999999997</v>
      </c>
      <c r="U457" s="55">
        <v>287.49433333333332</v>
      </c>
      <c r="V457" s="55">
        <v>156.69999999999999</v>
      </c>
      <c r="W457" s="46">
        <v>13.878268211188697</v>
      </c>
      <c r="X457" s="46">
        <v>-41.961673729314271</v>
      </c>
      <c r="Y457" s="55">
        <v>-30.350750000000062</v>
      </c>
      <c r="Z457" s="54">
        <v>-3.0300776444449055E-2</v>
      </c>
      <c r="AA457" s="54">
        <v>3.0101946491297576E-2</v>
      </c>
      <c r="AB457" s="53">
        <v>13.25</v>
      </c>
      <c r="AC457" s="52"/>
      <c r="AD457" s="51">
        <v>0.12</v>
      </c>
      <c r="AE457" s="50">
        <v>155.94589928057553</v>
      </c>
      <c r="AF457" s="49">
        <v>1043.6109237293142</v>
      </c>
      <c r="AG457" s="49">
        <v>27</v>
      </c>
      <c r="AH457" s="49">
        <v>1005</v>
      </c>
      <c r="AI457" s="48">
        <v>1032</v>
      </c>
      <c r="AJ457" s="46">
        <v>11.610923729314209</v>
      </c>
      <c r="AK457" s="47">
        <v>24</v>
      </c>
      <c r="AL457" s="46">
        <v>35.610923729314209</v>
      </c>
    </row>
    <row r="458" spans="2:38">
      <c r="B458" s="62" t="s">
        <v>91</v>
      </c>
      <c r="C458" s="62" t="s">
        <v>92</v>
      </c>
      <c r="D458" s="61" t="s">
        <v>643</v>
      </c>
      <c r="E458" s="61">
        <v>1112691</v>
      </c>
      <c r="F458" s="61">
        <v>1112691</v>
      </c>
      <c r="G458" s="63">
        <v>4</v>
      </c>
      <c r="I458" s="60">
        <v>392286.5</v>
      </c>
      <c r="J458" s="57">
        <v>2289.3235</v>
      </c>
      <c r="K458" s="59">
        <v>171.35476921457365</v>
      </c>
      <c r="L458" s="58"/>
      <c r="M458" s="57">
        <v>362532.5</v>
      </c>
      <c r="O458" s="57">
        <v>363257.565</v>
      </c>
      <c r="P458" s="52"/>
      <c r="Q458" s="56">
        <v>164.90366544849672</v>
      </c>
      <c r="R458" s="55">
        <v>362938.25</v>
      </c>
      <c r="S458" s="55">
        <v>2200.91075</v>
      </c>
      <c r="T458" s="55">
        <v>6.666666666666667</v>
      </c>
      <c r="U458" s="55">
        <v>196.15825000000001</v>
      </c>
      <c r="V458" s="55">
        <v>140.68349999999998</v>
      </c>
      <c r="W458" s="46">
        <v>-16.732389918951355</v>
      </c>
      <c r="X458" s="46">
        <v>200.99083175946521</v>
      </c>
      <c r="Y458" s="55">
        <v>61.720749999999953</v>
      </c>
      <c r="Z458" s="54">
        <v>2.8043277084270662E-2</v>
      </c>
      <c r="AA458" s="54">
        <v>1.3504239243981244E-2</v>
      </c>
      <c r="AB458" s="53">
        <v>16.5</v>
      </c>
      <c r="AC458" s="52"/>
      <c r="AD458" s="51">
        <v>0.06</v>
      </c>
      <c r="AE458" s="50">
        <v>181.63605536744808</v>
      </c>
      <c r="AF458" s="49">
        <v>1999.9199182405348</v>
      </c>
      <c r="AG458" s="49">
        <v>5</v>
      </c>
      <c r="AH458" s="49">
        <v>2134.19</v>
      </c>
      <c r="AI458" s="48">
        <v>2139.19</v>
      </c>
      <c r="AJ458" s="46">
        <v>-139.27008175946526</v>
      </c>
      <c r="AK458" s="47">
        <v>50</v>
      </c>
      <c r="AL458" s="46">
        <v>-89.270081759465256</v>
      </c>
    </row>
    <row r="459" spans="2:38">
      <c r="B459" s="62" t="s">
        <v>94</v>
      </c>
      <c r="C459" s="62" t="s">
        <v>99</v>
      </c>
      <c r="D459" s="61" t="s">
        <v>644</v>
      </c>
      <c r="E459" s="61">
        <v>1110246</v>
      </c>
      <c r="F459" s="61">
        <v>1110246</v>
      </c>
      <c r="G459" s="63">
        <v>5</v>
      </c>
      <c r="I459" s="60">
        <v>201831.5</v>
      </c>
      <c r="J459" s="57">
        <v>1327.3924999999999</v>
      </c>
      <c r="K459" s="59">
        <v>152.05110771682078</v>
      </c>
      <c r="L459" s="58"/>
      <c r="M459" s="57">
        <v>218697.5</v>
      </c>
      <c r="O459" s="57">
        <v>219134.89499999999</v>
      </c>
      <c r="P459" s="52"/>
      <c r="Q459" s="56">
        <v>169.15631902572983</v>
      </c>
      <c r="R459" s="55">
        <v>226683</v>
      </c>
      <c r="S459" s="55">
        <v>1340.08</v>
      </c>
      <c r="T459" s="55">
        <v>0</v>
      </c>
      <c r="U459" s="55">
        <v>92.9</v>
      </c>
      <c r="V459" s="55">
        <v>25.6875</v>
      </c>
      <c r="W459" s="46">
        <v>3.4206116143951704</v>
      </c>
      <c r="X459" s="46">
        <v>17.885172930324188</v>
      </c>
      <c r="Y459" s="55">
        <v>7.9600000000000364</v>
      </c>
      <c r="Z459" s="54">
        <v>5.9399438839472544E-3</v>
      </c>
      <c r="AA459" s="54">
        <v>1.2315695190850213E-3</v>
      </c>
      <c r="AB459" s="53">
        <v>3.75</v>
      </c>
      <c r="AC459" s="52"/>
      <c r="AD459" s="51">
        <v>0.09</v>
      </c>
      <c r="AE459" s="50">
        <v>165.73570741133466</v>
      </c>
      <c r="AF459" s="49">
        <v>1322.1948270696757</v>
      </c>
      <c r="AG459" s="49">
        <v>0</v>
      </c>
      <c r="AH459" s="49">
        <v>1332.12</v>
      </c>
      <c r="AI459" s="48">
        <v>1332.12</v>
      </c>
      <c r="AJ459" s="46">
        <v>-9.9251729303241518</v>
      </c>
      <c r="AK459" s="47">
        <v>32</v>
      </c>
      <c r="AL459" s="46">
        <v>22.074827069675848</v>
      </c>
    </row>
    <row r="460" spans="2:38">
      <c r="B460" s="62" t="s">
        <v>74</v>
      </c>
      <c r="C460" s="62" t="s">
        <v>219</v>
      </c>
      <c r="D460" s="61" t="s">
        <v>645</v>
      </c>
      <c r="E460" s="61">
        <v>1112469</v>
      </c>
      <c r="F460" s="61">
        <v>1112469</v>
      </c>
      <c r="G460" s="63">
        <v>5</v>
      </c>
      <c r="I460" s="60">
        <v>267266.5</v>
      </c>
      <c r="J460" s="57">
        <v>1693.914</v>
      </c>
      <c r="K460" s="59">
        <v>157.78044221843612</v>
      </c>
      <c r="L460" s="58"/>
      <c r="M460" s="57">
        <v>277472.5</v>
      </c>
      <c r="O460" s="57">
        <v>278027.44500000001</v>
      </c>
      <c r="P460" s="52"/>
      <c r="Q460" s="56">
        <v>161.17063727176813</v>
      </c>
      <c r="R460" s="55">
        <v>282225.5</v>
      </c>
      <c r="S460" s="55">
        <v>1751.0975000000001</v>
      </c>
      <c r="T460" s="55">
        <v>0</v>
      </c>
      <c r="U460" s="55">
        <v>206.34174999999999</v>
      </c>
      <c r="V460" s="55">
        <v>105.19575</v>
      </c>
      <c r="W460" s="46">
        <v>-9.2322403241428788</v>
      </c>
      <c r="X460" s="46">
        <v>119.50859186367666</v>
      </c>
      <c r="Y460" s="55">
        <v>95.557500000000118</v>
      </c>
      <c r="Z460" s="54">
        <v>5.4570062489381725E-2</v>
      </c>
      <c r="AA460" s="54">
        <v>3.437789237075235E-3</v>
      </c>
      <c r="AB460" s="53">
        <v>4</v>
      </c>
      <c r="AC460" s="52"/>
      <c r="AD460" s="51">
        <v>0.08</v>
      </c>
      <c r="AE460" s="50">
        <v>170.40287759591101</v>
      </c>
      <c r="AF460" s="49">
        <v>1631.5889081363234</v>
      </c>
      <c r="AG460" s="49">
        <v>0</v>
      </c>
      <c r="AH460" s="49">
        <v>1655.54</v>
      </c>
      <c r="AI460" s="48">
        <v>1655.54</v>
      </c>
      <c r="AJ460" s="46">
        <v>-23.951091863676538</v>
      </c>
      <c r="AK460" s="47">
        <v>29</v>
      </c>
      <c r="AL460" s="46">
        <v>5.0489081363234618</v>
      </c>
    </row>
    <row r="461" spans="2:38">
      <c r="B461" s="62" t="s">
        <v>151</v>
      </c>
      <c r="C461" s="62" t="s">
        <v>261</v>
      </c>
      <c r="D461" s="61" t="s">
        <v>646</v>
      </c>
      <c r="E461" s="61">
        <v>1111334</v>
      </c>
      <c r="F461" s="61">
        <v>1111334</v>
      </c>
      <c r="G461" s="63">
        <v>5</v>
      </c>
      <c r="I461" s="60">
        <v>92419.25</v>
      </c>
      <c r="J461" s="57">
        <v>590.41750000000002</v>
      </c>
      <c r="K461" s="59">
        <v>156.53203030059237</v>
      </c>
      <c r="L461" s="58"/>
      <c r="M461" s="57">
        <v>94362.25</v>
      </c>
      <c r="O461" s="57">
        <v>94550.974499999997</v>
      </c>
      <c r="P461" s="52"/>
      <c r="Q461" s="56">
        <v>175.93844589754849</v>
      </c>
      <c r="R461" s="55">
        <v>95180.5</v>
      </c>
      <c r="S461" s="55">
        <v>540.98749999999995</v>
      </c>
      <c r="T461" s="55">
        <v>14.5</v>
      </c>
      <c r="U461" s="55">
        <v>19.5</v>
      </c>
      <c r="V461" s="55">
        <v>15.60425</v>
      </c>
      <c r="W461" s="46">
        <v>6.8838531729087435</v>
      </c>
      <c r="X461" s="46">
        <v>-18.305051454114846</v>
      </c>
      <c r="Y461" s="55">
        <v>-7.6425000000000409</v>
      </c>
      <c r="Z461" s="54">
        <v>-1.4126943783359212E-2</v>
      </c>
      <c r="AA461" s="54">
        <v>3.859711660329531E-2</v>
      </c>
      <c r="AB461" s="53">
        <v>4.75</v>
      </c>
      <c r="AC461" s="52"/>
      <c r="AD461" s="51">
        <v>0.08</v>
      </c>
      <c r="AE461" s="50">
        <v>169.05459272463975</v>
      </c>
      <c r="AF461" s="49">
        <v>559.2925514541148</v>
      </c>
      <c r="AG461" s="49">
        <v>12.3</v>
      </c>
      <c r="AH461" s="49">
        <v>536.33000000000004</v>
      </c>
      <c r="AI461" s="48">
        <v>548.63</v>
      </c>
      <c r="AJ461" s="46">
        <v>10.662551454114805</v>
      </c>
      <c r="AK461" s="47">
        <v>10</v>
      </c>
      <c r="AL461" s="46">
        <v>20.662551454114805</v>
      </c>
    </row>
    <row r="462" spans="2:38">
      <c r="B462" s="62" t="s">
        <v>94</v>
      </c>
      <c r="C462" s="62" t="s">
        <v>411</v>
      </c>
      <c r="D462" s="61" t="s">
        <v>647</v>
      </c>
      <c r="E462" s="61">
        <v>1110205</v>
      </c>
      <c r="F462" s="61">
        <v>1110205</v>
      </c>
      <c r="G462" s="63">
        <v>2</v>
      </c>
      <c r="I462" s="60">
        <v>182921</v>
      </c>
      <c r="J462" s="57">
        <v>973.24149999999997</v>
      </c>
      <c r="K462" s="59">
        <v>187.95026722555502</v>
      </c>
      <c r="L462" s="58"/>
      <c r="M462" s="57">
        <v>190623.5</v>
      </c>
      <c r="O462" s="57">
        <v>191004.747</v>
      </c>
      <c r="P462" s="52"/>
      <c r="Q462" s="56">
        <v>201.44536154072173</v>
      </c>
      <c r="R462" s="55">
        <v>188537.75</v>
      </c>
      <c r="S462" s="55">
        <v>935.92500000000007</v>
      </c>
      <c r="T462" s="55">
        <v>24.125</v>
      </c>
      <c r="U462" s="55">
        <v>123.47500000000001</v>
      </c>
      <c r="V462" s="55">
        <v>23.45825</v>
      </c>
      <c r="W462" s="46">
        <v>5.9770836261445197</v>
      </c>
      <c r="X462" s="46">
        <v>-41.239934575584357</v>
      </c>
      <c r="Y462" s="55">
        <v>-8.8549999999999045</v>
      </c>
      <c r="Z462" s="54">
        <v>-9.4612281967036936E-3</v>
      </c>
      <c r="AA462" s="54">
        <v>4.4048580573753321E-3</v>
      </c>
      <c r="AB462" s="53">
        <v>4.25</v>
      </c>
      <c r="AC462" s="52"/>
      <c r="AD462" s="51">
        <v>0.04</v>
      </c>
      <c r="AE462" s="50">
        <v>195.46827791457721</v>
      </c>
      <c r="AF462" s="49">
        <v>977.16493457558443</v>
      </c>
      <c r="AG462" s="49">
        <v>22.3</v>
      </c>
      <c r="AH462" s="49">
        <v>922.48</v>
      </c>
      <c r="AI462" s="48">
        <v>944.78</v>
      </c>
      <c r="AJ462" s="46">
        <v>32.384934575584452</v>
      </c>
      <c r="AK462" s="47">
        <v>15</v>
      </c>
      <c r="AL462" s="46">
        <v>47.384934575584452</v>
      </c>
    </row>
    <row r="463" spans="2:38">
      <c r="B463" s="62" t="s">
        <v>80</v>
      </c>
      <c r="C463" s="62" t="s">
        <v>168</v>
      </c>
      <c r="D463" s="61" t="s">
        <v>648</v>
      </c>
      <c r="E463" s="61">
        <v>1111970</v>
      </c>
      <c r="F463" s="61">
        <v>1111970</v>
      </c>
      <c r="G463" s="63">
        <v>6</v>
      </c>
      <c r="I463" s="60">
        <v>122942</v>
      </c>
      <c r="J463" s="57">
        <v>1190.2382500000001</v>
      </c>
      <c r="K463" s="59">
        <v>103.29192495704116</v>
      </c>
      <c r="L463" s="58"/>
      <c r="M463" s="57">
        <v>151679.75</v>
      </c>
      <c r="O463" s="57">
        <v>151983.10949999999</v>
      </c>
      <c r="P463" s="52"/>
      <c r="Q463" s="56">
        <v>105.90098607360892</v>
      </c>
      <c r="R463" s="55">
        <v>139094.75</v>
      </c>
      <c r="S463" s="55">
        <v>1313.4414999999999</v>
      </c>
      <c r="T463" s="55">
        <v>0</v>
      </c>
      <c r="U463" s="55">
        <v>76.683500000000009</v>
      </c>
      <c r="V463" s="55">
        <v>135.85399999999998</v>
      </c>
      <c r="W463" s="46">
        <v>-9.7859698782771858</v>
      </c>
      <c r="X463" s="46">
        <v>-0.3030639351886748</v>
      </c>
      <c r="Y463" s="55">
        <v>138.08149999999978</v>
      </c>
      <c r="Z463" s="54">
        <v>0.10512953945798102</v>
      </c>
      <c r="AA463" s="54">
        <v>3.5109630863169581E-3</v>
      </c>
      <c r="AB463" s="53">
        <v>5.25</v>
      </c>
      <c r="AC463" s="52"/>
      <c r="AD463" s="51">
        <v>0.12</v>
      </c>
      <c r="AE463" s="50">
        <v>115.68695595188611</v>
      </c>
      <c r="AF463" s="49">
        <v>1313.7445639351886</v>
      </c>
      <c r="AG463" s="49">
        <v>0</v>
      </c>
      <c r="AH463" s="49">
        <v>1175.3600000000001</v>
      </c>
      <c r="AI463" s="48">
        <v>1175.3600000000001</v>
      </c>
      <c r="AJ463" s="46">
        <v>138.38456393518845</v>
      </c>
      <c r="AK463" s="47">
        <v>18</v>
      </c>
      <c r="AL463" s="46">
        <v>156.38456393518845</v>
      </c>
    </row>
    <row r="464" spans="2:38">
      <c r="B464" s="62" t="s">
        <v>188</v>
      </c>
      <c r="C464" s="62" t="s">
        <v>212</v>
      </c>
      <c r="D464" s="61" t="s">
        <v>649</v>
      </c>
      <c r="E464" s="61">
        <v>1111075</v>
      </c>
      <c r="F464" s="61">
        <v>1111075</v>
      </c>
      <c r="G464" s="63">
        <v>4</v>
      </c>
      <c r="I464" s="60">
        <v>441321.75</v>
      </c>
      <c r="J464" s="57">
        <v>2708.75</v>
      </c>
      <c r="K464" s="59">
        <v>162.92450392247346</v>
      </c>
      <c r="L464" s="58"/>
      <c r="M464" s="57">
        <v>432865.75</v>
      </c>
      <c r="O464" s="57">
        <v>433731.48149999999</v>
      </c>
      <c r="P464" s="52"/>
      <c r="Q464" s="56">
        <v>164.08446179521127</v>
      </c>
      <c r="R464" s="55">
        <v>448194</v>
      </c>
      <c r="S464" s="55">
        <v>2731.4835000000003</v>
      </c>
      <c r="T464" s="55">
        <v>143.45500000000001</v>
      </c>
      <c r="U464" s="55">
        <v>359.15</v>
      </c>
      <c r="V464" s="55">
        <v>24.925000000000001</v>
      </c>
      <c r="W464" s="46">
        <v>-11.874002441060071</v>
      </c>
      <c r="X464" s="46">
        <v>266.51835392098383</v>
      </c>
      <c r="Y464" s="55">
        <v>-84.256499999999505</v>
      </c>
      <c r="Z464" s="54">
        <v>-3.0846424662641928E-2</v>
      </c>
      <c r="AA464" s="54">
        <v>6.4409662169952727E-3</v>
      </c>
      <c r="AB464" s="53">
        <v>6.5</v>
      </c>
      <c r="AC464" s="52"/>
      <c r="AD464" s="51">
        <v>0.08</v>
      </c>
      <c r="AE464" s="50">
        <v>175.95846423627134</v>
      </c>
      <c r="AF464" s="49">
        <v>2464.9651460790164</v>
      </c>
      <c r="AG464" s="49">
        <v>147.56</v>
      </c>
      <c r="AH464" s="49">
        <v>2668.18</v>
      </c>
      <c r="AI464" s="48">
        <v>2815.74</v>
      </c>
      <c r="AJ464" s="46">
        <v>-350.77485392098333</v>
      </c>
      <c r="AK464" s="47">
        <v>60</v>
      </c>
      <c r="AL464" s="46">
        <v>-290.77485392098333</v>
      </c>
    </row>
    <row r="465" spans="2:38">
      <c r="B465" s="62" t="s">
        <v>80</v>
      </c>
      <c r="C465" s="62" t="s">
        <v>126</v>
      </c>
      <c r="D465" s="61" t="s">
        <v>650</v>
      </c>
      <c r="E465" s="61">
        <v>1112156</v>
      </c>
      <c r="F465" s="61">
        <v>1112156</v>
      </c>
      <c r="G465" s="63">
        <v>4</v>
      </c>
      <c r="I465" s="60">
        <v>270520.25</v>
      </c>
      <c r="J465" s="57">
        <v>1555.7049999999999</v>
      </c>
      <c r="K465" s="59">
        <v>173.88916921910004</v>
      </c>
      <c r="L465" s="58"/>
      <c r="M465" s="57">
        <v>284176.75</v>
      </c>
      <c r="O465" s="57">
        <v>284745.10350000003</v>
      </c>
      <c r="P465" s="52"/>
      <c r="Q465" s="56">
        <v>177.85192723134739</v>
      </c>
      <c r="R465" s="55">
        <v>281950.75</v>
      </c>
      <c r="S465" s="55">
        <v>1585.3117500000001</v>
      </c>
      <c r="T465" s="55">
        <v>-18</v>
      </c>
      <c r="U465" s="55">
        <v>172.92099999999999</v>
      </c>
      <c r="V465" s="55">
        <v>7.5</v>
      </c>
      <c r="W465" s="46">
        <v>-6.4705921408986455</v>
      </c>
      <c r="X465" s="46">
        <v>40.491809008704649</v>
      </c>
      <c r="Y465" s="55">
        <v>-56.048250000000053</v>
      </c>
      <c r="Z465" s="54">
        <v>-3.5354718086206105E-2</v>
      </c>
      <c r="AA465" s="54">
        <v>6.6892861750854779E-2</v>
      </c>
      <c r="AB465" s="53">
        <v>42</v>
      </c>
      <c r="AC465" s="52"/>
      <c r="AD465" s="51">
        <v>0.06</v>
      </c>
      <c r="AE465" s="50">
        <v>184.32251937224603</v>
      </c>
      <c r="AF465" s="49">
        <v>1544.8199409912954</v>
      </c>
      <c r="AG465" s="49">
        <v>0</v>
      </c>
      <c r="AH465" s="49">
        <v>1641.3600000000001</v>
      </c>
      <c r="AI465" s="48">
        <v>1641.3600000000001</v>
      </c>
      <c r="AJ465" s="46">
        <v>-96.540059008704702</v>
      </c>
      <c r="AK465" s="47">
        <v>34</v>
      </c>
      <c r="AL465" s="46">
        <v>-62.540059008704702</v>
      </c>
    </row>
    <row r="466" spans="2:38">
      <c r="B466" s="62" t="s">
        <v>65</v>
      </c>
      <c r="C466" s="62" t="s">
        <v>214</v>
      </c>
      <c r="D466" s="61" t="s">
        <v>651</v>
      </c>
      <c r="E466" s="61">
        <v>1111790</v>
      </c>
      <c r="F466" s="61">
        <v>1111790</v>
      </c>
      <c r="G466" s="63">
        <v>6</v>
      </c>
      <c r="I466" s="60">
        <v>320220</v>
      </c>
      <c r="J466" s="57">
        <v>2243.826</v>
      </c>
      <c r="K466" s="59">
        <v>142.71160063213458</v>
      </c>
      <c r="L466" s="58"/>
      <c r="M466" s="57">
        <v>332613.5</v>
      </c>
      <c r="O466" s="57">
        <v>333278.72700000001</v>
      </c>
      <c r="P466" s="52"/>
      <c r="Q466" s="56">
        <v>158.29370634869335</v>
      </c>
      <c r="R466" s="55">
        <v>342228.5</v>
      </c>
      <c r="S466" s="55">
        <v>2161.98425</v>
      </c>
      <c r="T466" s="55">
        <v>132.72</v>
      </c>
      <c r="U466" s="55">
        <v>203.7415</v>
      </c>
      <c r="V466" s="55">
        <v>172.17500000000001</v>
      </c>
      <c r="W466" s="46">
        <v>-0.11617035297604161</v>
      </c>
      <c r="X466" s="46">
        <v>58.083066946508097</v>
      </c>
      <c r="Y466" s="55">
        <v>38.964249999999993</v>
      </c>
      <c r="Z466" s="54">
        <v>1.8022448590918269E-2</v>
      </c>
      <c r="AA466" s="54">
        <v>0.1039210432297249</v>
      </c>
      <c r="AB466" s="53">
        <v>32.75</v>
      </c>
      <c r="AC466" s="52"/>
      <c r="AD466" s="51">
        <v>0.11</v>
      </c>
      <c r="AE466" s="50">
        <v>158.40987670166939</v>
      </c>
      <c r="AF466" s="49">
        <v>2103.9011830534919</v>
      </c>
      <c r="AG466" s="49">
        <v>130</v>
      </c>
      <c r="AH466" s="49">
        <v>1993.02</v>
      </c>
      <c r="AI466" s="48">
        <v>2123.02</v>
      </c>
      <c r="AJ466" s="46">
        <v>-19.118816946508105</v>
      </c>
      <c r="AK466" s="47">
        <v>38</v>
      </c>
      <c r="AL466" s="46">
        <v>18.881183053491895</v>
      </c>
    </row>
    <row r="467" spans="2:38">
      <c r="B467" s="62" t="s">
        <v>65</v>
      </c>
      <c r="C467" s="62" t="s">
        <v>66</v>
      </c>
      <c r="D467" s="61" t="s">
        <v>652</v>
      </c>
      <c r="E467" s="61">
        <v>1111563</v>
      </c>
      <c r="F467" s="61">
        <v>1111563</v>
      </c>
      <c r="G467" s="63">
        <v>5</v>
      </c>
      <c r="I467" s="60">
        <v>217852.25</v>
      </c>
      <c r="J467" s="57">
        <v>1371.645</v>
      </c>
      <c r="K467" s="59">
        <v>158.82553430370103</v>
      </c>
      <c r="L467" s="58"/>
      <c r="M467" s="57">
        <v>261371.25</v>
      </c>
      <c r="O467" s="57">
        <v>261893.99249999999</v>
      </c>
      <c r="P467" s="52"/>
      <c r="Q467" s="56">
        <v>204.41743982670931</v>
      </c>
      <c r="R467" s="55">
        <v>291602.5</v>
      </c>
      <c r="S467" s="55">
        <v>1426.5050000000001</v>
      </c>
      <c r="T467" s="55">
        <v>7.6</v>
      </c>
      <c r="U467" s="55">
        <v>132.91250000000002</v>
      </c>
      <c r="V467" s="55">
        <v>60</v>
      </c>
      <c r="W467" s="46">
        <v>32.885862778712209</v>
      </c>
      <c r="X467" s="46">
        <v>-100.29255533710329</v>
      </c>
      <c r="Y467" s="55">
        <v>107.2650000000001</v>
      </c>
      <c r="Z467" s="54">
        <v>7.5194268509398907E-2</v>
      </c>
      <c r="AA467" s="54">
        <v>3.5177083333333338E-2</v>
      </c>
      <c r="AB467" s="53">
        <v>28.5</v>
      </c>
      <c r="AC467" s="52"/>
      <c r="AD467" s="51">
        <v>0.08</v>
      </c>
      <c r="AE467" s="50">
        <v>171.5315770479971</v>
      </c>
      <c r="AF467" s="49">
        <v>1526.7975553371034</v>
      </c>
      <c r="AG467" s="49">
        <v>6.6</v>
      </c>
      <c r="AH467" s="49">
        <v>1312.64</v>
      </c>
      <c r="AI467" s="48">
        <v>1319.24</v>
      </c>
      <c r="AJ467" s="46">
        <v>207.55755533710339</v>
      </c>
      <c r="AK467" s="47">
        <v>31</v>
      </c>
      <c r="AL467" s="46">
        <v>238.55755533710339</v>
      </c>
    </row>
    <row r="468" spans="2:38">
      <c r="B468" s="62" t="s">
        <v>110</v>
      </c>
      <c r="C468" s="62" t="s">
        <v>174</v>
      </c>
      <c r="D468" s="61" t="s">
        <v>2</v>
      </c>
      <c r="E468" s="61">
        <v>1112107</v>
      </c>
      <c r="F468" s="61">
        <v>1112107</v>
      </c>
      <c r="G468" s="63">
        <v>3</v>
      </c>
      <c r="I468" s="60">
        <v>113845</v>
      </c>
      <c r="J468" s="57">
        <v>631.57075000000009</v>
      </c>
      <c r="K468" s="59">
        <v>180.25692291797867</v>
      </c>
      <c r="L468" s="58"/>
      <c r="M468" s="57">
        <v>116698</v>
      </c>
      <c r="O468" s="57">
        <v>116931.39599999999</v>
      </c>
      <c r="P468" s="52"/>
      <c r="Q468" s="56">
        <v>183.25256952375074</v>
      </c>
      <c r="R468" s="55">
        <v>118744</v>
      </c>
      <c r="S468" s="55">
        <v>647.98</v>
      </c>
      <c r="T468" s="55">
        <v>0</v>
      </c>
      <c r="U468" s="55">
        <v>69.254250000000013</v>
      </c>
      <c r="V468" s="55">
        <v>30.20825</v>
      </c>
      <c r="W468" s="46">
        <v>-6.0171995401268816</v>
      </c>
      <c r="X468" s="46">
        <v>30.177185644918154</v>
      </c>
      <c r="Y468" s="55">
        <v>-1.5299999999999727</v>
      </c>
      <c r="Z468" s="54">
        <v>-2.3611839871600553E-3</v>
      </c>
      <c r="AA468" s="54">
        <v>8.4896443923407561E-2</v>
      </c>
      <c r="AB468" s="53">
        <v>20.25</v>
      </c>
      <c r="AC468" s="52"/>
      <c r="AD468" s="51">
        <v>0.05</v>
      </c>
      <c r="AE468" s="50">
        <v>189.26976906387762</v>
      </c>
      <c r="AF468" s="49">
        <v>617.80281435508186</v>
      </c>
      <c r="AG468" s="49">
        <v>0</v>
      </c>
      <c r="AH468" s="49">
        <v>649.51</v>
      </c>
      <c r="AI468" s="48">
        <v>649.51</v>
      </c>
      <c r="AJ468" s="46">
        <v>-31.707185644918127</v>
      </c>
      <c r="AK468" s="47">
        <v>11</v>
      </c>
      <c r="AL468" s="46">
        <v>-20.707185644918127</v>
      </c>
    </row>
    <row r="469" spans="2:38">
      <c r="B469" s="62" t="s">
        <v>145</v>
      </c>
      <c r="C469" s="62" t="s">
        <v>340</v>
      </c>
      <c r="D469" s="61" t="s">
        <v>653</v>
      </c>
      <c r="E469" s="61" t="s">
        <v>654</v>
      </c>
      <c r="F469" s="61">
        <v>1112846</v>
      </c>
      <c r="G469" s="63">
        <v>2</v>
      </c>
      <c r="I469" s="60">
        <v>361692.75</v>
      </c>
      <c r="J469" s="57">
        <v>1940.8375000000001</v>
      </c>
      <c r="K469" s="59">
        <v>186.35911043557226</v>
      </c>
      <c r="L469" s="58"/>
      <c r="M469" s="57">
        <v>374555</v>
      </c>
      <c r="O469" s="57">
        <v>375304.11</v>
      </c>
      <c r="P469" s="52"/>
      <c r="Q469" s="56">
        <v>174.79675402191339</v>
      </c>
      <c r="R469" s="55">
        <v>352083.75</v>
      </c>
      <c r="S469" s="55">
        <v>2014.2465000000002</v>
      </c>
      <c r="T469" s="55">
        <v>-1.8333333333333333</v>
      </c>
      <c r="U469" s="55">
        <v>257.5625</v>
      </c>
      <c r="V469" s="55">
        <v>32.30533333333333</v>
      </c>
      <c r="W469" s="46">
        <v>-19.016720831081756</v>
      </c>
      <c r="X469" s="46">
        <v>77.827423438563983</v>
      </c>
      <c r="Y469" s="55">
        <v>467.09650000000011</v>
      </c>
      <c r="Z469" s="54">
        <v>0.23189639401135861</v>
      </c>
      <c r="AA469" s="54">
        <v>7.640909882347089E-3</v>
      </c>
      <c r="AB469" s="53">
        <v>2.25</v>
      </c>
      <c r="AC469" s="52"/>
      <c r="AD469" s="51">
        <v>0.04</v>
      </c>
      <c r="AE469" s="50">
        <v>193.81347485299514</v>
      </c>
      <c r="AF469" s="49">
        <v>1936.4190765614362</v>
      </c>
      <c r="AG469" s="49">
        <v>11.15</v>
      </c>
      <c r="AH469" s="49">
        <v>1536</v>
      </c>
      <c r="AI469" s="48">
        <v>1547.15</v>
      </c>
      <c r="AJ469" s="46">
        <v>389.26907656143612</v>
      </c>
      <c r="AK469" s="47">
        <v>24</v>
      </c>
      <c r="AL469" s="46">
        <v>413.26907656143612</v>
      </c>
    </row>
    <row r="470" spans="2:38">
      <c r="B470" s="62" t="s">
        <v>205</v>
      </c>
      <c r="C470" s="62" t="s">
        <v>206</v>
      </c>
      <c r="D470" s="61" t="s">
        <v>655</v>
      </c>
      <c r="E470" s="61">
        <v>1111455</v>
      </c>
      <c r="F470" s="61">
        <v>1111455</v>
      </c>
      <c r="G470" s="63">
        <v>4</v>
      </c>
      <c r="I470" s="60">
        <v>290602.75</v>
      </c>
      <c r="J470" s="57">
        <v>1731.4457499999999</v>
      </c>
      <c r="K470" s="59">
        <v>167.8382068857774</v>
      </c>
      <c r="L470" s="58"/>
      <c r="M470" s="57">
        <v>361632</v>
      </c>
      <c r="O470" s="57">
        <v>362355.26400000002</v>
      </c>
      <c r="P470" s="52"/>
      <c r="Q470" s="56">
        <v>191.30781111056382</v>
      </c>
      <c r="R470" s="55">
        <v>328190.75</v>
      </c>
      <c r="S470" s="55">
        <v>1715.5115000000001</v>
      </c>
      <c r="T470" s="55">
        <v>29.024999999999999</v>
      </c>
      <c r="U470" s="55">
        <v>416.529</v>
      </c>
      <c r="V470" s="55">
        <v>24.875</v>
      </c>
      <c r="W470" s="46">
        <v>11.720929742782005</v>
      </c>
      <c r="X470" s="46">
        <v>-302.20416631262378</v>
      </c>
      <c r="Y470" s="55">
        <v>-212.78849999999989</v>
      </c>
      <c r="Z470" s="54">
        <v>-0.12403793270986518</v>
      </c>
      <c r="AA470" s="54">
        <v>3.4309600610848798E-2</v>
      </c>
      <c r="AB470" s="53">
        <v>21</v>
      </c>
      <c r="AC470" s="52"/>
      <c r="AD470" s="51">
        <v>7.0000000000000007E-2</v>
      </c>
      <c r="AE470" s="50">
        <v>179.58688136778181</v>
      </c>
      <c r="AF470" s="49">
        <v>2017.7156663126239</v>
      </c>
      <c r="AG470" s="49">
        <v>32.299999999999997</v>
      </c>
      <c r="AH470" s="49">
        <v>1896</v>
      </c>
      <c r="AI470" s="48">
        <v>1928.3</v>
      </c>
      <c r="AJ470" s="46">
        <v>89.415666312623898</v>
      </c>
      <c r="AK470" s="47">
        <v>41</v>
      </c>
      <c r="AL470" s="46">
        <v>130.4156663126239</v>
      </c>
    </row>
    <row r="471" spans="2:38">
      <c r="B471" s="62" t="s">
        <v>88</v>
      </c>
      <c r="C471" s="62" t="s">
        <v>128</v>
      </c>
      <c r="D471" s="61" t="s">
        <v>656</v>
      </c>
      <c r="E471" s="61">
        <v>1112026</v>
      </c>
      <c r="F471" s="61">
        <v>1112026</v>
      </c>
      <c r="G471" s="63">
        <v>2</v>
      </c>
      <c r="I471" s="60">
        <v>226190</v>
      </c>
      <c r="J471" s="57">
        <v>1206.4757500000001</v>
      </c>
      <c r="K471" s="59">
        <v>187.47993898758429</v>
      </c>
      <c r="L471" s="58"/>
      <c r="M471" s="57">
        <v>240872.75</v>
      </c>
      <c r="O471" s="57">
        <v>241354.49549999999</v>
      </c>
      <c r="P471" s="52"/>
      <c r="Q471" s="56">
        <v>206.69398008567447</v>
      </c>
      <c r="R471" s="55">
        <v>243547</v>
      </c>
      <c r="S471" s="55">
        <v>1178.2974999999999</v>
      </c>
      <c r="T471" s="55">
        <v>30.5</v>
      </c>
      <c r="U471" s="55">
        <v>17.533333333333335</v>
      </c>
      <c r="V471" s="55">
        <v>33.249749999999999</v>
      </c>
      <c r="W471" s="46">
        <v>11.71484353858682</v>
      </c>
      <c r="X471" s="46">
        <v>-59.550301432399237</v>
      </c>
      <c r="Y471" s="55">
        <v>62.937499999999773</v>
      </c>
      <c r="Z471" s="54">
        <v>5.3413929843693787E-2</v>
      </c>
      <c r="AA471" s="54">
        <v>1.6798137777170701E-2</v>
      </c>
      <c r="AB471" s="53">
        <v>6.25</v>
      </c>
      <c r="AC471" s="52"/>
      <c r="AD471" s="51">
        <v>0.04</v>
      </c>
      <c r="AE471" s="50">
        <v>194.97913654708765</v>
      </c>
      <c r="AF471" s="49">
        <v>1237.8478014323991</v>
      </c>
      <c r="AG471" s="49">
        <v>26</v>
      </c>
      <c r="AH471" s="49">
        <v>1089.3600000000001</v>
      </c>
      <c r="AI471" s="48">
        <v>1115.3600000000001</v>
      </c>
      <c r="AJ471" s="46">
        <v>122.48780143239901</v>
      </c>
      <c r="AK471" s="47">
        <v>26</v>
      </c>
      <c r="AL471" s="46">
        <v>148.48780143239901</v>
      </c>
    </row>
    <row r="472" spans="2:38">
      <c r="B472" s="62" t="s">
        <v>104</v>
      </c>
      <c r="C472" s="62" t="s">
        <v>105</v>
      </c>
      <c r="D472" s="61" t="s">
        <v>657</v>
      </c>
      <c r="E472" s="61">
        <v>1112657</v>
      </c>
      <c r="F472" s="61">
        <v>1112657</v>
      </c>
      <c r="G472" s="63">
        <v>1</v>
      </c>
      <c r="I472" s="60">
        <v>130523.75</v>
      </c>
      <c r="J472" s="57">
        <v>562.91999999999996</v>
      </c>
      <c r="K472" s="59">
        <v>231.86909329922548</v>
      </c>
      <c r="L472" s="64"/>
      <c r="M472" s="57">
        <v>143936.75</v>
      </c>
      <c r="O472" s="57">
        <v>144224.62349999999</v>
      </c>
      <c r="P472" s="52"/>
      <c r="Q472" s="56">
        <v>180.41752925666952</v>
      </c>
      <c r="R472" s="55">
        <v>136889.5</v>
      </c>
      <c r="S472" s="55">
        <v>758.73725000000013</v>
      </c>
      <c r="T472" s="55">
        <v>0</v>
      </c>
      <c r="U472" s="55">
        <v>32.60425</v>
      </c>
      <c r="V472" s="55">
        <v>103.25425000000001</v>
      </c>
      <c r="W472" s="46">
        <v>-51.451564042555958</v>
      </c>
      <c r="X472" s="46">
        <v>136.72841972489709</v>
      </c>
      <c r="Y472" s="55">
        <v>758.73725000000013</v>
      </c>
      <c r="Z472" s="54">
        <v>1</v>
      </c>
      <c r="AA472" s="54">
        <v>0</v>
      </c>
      <c r="AB472" s="53">
        <v>0</v>
      </c>
      <c r="AC472" s="52"/>
      <c r="AD472" s="51">
        <v>0</v>
      </c>
      <c r="AE472" s="50">
        <v>231.86909329922548</v>
      </c>
      <c r="AF472" s="49">
        <v>622.00883027510304</v>
      </c>
      <c r="AG472" s="49">
        <v>0</v>
      </c>
      <c r="AH472" s="49">
        <v>0</v>
      </c>
      <c r="AI472" s="48">
        <v>0</v>
      </c>
      <c r="AJ472" s="46">
        <v>622.00883027510304</v>
      </c>
      <c r="AK472" s="47">
        <v>7</v>
      </c>
      <c r="AL472" s="46">
        <v>629.00883027510304</v>
      </c>
    </row>
    <row r="473" spans="2:38">
      <c r="B473" s="62" t="s">
        <v>65</v>
      </c>
      <c r="C473" s="62" t="s">
        <v>214</v>
      </c>
      <c r="D473" s="61" t="s">
        <v>658</v>
      </c>
      <c r="E473" s="61">
        <v>1111801</v>
      </c>
      <c r="F473" s="61">
        <v>1111801</v>
      </c>
      <c r="G473" s="63">
        <v>5</v>
      </c>
      <c r="I473" s="60">
        <v>79994.5</v>
      </c>
      <c r="J473" s="57">
        <v>547.07749999999999</v>
      </c>
      <c r="K473" s="59">
        <v>146.22151340532193</v>
      </c>
      <c r="L473" s="58"/>
      <c r="M473" s="57">
        <v>82498.25</v>
      </c>
      <c r="O473" s="57">
        <v>82663.246499999994</v>
      </c>
      <c r="P473" s="52"/>
      <c r="Q473" s="56">
        <v>165.5213473345845</v>
      </c>
      <c r="R473" s="55">
        <v>84447.75</v>
      </c>
      <c r="S473" s="55">
        <v>510.19249999999994</v>
      </c>
      <c r="T473" s="55">
        <v>11.700000000000001</v>
      </c>
      <c r="U473" s="55">
        <v>26.325000000000003</v>
      </c>
      <c r="V473" s="55">
        <v>44.595750000000002</v>
      </c>
      <c r="W473" s="46">
        <v>4.6776825887303914</v>
      </c>
      <c r="X473" s="46">
        <v>-3.7428584775288414</v>
      </c>
      <c r="Y473" s="55">
        <v>21.872499999999945</v>
      </c>
      <c r="Z473" s="54">
        <v>4.2871073173360932E-2</v>
      </c>
      <c r="AA473" s="54">
        <v>7.3069291819291811E-3</v>
      </c>
      <c r="AB473" s="53">
        <v>1</v>
      </c>
      <c r="AC473" s="52"/>
      <c r="AD473" s="51">
        <v>0.1</v>
      </c>
      <c r="AE473" s="50">
        <v>160.84366474585411</v>
      </c>
      <c r="AF473" s="49">
        <v>513.93535847752878</v>
      </c>
      <c r="AG473" s="49">
        <v>7.08</v>
      </c>
      <c r="AH473" s="49">
        <v>481.24</v>
      </c>
      <c r="AI473" s="48">
        <v>488.32</v>
      </c>
      <c r="AJ473" s="46">
        <v>25.615358477528787</v>
      </c>
      <c r="AK473" s="47">
        <v>13</v>
      </c>
      <c r="AL473" s="46">
        <v>38.615358477528787</v>
      </c>
    </row>
    <row r="474" spans="2:38">
      <c r="B474" s="62" t="s">
        <v>80</v>
      </c>
      <c r="C474" s="62" t="s">
        <v>237</v>
      </c>
      <c r="D474" s="61" t="s">
        <v>659</v>
      </c>
      <c r="E474" s="61">
        <v>1112246</v>
      </c>
      <c r="F474" s="61">
        <v>1112246</v>
      </c>
      <c r="G474" s="63">
        <v>3</v>
      </c>
      <c r="I474" s="60">
        <v>121773.5</v>
      </c>
      <c r="J474" s="57">
        <v>665.23749999999995</v>
      </c>
      <c r="K474" s="59">
        <v>183.05266915951071</v>
      </c>
      <c r="L474" s="58"/>
      <c r="M474" s="57">
        <v>125585</v>
      </c>
      <c r="O474" s="57">
        <v>125836.17</v>
      </c>
      <c r="P474" s="52"/>
      <c r="Q474" s="56">
        <v>188.80652870174427</v>
      </c>
      <c r="R474" s="55">
        <v>124238</v>
      </c>
      <c r="S474" s="55">
        <v>658.01749999999993</v>
      </c>
      <c r="T474" s="55">
        <v>0</v>
      </c>
      <c r="U474" s="55">
        <v>31.279250000000001</v>
      </c>
      <c r="V474" s="55">
        <v>4</v>
      </c>
      <c r="W474" s="46">
        <v>-1.5682472241468588</v>
      </c>
      <c r="X474" s="46">
        <v>-2.9743219889875263</v>
      </c>
      <c r="Y474" s="55">
        <v>-28.162500000000136</v>
      </c>
      <c r="Z474" s="54">
        <v>-4.2799013704043036E-2</v>
      </c>
      <c r="AA474" s="54">
        <v>5.5582162622392496E-2</v>
      </c>
      <c r="AB474" s="53">
        <v>12</v>
      </c>
      <c r="AC474" s="52"/>
      <c r="AD474" s="51">
        <v>0.04</v>
      </c>
      <c r="AE474" s="50">
        <v>190.37477592589113</v>
      </c>
      <c r="AF474" s="49">
        <v>660.99182198898745</v>
      </c>
      <c r="AG474" s="49">
        <v>0</v>
      </c>
      <c r="AH474" s="49">
        <v>686.18000000000006</v>
      </c>
      <c r="AI474" s="48">
        <v>686.18000000000006</v>
      </c>
      <c r="AJ474" s="46">
        <v>-25.18817801101261</v>
      </c>
      <c r="AK474" s="47">
        <v>17</v>
      </c>
      <c r="AL474" s="46">
        <v>-8.1881780110126101</v>
      </c>
    </row>
    <row r="475" spans="2:38">
      <c r="B475" s="62" t="s">
        <v>85</v>
      </c>
      <c r="C475" s="62" t="s">
        <v>97</v>
      </c>
      <c r="D475" s="61" t="s">
        <v>660</v>
      </c>
      <c r="E475" s="61">
        <v>1110812</v>
      </c>
      <c r="F475" s="61">
        <v>1110812</v>
      </c>
      <c r="G475" s="63">
        <v>4</v>
      </c>
      <c r="I475" s="60">
        <v>94769.5</v>
      </c>
      <c r="J475" s="57">
        <v>566.99974999999995</v>
      </c>
      <c r="K475" s="59">
        <v>167.14204900443079</v>
      </c>
      <c r="L475" s="58"/>
      <c r="M475" s="57">
        <v>96204</v>
      </c>
      <c r="O475" s="57">
        <v>96396.407999999996</v>
      </c>
      <c r="P475" s="52"/>
      <c r="Q475" s="56">
        <v>193.49554380005603</v>
      </c>
      <c r="R475" s="55">
        <v>100342</v>
      </c>
      <c r="S475" s="55">
        <v>518.57524999999998</v>
      </c>
      <c r="T475" s="55">
        <v>38.3125</v>
      </c>
      <c r="U475" s="55">
        <v>24.662749999999999</v>
      </c>
      <c r="V475" s="55">
        <v>19.457999999999998</v>
      </c>
      <c r="W475" s="46">
        <v>14.653551365315082</v>
      </c>
      <c r="X475" s="46">
        <v>-20.42795997136534</v>
      </c>
      <c r="Y475" s="55">
        <v>-32.354750000000081</v>
      </c>
      <c r="Z475" s="54">
        <v>-6.2391620116849157E-2</v>
      </c>
      <c r="AA475" s="54">
        <v>3.1425764044182423E-2</v>
      </c>
      <c r="AB475" s="53">
        <v>5</v>
      </c>
      <c r="AC475" s="52"/>
      <c r="AD475" s="51">
        <v>7.0000000000000007E-2</v>
      </c>
      <c r="AE475" s="50">
        <v>178.84199243474094</v>
      </c>
      <c r="AF475" s="49">
        <v>539.00320997136532</v>
      </c>
      <c r="AG475" s="49">
        <v>30.45</v>
      </c>
      <c r="AH475" s="49">
        <v>520.48</v>
      </c>
      <c r="AI475" s="48">
        <v>550.93000000000006</v>
      </c>
      <c r="AJ475" s="46">
        <v>-11.926790028634741</v>
      </c>
      <c r="AK475" s="47">
        <v>14</v>
      </c>
      <c r="AL475" s="46">
        <v>2.0732099713652588</v>
      </c>
    </row>
    <row r="476" spans="2:38">
      <c r="B476" s="62" t="s">
        <v>88</v>
      </c>
      <c r="C476" s="62" t="s">
        <v>133</v>
      </c>
      <c r="D476" s="61" t="s">
        <v>661</v>
      </c>
      <c r="E476" s="61">
        <v>1112045</v>
      </c>
      <c r="F476" s="61">
        <v>1112045</v>
      </c>
      <c r="G476" s="63">
        <v>3</v>
      </c>
      <c r="I476" s="60">
        <v>533445.75</v>
      </c>
      <c r="J476" s="57">
        <v>2963.4252499999998</v>
      </c>
      <c r="K476" s="59">
        <v>180.00985514988105</v>
      </c>
      <c r="L476" s="58"/>
      <c r="M476" s="57">
        <v>603307.5</v>
      </c>
      <c r="O476" s="57">
        <v>604514.11499999999</v>
      </c>
      <c r="P476" s="52"/>
      <c r="Q476" s="56">
        <v>160.56912501235465</v>
      </c>
      <c r="R476" s="55">
        <v>616529</v>
      </c>
      <c r="S476" s="55">
        <v>3839.6484999999998</v>
      </c>
      <c r="T476" s="55">
        <v>52.875</v>
      </c>
      <c r="U476" s="55">
        <v>421.48325</v>
      </c>
      <c r="V476" s="55">
        <v>250.40424999999999</v>
      </c>
      <c r="W476" s="46">
        <v>-28.441222895020445</v>
      </c>
      <c r="X476" s="46">
        <v>641.33622930758565</v>
      </c>
      <c r="Y476" s="55">
        <v>286.22849999999971</v>
      </c>
      <c r="Z476" s="54">
        <v>7.4545495505643225E-2</v>
      </c>
      <c r="AA476" s="54">
        <v>2.8119785324493755E-3</v>
      </c>
      <c r="AB476" s="53">
        <v>4.5</v>
      </c>
      <c r="AC476" s="52"/>
      <c r="AD476" s="51">
        <v>0.05</v>
      </c>
      <c r="AE476" s="50">
        <v>189.01034790737509</v>
      </c>
      <c r="AF476" s="49">
        <v>3198.3122706924141</v>
      </c>
      <c r="AG476" s="49">
        <v>68</v>
      </c>
      <c r="AH476" s="49">
        <v>3485.42</v>
      </c>
      <c r="AI476" s="48">
        <v>3553.42</v>
      </c>
      <c r="AJ476" s="46">
        <v>-355.10772930758594</v>
      </c>
      <c r="AK476" s="47">
        <v>62</v>
      </c>
      <c r="AL476" s="46">
        <v>-293.10772930758594</v>
      </c>
    </row>
    <row r="477" spans="2:38">
      <c r="B477" s="62" t="s">
        <v>154</v>
      </c>
      <c r="C477" s="62" t="s">
        <v>232</v>
      </c>
      <c r="D477" s="61" t="s">
        <v>662</v>
      </c>
      <c r="E477" s="61">
        <v>1110894</v>
      </c>
      <c r="F477" s="61">
        <v>1110894</v>
      </c>
      <c r="G477" s="63">
        <v>4</v>
      </c>
      <c r="I477" s="60">
        <v>204306.5</v>
      </c>
      <c r="J477" s="57">
        <v>1174.30825</v>
      </c>
      <c r="K477" s="59">
        <v>173.98029861409898</v>
      </c>
      <c r="L477" s="58"/>
      <c r="M477" s="57">
        <v>214676.5</v>
      </c>
      <c r="O477" s="57">
        <v>215105.853</v>
      </c>
      <c r="P477" s="52"/>
      <c r="Q477" s="56">
        <v>171.19748630293626</v>
      </c>
      <c r="R477" s="55">
        <v>215214.5</v>
      </c>
      <c r="S477" s="55">
        <v>1257.1125000000002</v>
      </c>
      <c r="T477" s="55">
        <v>27.625</v>
      </c>
      <c r="U477" s="55">
        <v>118.47499999999999</v>
      </c>
      <c r="V477" s="55">
        <v>41.470749999999995</v>
      </c>
      <c r="W477" s="46">
        <v>-13.221630228008678</v>
      </c>
      <c r="X477" s="46">
        <v>90.715777977389507</v>
      </c>
      <c r="Y477" s="55">
        <v>46.392500000000155</v>
      </c>
      <c r="Z477" s="54">
        <v>3.6904016148117329E-2</v>
      </c>
      <c r="AA477" s="54">
        <v>8.1325778587843719E-3</v>
      </c>
      <c r="AB477" s="53">
        <v>4</v>
      </c>
      <c r="AC477" s="52"/>
      <c r="AD477" s="51">
        <v>0.06</v>
      </c>
      <c r="AE477" s="50">
        <v>184.41911653094493</v>
      </c>
      <c r="AF477" s="49">
        <v>1166.3967220226107</v>
      </c>
      <c r="AG477" s="49">
        <v>27.3</v>
      </c>
      <c r="AH477" s="49">
        <v>1183.42</v>
      </c>
      <c r="AI477" s="48">
        <v>1210.72</v>
      </c>
      <c r="AJ477" s="46">
        <v>-44.323277977389353</v>
      </c>
      <c r="AK477" s="47">
        <v>20</v>
      </c>
      <c r="AL477" s="46">
        <v>-24.323277977389353</v>
      </c>
    </row>
    <row r="478" spans="2:38">
      <c r="B478" s="62" t="s">
        <v>74</v>
      </c>
      <c r="C478" s="62" t="s">
        <v>240</v>
      </c>
      <c r="D478" s="61" t="s">
        <v>663</v>
      </c>
      <c r="E478" s="61">
        <v>1112776</v>
      </c>
      <c r="F478" s="61">
        <v>1112776</v>
      </c>
      <c r="G478" s="63">
        <v>5</v>
      </c>
      <c r="I478" s="60">
        <v>353581.25</v>
      </c>
      <c r="J478" s="57">
        <v>2209.471</v>
      </c>
      <c r="K478" s="59">
        <v>160.0298216179348</v>
      </c>
      <c r="L478" s="58"/>
      <c r="M478" s="57">
        <v>368260.5</v>
      </c>
      <c r="O478" s="57">
        <v>368997.02100000001</v>
      </c>
      <c r="P478" s="52"/>
      <c r="Q478" s="56">
        <v>172.66125246772032</v>
      </c>
      <c r="R478" s="55">
        <v>384386.25</v>
      </c>
      <c r="S478" s="55">
        <v>2226.2449999999999</v>
      </c>
      <c r="T478" s="55">
        <v>84.495000000000005</v>
      </c>
      <c r="U478" s="55">
        <v>156.17499999999998</v>
      </c>
      <c r="V478" s="55">
        <v>129.625</v>
      </c>
      <c r="W478" s="46">
        <v>-0.17095487964925837</v>
      </c>
      <c r="X478" s="46">
        <v>91.243505409553109</v>
      </c>
      <c r="Y478" s="55">
        <v>-81.875</v>
      </c>
      <c r="Z478" s="54">
        <v>-3.6777174120548282E-2</v>
      </c>
      <c r="AA478" s="54">
        <v>6.2357376007394778E-2</v>
      </c>
      <c r="AB478" s="53">
        <v>23</v>
      </c>
      <c r="AC478" s="52"/>
      <c r="AD478" s="51">
        <v>0.08</v>
      </c>
      <c r="AE478" s="50">
        <v>172.83220734736958</v>
      </c>
      <c r="AF478" s="49">
        <v>2135.0014945904468</v>
      </c>
      <c r="AG478" s="49">
        <v>75</v>
      </c>
      <c r="AH478" s="49">
        <v>2233.12</v>
      </c>
      <c r="AI478" s="48">
        <v>2308.12</v>
      </c>
      <c r="AJ478" s="46">
        <v>-173.11850540955311</v>
      </c>
      <c r="AK478" s="47">
        <v>41</v>
      </c>
      <c r="AL478" s="46">
        <v>-132.11850540955311</v>
      </c>
    </row>
    <row r="479" spans="2:38">
      <c r="B479" s="62" t="s">
        <v>80</v>
      </c>
      <c r="C479" s="62" t="s">
        <v>237</v>
      </c>
      <c r="D479" s="61" t="s">
        <v>664</v>
      </c>
      <c r="E479" s="61">
        <v>1112247</v>
      </c>
      <c r="F479" s="61">
        <v>1112247</v>
      </c>
      <c r="G479" s="63">
        <v>4</v>
      </c>
      <c r="I479" s="60">
        <v>556834.25</v>
      </c>
      <c r="J479" s="57">
        <v>3190.2817499999992</v>
      </c>
      <c r="K479" s="59">
        <v>174.54077527792023</v>
      </c>
      <c r="L479" s="58"/>
      <c r="M479" s="57">
        <v>581850.5</v>
      </c>
      <c r="O479" s="57">
        <v>583014.201</v>
      </c>
      <c r="P479" s="52"/>
      <c r="Q479" s="56">
        <v>168.02351693376292</v>
      </c>
      <c r="R479" s="55">
        <v>584643.75</v>
      </c>
      <c r="S479" s="55">
        <v>3479.5352499999999</v>
      </c>
      <c r="T479" s="55">
        <v>57.625</v>
      </c>
      <c r="U479" s="55">
        <v>173.49575000000002</v>
      </c>
      <c r="V479" s="55">
        <v>119.32899999999999</v>
      </c>
      <c r="W479" s="46">
        <v>-16.989704860832518</v>
      </c>
      <c r="X479" s="46">
        <v>328.33235031063896</v>
      </c>
      <c r="Y479" s="55">
        <v>104.31524999999965</v>
      </c>
      <c r="Z479" s="54">
        <v>2.9979650299562177E-2</v>
      </c>
      <c r="AA479" s="54">
        <v>5.960158410746938E-2</v>
      </c>
      <c r="AB479" s="53">
        <v>44.25</v>
      </c>
      <c r="AC479" s="52"/>
      <c r="AD479" s="51">
        <v>0.06</v>
      </c>
      <c r="AE479" s="50">
        <v>185.01322179459544</v>
      </c>
      <c r="AF479" s="49">
        <v>3151.2028996893609</v>
      </c>
      <c r="AG479" s="49">
        <v>0</v>
      </c>
      <c r="AH479" s="49">
        <v>3375.2200000000003</v>
      </c>
      <c r="AI479" s="48">
        <v>3375.2200000000003</v>
      </c>
      <c r="AJ479" s="46">
        <v>-224.01710031063931</v>
      </c>
      <c r="AK479" s="47">
        <v>55</v>
      </c>
      <c r="AL479" s="46">
        <v>-169.01710031063931</v>
      </c>
    </row>
    <row r="480" spans="2:38">
      <c r="B480" s="62" t="s">
        <v>68</v>
      </c>
      <c r="C480" s="62" t="s">
        <v>119</v>
      </c>
      <c r="D480" s="61" t="s">
        <v>665</v>
      </c>
      <c r="E480" s="61">
        <v>1111036</v>
      </c>
      <c r="F480" s="61">
        <v>1111036</v>
      </c>
      <c r="G480" s="63">
        <v>4</v>
      </c>
      <c r="I480" s="60">
        <v>171292</v>
      </c>
      <c r="J480" s="57">
        <v>994.2</v>
      </c>
      <c r="K480" s="59">
        <v>172.29128947897806</v>
      </c>
      <c r="L480" s="58"/>
      <c r="M480" s="57">
        <v>179824.25</v>
      </c>
      <c r="O480" s="57">
        <v>180183.89850000001</v>
      </c>
      <c r="P480" s="52"/>
      <c r="Q480" s="56">
        <v>187.00060924430176</v>
      </c>
      <c r="R480" s="55">
        <v>178791.75</v>
      </c>
      <c r="S480" s="55">
        <v>956.10249999999996</v>
      </c>
      <c r="T480" s="55">
        <v>62.712499999999999</v>
      </c>
      <c r="U480" s="55">
        <v>92</v>
      </c>
      <c r="V480" s="55">
        <v>107.3</v>
      </c>
      <c r="W480" s="46">
        <v>4.3718423965850093</v>
      </c>
      <c r="X480" s="46">
        <v>-30.510406663519461</v>
      </c>
      <c r="Y480" s="55">
        <v>-78.677500000000009</v>
      </c>
      <c r="Z480" s="54">
        <v>-8.228981725285732E-2</v>
      </c>
      <c r="AA480" s="54">
        <v>1.4121020599250933E-2</v>
      </c>
      <c r="AB480" s="53">
        <v>6.25</v>
      </c>
      <c r="AC480" s="52"/>
      <c r="AD480" s="51">
        <v>0.06</v>
      </c>
      <c r="AE480" s="50">
        <v>182.62876684771675</v>
      </c>
      <c r="AF480" s="49">
        <v>986.61290666351942</v>
      </c>
      <c r="AG480" s="49">
        <v>74.3</v>
      </c>
      <c r="AH480" s="49">
        <v>960.48</v>
      </c>
      <c r="AI480" s="48">
        <v>1034.78</v>
      </c>
      <c r="AJ480" s="46">
        <v>-48.167093336480548</v>
      </c>
      <c r="AK480" s="47">
        <v>23</v>
      </c>
      <c r="AL480" s="46">
        <v>-25.167093336480548</v>
      </c>
    </row>
    <row r="481" spans="2:38">
      <c r="B481" s="62" t="s">
        <v>74</v>
      </c>
      <c r="C481" s="62" t="s">
        <v>170</v>
      </c>
      <c r="D481" s="61" t="s">
        <v>666</v>
      </c>
      <c r="E481" s="61">
        <v>1110101</v>
      </c>
      <c r="F481" s="61">
        <v>1110101</v>
      </c>
      <c r="G481" s="63">
        <v>4</v>
      </c>
      <c r="I481" s="60">
        <v>342267</v>
      </c>
      <c r="J481" s="57">
        <v>2038.6282499999998</v>
      </c>
      <c r="K481" s="59">
        <v>167.8908354183751</v>
      </c>
      <c r="L481" s="58"/>
      <c r="M481" s="57">
        <v>356141.75</v>
      </c>
      <c r="O481" s="57">
        <v>356854.03350000002</v>
      </c>
      <c r="P481" s="52"/>
      <c r="Q481" s="56">
        <v>178.13422891474033</v>
      </c>
      <c r="R481" s="55">
        <v>357761</v>
      </c>
      <c r="S481" s="55">
        <v>2008.3787499999999</v>
      </c>
      <c r="T481" s="55">
        <v>59.104999999999997</v>
      </c>
      <c r="U481" s="55">
        <v>167.05824999999999</v>
      </c>
      <c r="V481" s="55">
        <v>56.625</v>
      </c>
      <c r="W481" s="46">
        <v>-1.508964982921043</v>
      </c>
      <c r="X481" s="46">
        <v>21.918669005828633</v>
      </c>
      <c r="Y481" s="55">
        <v>24.988749999999754</v>
      </c>
      <c r="Z481" s="54">
        <v>1.2442249749953666E-2</v>
      </c>
      <c r="AA481" s="54">
        <v>8.8032254321847078E-3</v>
      </c>
      <c r="AB481" s="53">
        <v>7.5</v>
      </c>
      <c r="AC481" s="52"/>
      <c r="AD481" s="51">
        <v>7.0000000000000007E-2</v>
      </c>
      <c r="AE481" s="50">
        <v>179.64319389766138</v>
      </c>
      <c r="AF481" s="49">
        <v>1986.4600809941712</v>
      </c>
      <c r="AG481" s="49">
        <v>61.15</v>
      </c>
      <c r="AH481" s="49">
        <v>1922.24</v>
      </c>
      <c r="AI481" s="48">
        <v>1983.39</v>
      </c>
      <c r="AJ481" s="46">
        <v>3.0700809941711213</v>
      </c>
      <c r="AK481" s="47">
        <v>41</v>
      </c>
      <c r="AL481" s="46">
        <v>44.070080994171121</v>
      </c>
    </row>
    <row r="482" spans="2:38">
      <c r="B482" s="62" t="s">
        <v>68</v>
      </c>
      <c r="C482" s="62" t="s">
        <v>119</v>
      </c>
      <c r="D482" s="61" t="s">
        <v>667</v>
      </c>
      <c r="E482" s="61">
        <v>1111037</v>
      </c>
      <c r="F482" s="61">
        <v>1111037</v>
      </c>
      <c r="G482" s="63">
        <v>1</v>
      </c>
      <c r="I482" s="60">
        <v>238132.5</v>
      </c>
      <c r="J482" s="57">
        <v>1199.58</v>
      </c>
      <c r="K482" s="59">
        <v>198.51322963037063</v>
      </c>
      <c r="L482" s="58"/>
      <c r="M482" s="57">
        <v>255441.5</v>
      </c>
      <c r="O482" s="57">
        <v>255952.383</v>
      </c>
      <c r="P482" s="52"/>
      <c r="Q482" s="56">
        <v>202.89417724037591</v>
      </c>
      <c r="R482" s="55">
        <v>244734</v>
      </c>
      <c r="S482" s="55">
        <v>1206.2149999999999</v>
      </c>
      <c r="T482" s="55">
        <v>0</v>
      </c>
      <c r="U482" s="55">
        <v>109.89999999999999</v>
      </c>
      <c r="V482" s="55">
        <v>10.1625</v>
      </c>
      <c r="W482" s="46">
        <v>4.3809476100052791</v>
      </c>
      <c r="X482" s="46">
        <v>-83.131727553525934</v>
      </c>
      <c r="Y482" s="55">
        <v>8.0950000000000273</v>
      </c>
      <c r="Z482" s="54">
        <v>6.7110755545238846E-3</v>
      </c>
      <c r="AA482" s="54">
        <v>2.8852754419083581E-3</v>
      </c>
      <c r="AB482" s="53">
        <v>3.75</v>
      </c>
      <c r="AC482" s="52"/>
      <c r="AD482" s="51">
        <v>0</v>
      </c>
      <c r="AE482" s="50">
        <v>198.51322963037063</v>
      </c>
      <c r="AF482" s="49">
        <v>1289.3467275535259</v>
      </c>
      <c r="AG482" s="49">
        <v>0</v>
      </c>
      <c r="AH482" s="49">
        <v>1198.1199999999999</v>
      </c>
      <c r="AI482" s="48">
        <v>1198.1199999999999</v>
      </c>
      <c r="AJ482" s="46">
        <v>91.226727553525961</v>
      </c>
      <c r="AK482" s="47">
        <v>21</v>
      </c>
      <c r="AL482" s="46">
        <v>112.22672755352596</v>
      </c>
    </row>
    <row r="483" spans="2:38">
      <c r="B483" s="62" t="s">
        <v>74</v>
      </c>
      <c r="C483" s="62" t="s">
        <v>170</v>
      </c>
      <c r="D483" s="61" t="s">
        <v>668</v>
      </c>
      <c r="E483" s="61">
        <v>1110093</v>
      </c>
      <c r="F483" s="61">
        <v>1110093</v>
      </c>
      <c r="G483" s="63">
        <v>1</v>
      </c>
      <c r="I483" s="60">
        <v>530064.5</v>
      </c>
      <c r="J483" s="57">
        <v>2635.3395</v>
      </c>
      <c r="K483" s="59">
        <v>201.13708309688371</v>
      </c>
      <c r="L483" s="58"/>
      <c r="M483" s="57">
        <v>572638.5</v>
      </c>
      <c r="O483" s="57">
        <v>573783.777</v>
      </c>
      <c r="P483" s="52"/>
      <c r="Q483" s="56">
        <v>203.4680057806591</v>
      </c>
      <c r="R483" s="55">
        <v>574362</v>
      </c>
      <c r="S483" s="55">
        <v>2822.8615</v>
      </c>
      <c r="T483" s="55">
        <v>66.125</v>
      </c>
      <c r="U483" s="55">
        <v>219.5</v>
      </c>
      <c r="V483" s="55">
        <v>187.4915</v>
      </c>
      <c r="W483" s="46">
        <v>2.330922683775384</v>
      </c>
      <c r="X483" s="46">
        <v>-29.838599680871994</v>
      </c>
      <c r="Y483" s="55">
        <v>113.32150000000001</v>
      </c>
      <c r="Z483" s="54">
        <v>4.014419410941699E-2</v>
      </c>
      <c r="AA483" s="54">
        <v>1.1939043829336684E-2</v>
      </c>
      <c r="AB483" s="53">
        <v>5.25</v>
      </c>
      <c r="AC483" s="52"/>
      <c r="AD483" s="51">
        <v>0</v>
      </c>
      <c r="AE483" s="50">
        <v>201.13708309688371</v>
      </c>
      <c r="AF483" s="49">
        <v>2852.700099680872</v>
      </c>
      <c r="AG483" s="49">
        <v>77</v>
      </c>
      <c r="AH483" s="49">
        <v>2632.54</v>
      </c>
      <c r="AI483" s="48">
        <v>2709.54</v>
      </c>
      <c r="AJ483" s="46">
        <v>143.16009968087201</v>
      </c>
      <c r="AK483" s="47">
        <v>47</v>
      </c>
      <c r="AL483" s="46">
        <v>190.16009968087201</v>
      </c>
    </row>
    <row r="484" spans="2:38">
      <c r="B484" s="62" t="s">
        <v>74</v>
      </c>
      <c r="C484" s="62" t="s">
        <v>170</v>
      </c>
      <c r="D484" s="61" t="s">
        <v>669</v>
      </c>
      <c r="E484" s="61">
        <v>1110102</v>
      </c>
      <c r="F484" s="61">
        <v>1110102</v>
      </c>
      <c r="G484" s="63">
        <v>4</v>
      </c>
      <c r="I484" s="60">
        <v>91302</v>
      </c>
      <c r="J484" s="57">
        <v>544.04649999999992</v>
      </c>
      <c r="K484" s="59">
        <v>167.82021389715771</v>
      </c>
      <c r="L484" s="58"/>
      <c r="M484" s="57">
        <v>94371</v>
      </c>
      <c r="O484" s="57">
        <v>94559.741999999998</v>
      </c>
      <c r="P484" s="52"/>
      <c r="Q484" s="56">
        <v>160.52397483506289</v>
      </c>
      <c r="R484" s="55">
        <v>94873</v>
      </c>
      <c r="S484" s="55">
        <v>591.02075000000002</v>
      </c>
      <c r="T484" s="55">
        <v>0</v>
      </c>
      <c r="U484" s="55">
        <v>31.125250000000001</v>
      </c>
      <c r="V484" s="55">
        <v>38.808250000000001</v>
      </c>
      <c r="W484" s="46">
        <v>-19.043654034895866</v>
      </c>
      <c r="X484" s="46">
        <v>64.423931881522208</v>
      </c>
      <c r="Y484" s="55">
        <v>26.620750000000044</v>
      </c>
      <c r="Z484" s="54">
        <v>4.5041988796501717E-2</v>
      </c>
      <c r="AA484" s="54">
        <v>1.1715250499620977E-3</v>
      </c>
      <c r="AB484" s="53">
        <v>2</v>
      </c>
      <c r="AC484" s="52"/>
      <c r="AD484" s="51">
        <v>7.0000000000000007E-2</v>
      </c>
      <c r="AE484" s="50">
        <v>179.56762886995875</v>
      </c>
      <c r="AF484" s="49">
        <v>526.59681811847781</v>
      </c>
      <c r="AG484" s="49">
        <v>0</v>
      </c>
      <c r="AH484" s="49">
        <v>564.4</v>
      </c>
      <c r="AI484" s="48">
        <v>564.4</v>
      </c>
      <c r="AJ484" s="46">
        <v>-37.803181881522164</v>
      </c>
      <c r="AK484" s="47">
        <v>8</v>
      </c>
      <c r="AL484" s="46">
        <v>-29.803181881522164</v>
      </c>
    </row>
    <row r="485" spans="2:38">
      <c r="B485" s="62" t="s">
        <v>80</v>
      </c>
      <c r="C485" s="62" t="s">
        <v>126</v>
      </c>
      <c r="D485" s="61" t="s">
        <v>670</v>
      </c>
      <c r="E485" s="61">
        <v>1112155</v>
      </c>
      <c r="F485" s="61">
        <v>1112155</v>
      </c>
      <c r="G485" s="63">
        <v>2</v>
      </c>
      <c r="I485" s="60">
        <v>130927.75</v>
      </c>
      <c r="J485" s="57">
        <v>676.83325000000002</v>
      </c>
      <c r="K485" s="59">
        <v>193.44166380714896</v>
      </c>
      <c r="L485" s="58"/>
      <c r="M485" s="57">
        <v>135974</v>
      </c>
      <c r="O485" s="57">
        <v>136245.948</v>
      </c>
      <c r="P485" s="52"/>
      <c r="Q485" s="56">
        <v>174.7130932907472</v>
      </c>
      <c r="R485" s="55">
        <v>135111.75</v>
      </c>
      <c r="S485" s="55">
        <v>773.33500000000004</v>
      </c>
      <c r="T485" s="55">
        <v>0</v>
      </c>
      <c r="U485" s="55">
        <v>129.6875</v>
      </c>
      <c r="V485" s="55">
        <v>0</v>
      </c>
      <c r="W485" s="46">
        <v>-21.286906709252804</v>
      </c>
      <c r="X485" s="46">
        <v>78.202612244897978</v>
      </c>
      <c r="Y485" s="55">
        <v>77.335000000000036</v>
      </c>
      <c r="Z485" s="54">
        <v>0.10000193965099217</v>
      </c>
      <c r="AA485" s="54">
        <v>5.0055874064716732E-2</v>
      </c>
      <c r="AB485" s="53">
        <v>16</v>
      </c>
      <c r="AC485" s="52"/>
      <c r="AD485" s="51">
        <v>0.02</v>
      </c>
      <c r="AE485" s="50">
        <v>196</v>
      </c>
      <c r="AF485" s="49">
        <v>695.13238775510206</v>
      </c>
      <c r="AG485" s="49">
        <v>0</v>
      </c>
      <c r="AH485" s="49">
        <v>696</v>
      </c>
      <c r="AI485" s="48">
        <v>696</v>
      </c>
      <c r="AJ485" s="46">
        <v>-0.86761224489794131</v>
      </c>
      <c r="AK485" s="47">
        <v>13</v>
      </c>
      <c r="AL485" s="46">
        <v>12.132387755102059</v>
      </c>
    </row>
    <row r="486" spans="2:38">
      <c r="B486" s="62" t="s">
        <v>88</v>
      </c>
      <c r="C486" s="62" t="s">
        <v>131</v>
      </c>
      <c r="D486" s="61" t="s">
        <v>671</v>
      </c>
      <c r="E486" s="61">
        <v>1112383</v>
      </c>
      <c r="F486" s="61">
        <v>1112383</v>
      </c>
      <c r="G486" s="63">
        <v>4</v>
      </c>
      <c r="I486" s="60">
        <v>148763.25</v>
      </c>
      <c r="J486" s="57">
        <v>867.75824999999998</v>
      </c>
      <c r="K486" s="59">
        <v>171.43397945222648</v>
      </c>
      <c r="L486" s="58"/>
      <c r="M486" s="57">
        <v>155983.25</v>
      </c>
      <c r="O486" s="57">
        <v>156295.21650000001</v>
      </c>
      <c r="P486" s="52"/>
      <c r="Q486" s="56">
        <v>163.36522460419275</v>
      </c>
      <c r="R486" s="55">
        <v>158543.5</v>
      </c>
      <c r="S486" s="55">
        <v>970.48500000000001</v>
      </c>
      <c r="T486" s="55">
        <v>19.5</v>
      </c>
      <c r="U486" s="55">
        <v>77.25</v>
      </c>
      <c r="V486" s="55">
        <v>4.666666666666667</v>
      </c>
      <c r="W486" s="46">
        <v>-18.354793615167324</v>
      </c>
      <c r="X486" s="46">
        <v>110.39694788825614</v>
      </c>
      <c r="Y486" s="55">
        <v>-25.644999999999982</v>
      </c>
      <c r="Z486" s="54">
        <v>-2.6424931863964905E-2</v>
      </c>
      <c r="AA486" s="54">
        <v>0</v>
      </c>
      <c r="AB486" s="53">
        <v>0</v>
      </c>
      <c r="AC486" s="52"/>
      <c r="AD486" s="51">
        <v>0.06</v>
      </c>
      <c r="AE486" s="50">
        <v>181.72001821936007</v>
      </c>
      <c r="AF486" s="49">
        <v>860.08805211174388</v>
      </c>
      <c r="AG486" s="49">
        <v>20</v>
      </c>
      <c r="AH486" s="49">
        <v>976.13</v>
      </c>
      <c r="AI486" s="48">
        <v>996.13</v>
      </c>
      <c r="AJ486" s="46">
        <v>-136.04194788825612</v>
      </c>
      <c r="AK486" s="47">
        <v>11</v>
      </c>
      <c r="AL486" s="46">
        <v>-125.04194788825612</v>
      </c>
    </row>
    <row r="487" spans="2:38">
      <c r="B487" s="62" t="s">
        <v>80</v>
      </c>
      <c r="C487" s="62" t="s">
        <v>400</v>
      </c>
      <c r="D487" s="61" t="s">
        <v>672</v>
      </c>
      <c r="E487" s="61">
        <v>1112310</v>
      </c>
      <c r="F487" s="61">
        <v>1112310</v>
      </c>
      <c r="G487" s="63">
        <v>6</v>
      </c>
      <c r="I487" s="60">
        <v>34975.5</v>
      </c>
      <c r="J487" s="57">
        <v>293.48249999999996</v>
      </c>
      <c r="K487" s="59">
        <v>119.17405637474127</v>
      </c>
      <c r="L487" s="58"/>
      <c r="M487" s="57">
        <v>38154</v>
      </c>
      <c r="O487" s="57">
        <v>38230.307999999997</v>
      </c>
      <c r="P487" s="52"/>
      <c r="Q487" s="56">
        <v>155.26948235146602</v>
      </c>
      <c r="R487" s="55">
        <v>37149</v>
      </c>
      <c r="S487" s="55">
        <v>239.255</v>
      </c>
      <c r="T487" s="55">
        <v>0</v>
      </c>
      <c r="U487" s="55">
        <v>6.4915000000000003</v>
      </c>
      <c r="V487" s="55">
        <v>7.29575</v>
      </c>
      <c r="W487" s="46">
        <v>21.79453921175579</v>
      </c>
      <c r="X487" s="46">
        <v>-47.168107593938146</v>
      </c>
      <c r="Y487" s="55">
        <v>-61.045000000000016</v>
      </c>
      <c r="Z487" s="54">
        <v>-0.25514618294288527</v>
      </c>
      <c r="AA487" s="54">
        <v>0</v>
      </c>
      <c r="AB487" s="53">
        <v>0</v>
      </c>
      <c r="AC487" s="52"/>
      <c r="AD487" s="51">
        <v>0.12</v>
      </c>
      <c r="AE487" s="50">
        <v>133.47494313971023</v>
      </c>
      <c r="AF487" s="49">
        <v>286.42310759393814</v>
      </c>
      <c r="AG487" s="49">
        <v>0</v>
      </c>
      <c r="AH487" s="49">
        <v>300.3</v>
      </c>
      <c r="AI487" s="48">
        <v>300.3</v>
      </c>
      <c r="AJ487" s="46">
        <v>-13.87689240606187</v>
      </c>
      <c r="AK487" s="47">
        <v>4</v>
      </c>
      <c r="AL487" s="46">
        <v>-9.8768924060618701</v>
      </c>
    </row>
    <row r="488" spans="2:38">
      <c r="B488" s="62" t="s">
        <v>110</v>
      </c>
      <c r="C488" s="62" t="s">
        <v>124</v>
      </c>
      <c r="D488" s="61" t="s">
        <v>673</v>
      </c>
      <c r="E488" s="61">
        <v>1112359</v>
      </c>
      <c r="F488" s="61">
        <v>1112359</v>
      </c>
      <c r="G488" s="63">
        <v>4</v>
      </c>
      <c r="I488" s="60">
        <v>222855</v>
      </c>
      <c r="J488" s="57">
        <v>1337.57</v>
      </c>
      <c r="K488" s="59">
        <v>166.61184087561773</v>
      </c>
      <c r="L488" s="58"/>
      <c r="M488" s="57">
        <v>226190.5</v>
      </c>
      <c r="O488" s="57">
        <v>226642.88099999999</v>
      </c>
      <c r="P488" s="52"/>
      <c r="Q488" s="56">
        <v>159.88180662052537</v>
      </c>
      <c r="R488" s="55">
        <v>220573.5</v>
      </c>
      <c r="S488" s="55">
        <v>1379.6035000000002</v>
      </c>
      <c r="T488" s="55">
        <v>60.87</v>
      </c>
      <c r="U488" s="55">
        <v>214.36249999999998</v>
      </c>
      <c r="V488" s="55">
        <v>19.942</v>
      </c>
      <c r="W488" s="46">
        <v>-18.392863116385598</v>
      </c>
      <c r="X488" s="46">
        <v>108.2906357862089</v>
      </c>
      <c r="Y488" s="55">
        <v>72.173500000000104</v>
      </c>
      <c r="Z488" s="54">
        <v>5.2314668671107387E-2</v>
      </c>
      <c r="AA488" s="54">
        <v>3.1979063981598839E-3</v>
      </c>
      <c r="AB488" s="53">
        <v>1</v>
      </c>
      <c r="AC488" s="52"/>
      <c r="AD488" s="51">
        <v>7.0000000000000007E-2</v>
      </c>
      <c r="AE488" s="50">
        <v>178.27466973691097</v>
      </c>
      <c r="AF488" s="49">
        <v>1271.3128642137913</v>
      </c>
      <c r="AG488" s="49">
        <v>43.6</v>
      </c>
      <c r="AH488" s="49">
        <v>1263.8300000000002</v>
      </c>
      <c r="AI488" s="48">
        <v>1307.43</v>
      </c>
      <c r="AJ488" s="46">
        <v>-36.117135786208792</v>
      </c>
      <c r="AK488" s="47">
        <v>23</v>
      </c>
      <c r="AL488" s="46">
        <v>-13.117135786208792</v>
      </c>
    </row>
    <row r="489" spans="2:38">
      <c r="B489" s="62" t="s">
        <v>77</v>
      </c>
      <c r="C489" s="62" t="s">
        <v>504</v>
      </c>
      <c r="D489" s="61" t="s">
        <v>674</v>
      </c>
      <c r="E489" s="61">
        <v>1111487</v>
      </c>
      <c r="F489" s="61">
        <v>1111487</v>
      </c>
      <c r="G489" s="63">
        <v>6</v>
      </c>
      <c r="I489" s="60">
        <v>398979.25</v>
      </c>
      <c r="J489" s="57">
        <v>3118.1797500000002</v>
      </c>
      <c r="K489" s="59">
        <v>127.95261402104865</v>
      </c>
      <c r="L489" s="58"/>
      <c r="M489" s="57">
        <v>345891.75</v>
      </c>
      <c r="O489" s="57">
        <v>346583.53350000002</v>
      </c>
      <c r="P489" s="52"/>
      <c r="Q489" s="56">
        <v>116.68351697140154</v>
      </c>
      <c r="R489" s="55">
        <v>350332.75</v>
      </c>
      <c r="S489" s="55">
        <v>3002.4185000000002</v>
      </c>
      <c r="T489" s="55">
        <v>198.5</v>
      </c>
      <c r="U489" s="55">
        <v>535.625</v>
      </c>
      <c r="V489" s="55">
        <v>30</v>
      </c>
      <c r="W489" s="46">
        <v>-26.623410732172928</v>
      </c>
      <c r="X489" s="46">
        <v>583.94830421926099</v>
      </c>
      <c r="Y489" s="55">
        <v>54.738500000000386</v>
      </c>
      <c r="Z489" s="54">
        <v>1.8231469064023013E-2</v>
      </c>
      <c r="AA489" s="54">
        <v>0</v>
      </c>
      <c r="AB489" s="53">
        <v>0</v>
      </c>
      <c r="AC489" s="52"/>
      <c r="AD489" s="51">
        <v>0.12</v>
      </c>
      <c r="AE489" s="50">
        <v>143.30692770357447</v>
      </c>
      <c r="AF489" s="49">
        <v>2418.4701957807392</v>
      </c>
      <c r="AG489" s="49">
        <v>183.27</v>
      </c>
      <c r="AH489" s="49">
        <v>2764.41</v>
      </c>
      <c r="AI489" s="48">
        <v>2947.68</v>
      </c>
      <c r="AJ489" s="46">
        <v>-529.2098042192606</v>
      </c>
      <c r="AK489" s="47">
        <v>64</v>
      </c>
      <c r="AL489" s="46">
        <v>-465.2098042192606</v>
      </c>
    </row>
    <row r="490" spans="2:38">
      <c r="B490" s="62" t="s">
        <v>205</v>
      </c>
      <c r="C490" s="62" t="s">
        <v>206</v>
      </c>
      <c r="D490" s="61" t="s">
        <v>675</v>
      </c>
      <c r="E490" s="61">
        <v>1111466</v>
      </c>
      <c r="F490" s="61">
        <v>1111466</v>
      </c>
      <c r="G490" s="63">
        <v>5</v>
      </c>
      <c r="I490" s="60">
        <v>252903.25</v>
      </c>
      <c r="J490" s="57">
        <v>1683.8077499999999</v>
      </c>
      <c r="K490" s="59">
        <v>150.1972241189649</v>
      </c>
      <c r="L490" s="58"/>
      <c r="M490" s="57">
        <v>288527.25</v>
      </c>
      <c r="O490" s="57">
        <v>289104.30450000003</v>
      </c>
      <c r="P490" s="52"/>
      <c r="Q490" s="56">
        <v>152.93086673198525</v>
      </c>
      <c r="R490" s="55">
        <v>280137.5</v>
      </c>
      <c r="S490" s="55">
        <v>1831.7917499999999</v>
      </c>
      <c r="T490" s="55">
        <v>31.333333333333332</v>
      </c>
      <c r="U490" s="55">
        <v>326.64999999999998</v>
      </c>
      <c r="V490" s="55">
        <v>45</v>
      </c>
      <c r="W490" s="46">
        <v>-12.286079798876131</v>
      </c>
      <c r="X490" s="46">
        <v>81.945196299182271</v>
      </c>
      <c r="Y490" s="55">
        <v>122.67174999999997</v>
      </c>
      <c r="Z490" s="54">
        <v>6.6968174739295547E-2</v>
      </c>
      <c r="AA490" s="54">
        <v>6.3830577850952405E-2</v>
      </c>
      <c r="AB490" s="53">
        <v>35.5</v>
      </c>
      <c r="AC490" s="52"/>
      <c r="AD490" s="51">
        <v>0.1</v>
      </c>
      <c r="AE490" s="50">
        <v>165.21694653086138</v>
      </c>
      <c r="AF490" s="49">
        <v>1749.8465537008176</v>
      </c>
      <c r="AG490" s="49">
        <v>22</v>
      </c>
      <c r="AH490" s="49">
        <v>1687.12</v>
      </c>
      <c r="AI490" s="48">
        <v>1709.12</v>
      </c>
      <c r="AJ490" s="46">
        <v>40.726553700817703</v>
      </c>
      <c r="AK490" s="47">
        <v>39</v>
      </c>
      <c r="AL490" s="46">
        <v>79.726553700817703</v>
      </c>
    </row>
    <row r="491" spans="2:38">
      <c r="B491" s="62" t="s">
        <v>62</v>
      </c>
      <c r="C491" s="62" t="s">
        <v>574</v>
      </c>
      <c r="D491" s="61" t="s">
        <v>676</v>
      </c>
      <c r="E491" s="61">
        <v>1111348</v>
      </c>
      <c r="F491" s="61">
        <v>1111348</v>
      </c>
      <c r="G491" s="63">
        <v>4</v>
      </c>
      <c r="I491" s="60">
        <v>282951.75</v>
      </c>
      <c r="J491" s="57">
        <v>1744.7617500000001</v>
      </c>
      <c r="K491" s="59">
        <v>162.17214184114249</v>
      </c>
      <c r="L491" s="58"/>
      <c r="M491" s="57">
        <v>298663.25</v>
      </c>
      <c r="O491" s="57">
        <v>299260.57650000002</v>
      </c>
      <c r="P491" s="52"/>
      <c r="Q491" s="56">
        <v>168.14102129072191</v>
      </c>
      <c r="R491" s="55">
        <v>308460</v>
      </c>
      <c r="S491" s="55">
        <v>1834.5315000000001</v>
      </c>
      <c r="T491" s="55">
        <v>14.25</v>
      </c>
      <c r="U491" s="55">
        <v>127.646</v>
      </c>
      <c r="V491" s="55">
        <v>198.32100000000003</v>
      </c>
      <c r="W491" s="46">
        <v>-7.0048918977119854</v>
      </c>
      <c r="X491" s="46">
        <v>125.89570569496755</v>
      </c>
      <c r="Y491" s="55">
        <v>164.99150000000009</v>
      </c>
      <c r="Z491" s="54">
        <v>8.9936585989392984E-2</v>
      </c>
      <c r="AA491" s="54">
        <v>2.8473681952726176E-2</v>
      </c>
      <c r="AB491" s="53">
        <v>13.5</v>
      </c>
      <c r="AC491" s="52"/>
      <c r="AD491" s="51">
        <v>0.08</v>
      </c>
      <c r="AE491" s="50">
        <v>175.14591318843389</v>
      </c>
      <c r="AF491" s="49">
        <v>1708.6357943050325</v>
      </c>
      <c r="AG491" s="49">
        <v>15.3</v>
      </c>
      <c r="AH491" s="49">
        <v>1654.24</v>
      </c>
      <c r="AI491" s="48">
        <v>1669.54</v>
      </c>
      <c r="AJ491" s="46">
        <v>39.095794305032541</v>
      </c>
      <c r="AK491" s="47">
        <v>27</v>
      </c>
      <c r="AL491" s="46">
        <v>66.095794305032541</v>
      </c>
    </row>
    <row r="492" spans="2:38">
      <c r="B492" s="62" t="s">
        <v>151</v>
      </c>
      <c r="C492" s="62" t="s">
        <v>152</v>
      </c>
      <c r="D492" s="61" t="s">
        <v>677</v>
      </c>
      <c r="E492" s="61">
        <v>1111294</v>
      </c>
      <c r="F492" s="61">
        <v>1111294</v>
      </c>
      <c r="G492" s="63">
        <v>1</v>
      </c>
      <c r="I492" s="60">
        <v>112157</v>
      </c>
      <c r="J492" s="57">
        <v>566.08100000000002</v>
      </c>
      <c r="K492" s="59">
        <v>198.1288896818653</v>
      </c>
      <c r="L492" s="58"/>
      <c r="M492" s="57">
        <v>103976.25</v>
      </c>
      <c r="O492" s="57">
        <v>104184.2025</v>
      </c>
      <c r="P492" s="52"/>
      <c r="Q492" s="56">
        <v>189.66343780339005</v>
      </c>
      <c r="R492" s="55">
        <v>106128.5</v>
      </c>
      <c r="S492" s="55">
        <v>559.56225000000006</v>
      </c>
      <c r="T492" s="55">
        <v>7.5</v>
      </c>
      <c r="U492" s="55">
        <v>27.916499999999999</v>
      </c>
      <c r="V492" s="55">
        <v>3.8610000000000002</v>
      </c>
      <c r="W492" s="46">
        <v>-8.4654518784752497</v>
      </c>
      <c r="X492" s="46">
        <v>33.721709192003232</v>
      </c>
      <c r="Y492" s="55">
        <v>-17.887749999999983</v>
      </c>
      <c r="Z492" s="54">
        <v>-3.1967399516318301E-2</v>
      </c>
      <c r="AA492" s="54">
        <v>0</v>
      </c>
      <c r="AB492" s="53">
        <v>0</v>
      </c>
      <c r="AC492" s="52"/>
      <c r="AD492" s="51">
        <v>0</v>
      </c>
      <c r="AE492" s="50">
        <v>198.1288896818653</v>
      </c>
      <c r="AF492" s="49">
        <v>525.84054080799683</v>
      </c>
      <c r="AG492" s="49">
        <v>20.03</v>
      </c>
      <c r="AH492" s="49">
        <v>557.42000000000007</v>
      </c>
      <c r="AI492" s="48">
        <v>577.45000000000005</v>
      </c>
      <c r="AJ492" s="46">
        <v>-51.609459192003214</v>
      </c>
      <c r="AK492" s="47">
        <v>4</v>
      </c>
      <c r="AL492" s="46">
        <v>-47.609459192003214</v>
      </c>
    </row>
    <row r="493" spans="2:38">
      <c r="B493" s="62" t="s">
        <v>145</v>
      </c>
      <c r="C493" s="62" t="s">
        <v>340</v>
      </c>
      <c r="D493" s="61" t="s">
        <v>678</v>
      </c>
      <c r="E493" s="61">
        <v>1112847</v>
      </c>
      <c r="F493" s="61">
        <v>1112847</v>
      </c>
      <c r="G493" s="63">
        <v>4</v>
      </c>
      <c r="I493" s="60">
        <v>119935.5</v>
      </c>
      <c r="J493" s="57">
        <v>741.1975000000001</v>
      </c>
      <c r="K493" s="59">
        <v>161.81314696825069</v>
      </c>
      <c r="L493" s="58"/>
      <c r="M493" s="57">
        <v>125721</v>
      </c>
      <c r="O493" s="57">
        <v>125972.442</v>
      </c>
      <c r="P493" s="52"/>
      <c r="Q493" s="56">
        <v>178.42186078533481</v>
      </c>
      <c r="R493" s="55">
        <v>126598.25</v>
      </c>
      <c r="S493" s="55">
        <v>709.54449999999997</v>
      </c>
      <c r="T493" s="55">
        <v>4</v>
      </c>
      <c r="U493" s="55">
        <v>74.978999999999999</v>
      </c>
      <c r="V493" s="55">
        <v>6.5</v>
      </c>
      <c r="W493" s="46">
        <v>3.6636620596240732</v>
      </c>
      <c r="X493" s="46">
        <v>-11.294023849277437</v>
      </c>
      <c r="Y493" s="55">
        <v>-1.7554999999999836</v>
      </c>
      <c r="Z493" s="54">
        <v>-2.4741224828040858E-3</v>
      </c>
      <c r="AA493" s="54">
        <v>6.5723721374875074E-3</v>
      </c>
      <c r="AB493" s="53">
        <v>1</v>
      </c>
      <c r="AC493" s="52"/>
      <c r="AD493" s="51">
        <v>0.08</v>
      </c>
      <c r="AE493" s="50">
        <v>174.75819872571074</v>
      </c>
      <c r="AF493" s="49">
        <v>720.83852384927741</v>
      </c>
      <c r="AG493" s="49">
        <v>4</v>
      </c>
      <c r="AH493" s="49">
        <v>707.3</v>
      </c>
      <c r="AI493" s="48">
        <v>711.3</v>
      </c>
      <c r="AJ493" s="46">
        <v>9.5385238492774533</v>
      </c>
      <c r="AK493" s="47">
        <v>7</v>
      </c>
      <c r="AL493" s="46">
        <v>16.538523849277453</v>
      </c>
    </row>
    <row r="494" spans="2:38">
      <c r="B494" s="62" t="s">
        <v>154</v>
      </c>
      <c r="C494" s="62" t="s">
        <v>232</v>
      </c>
      <c r="D494" s="61" t="s">
        <v>679</v>
      </c>
      <c r="E494" s="61">
        <v>1110895</v>
      </c>
      <c r="F494" s="61">
        <v>1110895</v>
      </c>
      <c r="G494" s="63">
        <v>5</v>
      </c>
      <c r="I494" s="60">
        <v>99277.25</v>
      </c>
      <c r="J494" s="57">
        <v>619.21274999999991</v>
      </c>
      <c r="K494" s="59">
        <v>160.32817476707322</v>
      </c>
      <c r="L494" s="58"/>
      <c r="M494" s="57">
        <v>102853.75</v>
      </c>
      <c r="O494" s="57">
        <v>103059.4575</v>
      </c>
      <c r="P494" s="52"/>
      <c r="Q494" s="56">
        <v>157.14232697380834</v>
      </c>
      <c r="R494" s="55">
        <v>101623</v>
      </c>
      <c r="S494" s="55">
        <v>646.69399999999996</v>
      </c>
      <c r="T494" s="55">
        <v>0</v>
      </c>
      <c r="U494" s="55">
        <v>55.612500000000004</v>
      </c>
      <c r="V494" s="55">
        <v>19.72475</v>
      </c>
      <c r="W494" s="46">
        <v>-16.012101774630736</v>
      </c>
      <c r="X494" s="46">
        <v>51.505888180312809</v>
      </c>
      <c r="Y494" s="55">
        <v>32.283999999999992</v>
      </c>
      <c r="Z494" s="54">
        <v>4.9921601251905839E-2</v>
      </c>
      <c r="AA494" s="54">
        <v>4.0596883914856266E-3</v>
      </c>
      <c r="AB494" s="53">
        <v>0.75</v>
      </c>
      <c r="AC494" s="52"/>
      <c r="AD494" s="51">
        <v>0.08</v>
      </c>
      <c r="AE494" s="50">
        <v>173.15442874843907</v>
      </c>
      <c r="AF494" s="49">
        <v>595.18811181968715</v>
      </c>
      <c r="AG494" s="49">
        <v>0</v>
      </c>
      <c r="AH494" s="49">
        <v>614.41</v>
      </c>
      <c r="AI494" s="48">
        <v>614.41</v>
      </c>
      <c r="AJ494" s="46">
        <v>-19.221888180312817</v>
      </c>
      <c r="AK494" s="47">
        <v>13</v>
      </c>
      <c r="AL494" s="46">
        <v>-6.221888180312817</v>
      </c>
    </row>
    <row r="495" spans="2:38">
      <c r="B495" s="62" t="s">
        <v>138</v>
      </c>
      <c r="C495" s="62" t="s">
        <v>139</v>
      </c>
      <c r="D495" s="61" t="s">
        <v>680</v>
      </c>
      <c r="E495" s="61">
        <v>1111196</v>
      </c>
      <c r="F495" s="61">
        <v>1111196</v>
      </c>
      <c r="G495" s="63">
        <v>3</v>
      </c>
      <c r="I495" s="60">
        <v>625307.75</v>
      </c>
      <c r="J495" s="57">
        <v>3503.5680000000002</v>
      </c>
      <c r="K495" s="59">
        <v>178.47741216953688</v>
      </c>
      <c r="L495" s="58"/>
      <c r="M495" s="57">
        <v>636054</v>
      </c>
      <c r="O495" s="57">
        <v>637326.10800000001</v>
      </c>
      <c r="P495" s="52"/>
      <c r="Q495" s="56">
        <v>176.30187010519862</v>
      </c>
      <c r="R495" s="55">
        <v>664203.5</v>
      </c>
      <c r="S495" s="55">
        <v>3767.42175</v>
      </c>
      <c r="T495" s="55">
        <v>198.3475</v>
      </c>
      <c r="U495" s="55">
        <v>322.62925000000001</v>
      </c>
      <c r="V495" s="55">
        <v>202.47924999999998</v>
      </c>
      <c r="W495" s="46">
        <v>-12.88418679451047</v>
      </c>
      <c r="X495" s="46">
        <v>398.64226146793544</v>
      </c>
      <c r="Y495" s="55">
        <v>259.92174999999997</v>
      </c>
      <c r="Z495" s="54">
        <v>6.8991943893725191E-2</v>
      </c>
      <c r="AA495" s="54">
        <v>3.5099106295870992E-2</v>
      </c>
      <c r="AB495" s="53">
        <v>25.5</v>
      </c>
      <c r="AC495" s="52"/>
      <c r="AD495" s="51">
        <v>0.06</v>
      </c>
      <c r="AE495" s="50">
        <v>189.18605689970909</v>
      </c>
      <c r="AF495" s="49">
        <v>3368.7794885320645</v>
      </c>
      <c r="AG495" s="49">
        <v>246.38</v>
      </c>
      <c r="AH495" s="49">
        <v>3261.12</v>
      </c>
      <c r="AI495" s="48">
        <v>3507.5</v>
      </c>
      <c r="AJ495" s="46">
        <v>-138.72051146793547</v>
      </c>
      <c r="AK495" s="47">
        <v>63</v>
      </c>
      <c r="AL495" s="46">
        <v>-75.720511467935466</v>
      </c>
    </row>
    <row r="496" spans="2:38">
      <c r="B496" s="62" t="s">
        <v>138</v>
      </c>
      <c r="C496" s="62" t="s">
        <v>139</v>
      </c>
      <c r="D496" s="61" t="s">
        <v>681</v>
      </c>
      <c r="E496" s="61">
        <v>1111204</v>
      </c>
      <c r="F496" s="61">
        <v>1111204</v>
      </c>
      <c r="G496" s="63">
        <v>5</v>
      </c>
      <c r="I496" s="60">
        <v>174657.75</v>
      </c>
      <c r="J496" s="57">
        <v>1097.49775</v>
      </c>
      <c r="K496" s="59">
        <v>159.14178411755287</v>
      </c>
      <c r="L496" s="58"/>
      <c r="M496" s="57">
        <v>173941.75</v>
      </c>
      <c r="O496" s="57">
        <v>174289.6335</v>
      </c>
      <c r="P496" s="52"/>
      <c r="Q496" s="56">
        <v>177.59116927145664</v>
      </c>
      <c r="R496" s="55">
        <v>182346.75</v>
      </c>
      <c r="S496" s="55">
        <v>1026.7782499999998</v>
      </c>
      <c r="T496" s="55">
        <v>0.5</v>
      </c>
      <c r="U496" s="55">
        <v>172.77474999999998</v>
      </c>
      <c r="V496" s="55">
        <v>67.350249999999988</v>
      </c>
      <c r="W496" s="46">
        <v>5.7180424244995436</v>
      </c>
      <c r="X496" s="46">
        <v>12.71842169889112</v>
      </c>
      <c r="Y496" s="55">
        <v>-1.2217500000001564</v>
      </c>
      <c r="Z496" s="54">
        <v>-1.1898869108302173E-3</v>
      </c>
      <c r="AA496" s="54">
        <v>0</v>
      </c>
      <c r="AB496" s="53">
        <v>0</v>
      </c>
      <c r="AC496" s="52"/>
      <c r="AD496" s="51">
        <v>0.08</v>
      </c>
      <c r="AE496" s="50">
        <v>171.87312684695709</v>
      </c>
      <c r="AF496" s="49">
        <v>1014.0598283011087</v>
      </c>
      <c r="AG496" s="49">
        <v>0</v>
      </c>
      <c r="AH496" s="49">
        <v>1028</v>
      </c>
      <c r="AI496" s="48">
        <v>1028</v>
      </c>
      <c r="AJ496" s="46">
        <v>-13.940171698891277</v>
      </c>
      <c r="AK496" s="47">
        <v>10</v>
      </c>
      <c r="AL496" s="46">
        <v>-3.9401716988912767</v>
      </c>
    </row>
    <row r="497" spans="2:38">
      <c r="B497" s="62" t="s">
        <v>104</v>
      </c>
      <c r="C497" s="62" t="s">
        <v>105</v>
      </c>
      <c r="D497" s="61" t="s">
        <v>682</v>
      </c>
      <c r="E497" s="61">
        <v>1112585</v>
      </c>
      <c r="F497" s="61">
        <v>1112585</v>
      </c>
      <c r="G497" s="63">
        <v>5</v>
      </c>
      <c r="I497" s="60">
        <v>261751</v>
      </c>
      <c r="J497" s="57">
        <v>1669.8110000000001</v>
      </c>
      <c r="K497" s="59">
        <v>156.75486626929634</v>
      </c>
      <c r="L497" s="58"/>
      <c r="M497" s="57">
        <v>291452.5</v>
      </c>
      <c r="O497" s="57">
        <v>292035.40500000003</v>
      </c>
      <c r="P497" s="52"/>
      <c r="Q497" s="56">
        <v>171.44820295831957</v>
      </c>
      <c r="R497" s="55">
        <v>299802</v>
      </c>
      <c r="S497" s="55">
        <v>1748.6447500000002</v>
      </c>
      <c r="T497" s="55">
        <v>39.435000000000002</v>
      </c>
      <c r="U497" s="55">
        <v>185.79175000000001</v>
      </c>
      <c r="V497" s="55">
        <v>193.89574999999999</v>
      </c>
      <c r="W497" s="46">
        <v>2.1529473874795144</v>
      </c>
      <c r="X497" s="46">
        <v>23.638316622424099</v>
      </c>
      <c r="Y497" s="55">
        <v>212.29475000000025</v>
      </c>
      <c r="Z497" s="54">
        <v>0.12140530545155054</v>
      </c>
      <c r="AA497" s="54">
        <v>3.8977237293420639E-4</v>
      </c>
      <c r="AB497" s="53">
        <v>0.25</v>
      </c>
      <c r="AC497" s="52"/>
      <c r="AD497" s="51">
        <v>0.08</v>
      </c>
      <c r="AE497" s="50">
        <v>169.29525557084006</v>
      </c>
      <c r="AF497" s="49">
        <v>1725.0064333775761</v>
      </c>
      <c r="AG497" s="49">
        <v>21.6</v>
      </c>
      <c r="AH497" s="49">
        <v>1514.75</v>
      </c>
      <c r="AI497" s="48">
        <v>1536.35</v>
      </c>
      <c r="AJ497" s="46">
        <v>188.65643337757615</v>
      </c>
      <c r="AK497" s="47">
        <v>31</v>
      </c>
      <c r="AL497" s="46">
        <v>219.65643337757615</v>
      </c>
    </row>
    <row r="498" spans="2:38">
      <c r="B498" s="62" t="s">
        <v>151</v>
      </c>
      <c r="C498" s="62" t="s">
        <v>152</v>
      </c>
      <c r="D498" s="61" t="s">
        <v>683</v>
      </c>
      <c r="E498" s="61">
        <v>1111298</v>
      </c>
      <c r="F498" s="61">
        <v>1111298</v>
      </c>
      <c r="G498" s="63">
        <v>5</v>
      </c>
      <c r="I498" s="60">
        <v>516586.25</v>
      </c>
      <c r="J498" s="57">
        <v>3288.3592500000004</v>
      </c>
      <c r="K498" s="59">
        <v>157.09544205062141</v>
      </c>
      <c r="L498" s="58"/>
      <c r="M498" s="57">
        <v>568105</v>
      </c>
      <c r="O498" s="57">
        <v>569241.21</v>
      </c>
      <c r="P498" s="52"/>
      <c r="Q498" s="56">
        <v>152.18983556397106</v>
      </c>
      <c r="R498" s="55">
        <v>493907</v>
      </c>
      <c r="S498" s="55">
        <v>3245.335</v>
      </c>
      <c r="T498" s="55">
        <v>64.417500000000004</v>
      </c>
      <c r="U498" s="55">
        <v>337.86250000000001</v>
      </c>
      <c r="V498" s="55">
        <v>124.51224999999999</v>
      </c>
      <c r="W498" s="46">
        <v>-17.473241850700077</v>
      </c>
      <c r="X498" s="46">
        <v>-109.79222434431358</v>
      </c>
      <c r="Y498" s="55">
        <v>81.855000000000018</v>
      </c>
      <c r="Z498" s="54">
        <v>2.5222357630260057E-2</v>
      </c>
      <c r="AA498" s="54">
        <v>8.787188790706095E-2</v>
      </c>
      <c r="AB498" s="53">
        <v>43.5</v>
      </c>
      <c r="AC498" s="52"/>
      <c r="AD498" s="51">
        <v>0.08</v>
      </c>
      <c r="AE498" s="50">
        <v>169.66307741467114</v>
      </c>
      <c r="AF498" s="49">
        <v>3355.1272243443136</v>
      </c>
      <c r="AG498" s="49">
        <v>63.3</v>
      </c>
      <c r="AH498" s="49">
        <v>3100.18</v>
      </c>
      <c r="AI498" s="48">
        <v>3163.48</v>
      </c>
      <c r="AJ498" s="46">
        <v>191.6472243443136</v>
      </c>
      <c r="AK498" s="47">
        <v>76</v>
      </c>
      <c r="AL498" s="46">
        <v>267.6472243443136</v>
      </c>
    </row>
    <row r="499" spans="2:38">
      <c r="B499" s="62" t="s">
        <v>74</v>
      </c>
      <c r="C499" s="62" t="s">
        <v>75</v>
      </c>
      <c r="D499" s="61" t="s">
        <v>684</v>
      </c>
      <c r="E499" s="61">
        <v>1110472</v>
      </c>
      <c r="F499" s="61">
        <v>1110472</v>
      </c>
      <c r="G499" s="63">
        <v>4</v>
      </c>
      <c r="I499" s="60">
        <v>179538</v>
      </c>
      <c r="J499" s="57">
        <v>1034.356</v>
      </c>
      <c r="K499" s="59">
        <v>173.57466868273593</v>
      </c>
      <c r="L499" s="58"/>
      <c r="M499" s="57">
        <v>184672.25</v>
      </c>
      <c r="O499" s="57">
        <v>185041.59450000001</v>
      </c>
      <c r="P499" s="52"/>
      <c r="Q499" s="56">
        <v>178.00082756707238</v>
      </c>
      <c r="R499" s="55">
        <v>186052.25</v>
      </c>
      <c r="S499" s="55">
        <v>1045.2325000000001</v>
      </c>
      <c r="T499" s="55">
        <v>4</v>
      </c>
      <c r="U499" s="55">
        <v>13</v>
      </c>
      <c r="V499" s="55">
        <v>124.54175000000001</v>
      </c>
      <c r="W499" s="46">
        <v>-5.9883212366277121</v>
      </c>
      <c r="X499" s="46">
        <v>39.512349093585613</v>
      </c>
      <c r="Y499" s="55">
        <v>36.152500000000146</v>
      </c>
      <c r="Z499" s="54">
        <v>3.4587998364000491E-2</v>
      </c>
      <c r="AA499" s="54">
        <v>1.2222719586193177E-2</v>
      </c>
      <c r="AB499" s="53">
        <v>11.5</v>
      </c>
      <c r="AC499" s="52"/>
      <c r="AD499" s="51">
        <v>0.06</v>
      </c>
      <c r="AE499" s="50">
        <v>183.98914880370009</v>
      </c>
      <c r="AF499" s="49">
        <v>1005.7201509064145</v>
      </c>
      <c r="AG499" s="49">
        <v>0</v>
      </c>
      <c r="AH499" s="49">
        <v>1009.0799999999999</v>
      </c>
      <c r="AI499" s="48">
        <v>1009.0799999999999</v>
      </c>
      <c r="AJ499" s="46">
        <v>-3.359849093585467</v>
      </c>
      <c r="AK499" s="47">
        <v>19</v>
      </c>
      <c r="AL499" s="46">
        <v>15.640150906414533</v>
      </c>
    </row>
    <row r="500" spans="2:38">
      <c r="B500" s="62" t="s">
        <v>138</v>
      </c>
      <c r="C500" s="62" t="s">
        <v>148</v>
      </c>
      <c r="D500" s="61" t="s">
        <v>685</v>
      </c>
      <c r="E500" s="61">
        <v>1111183</v>
      </c>
      <c r="F500" s="61">
        <v>1111183</v>
      </c>
      <c r="G500" s="63">
        <v>3</v>
      </c>
      <c r="I500" s="60">
        <v>282504.25</v>
      </c>
      <c r="J500" s="57">
        <v>1548.9524999999999</v>
      </c>
      <c r="K500" s="59">
        <v>182.38406277790961</v>
      </c>
      <c r="L500" s="58"/>
      <c r="M500" s="57">
        <v>301800.25</v>
      </c>
      <c r="O500" s="57">
        <v>302403.8505</v>
      </c>
      <c r="P500" s="52"/>
      <c r="Q500" s="56">
        <v>205.24936755992286</v>
      </c>
      <c r="R500" s="55">
        <v>334880.25</v>
      </c>
      <c r="S500" s="55">
        <v>1631.5774999999999</v>
      </c>
      <c r="T500" s="55">
        <v>36.625</v>
      </c>
      <c r="U500" s="55">
        <v>194.2</v>
      </c>
      <c r="V500" s="55">
        <v>104.5585</v>
      </c>
      <c r="W500" s="46">
        <v>13.746101643117782</v>
      </c>
      <c r="X500" s="46">
        <v>52.472052099317352</v>
      </c>
      <c r="Y500" s="55">
        <v>134.27749999999992</v>
      </c>
      <c r="Z500" s="54">
        <v>8.2299185910568104E-2</v>
      </c>
      <c r="AA500" s="54">
        <v>3.9857107200798707E-3</v>
      </c>
      <c r="AB500" s="53">
        <v>4.5</v>
      </c>
      <c r="AC500" s="52"/>
      <c r="AD500" s="51">
        <v>0.05</v>
      </c>
      <c r="AE500" s="50">
        <v>191.50326591680508</v>
      </c>
      <c r="AF500" s="49">
        <v>1579.1054479006825</v>
      </c>
      <c r="AG500" s="49">
        <v>45.3</v>
      </c>
      <c r="AH500" s="49">
        <v>1452</v>
      </c>
      <c r="AI500" s="48">
        <v>1497.3</v>
      </c>
      <c r="AJ500" s="46">
        <v>81.805447900682566</v>
      </c>
      <c r="AK500" s="47">
        <v>25</v>
      </c>
      <c r="AL500" s="46">
        <v>106.80544790068257</v>
      </c>
    </row>
    <row r="501" spans="2:38">
      <c r="B501" s="62" t="s">
        <v>154</v>
      </c>
      <c r="C501" s="62" t="s">
        <v>329</v>
      </c>
      <c r="D501" s="61" t="s">
        <v>686</v>
      </c>
      <c r="E501" s="61">
        <v>1110186</v>
      </c>
      <c r="F501" s="61">
        <v>1110186</v>
      </c>
      <c r="G501" s="63">
        <v>4</v>
      </c>
      <c r="I501" s="60">
        <v>186378</v>
      </c>
      <c r="J501" s="57">
        <v>1087.7092500000001</v>
      </c>
      <c r="K501" s="59">
        <v>171.34909903542695</v>
      </c>
      <c r="L501" s="58"/>
      <c r="M501" s="57">
        <v>195486.5</v>
      </c>
      <c r="O501" s="57">
        <v>195877.473</v>
      </c>
      <c r="P501" s="52"/>
      <c r="Q501" s="56">
        <v>186.60514849442987</v>
      </c>
      <c r="R501" s="55">
        <v>199037.25</v>
      </c>
      <c r="S501" s="55">
        <v>1066.6224999999999</v>
      </c>
      <c r="T501" s="55">
        <v>21.6875</v>
      </c>
      <c r="U501" s="55">
        <v>101.24175000000001</v>
      </c>
      <c r="V501" s="55">
        <v>0</v>
      </c>
      <c r="W501" s="46">
        <v>4.9751035168773114</v>
      </c>
      <c r="X501" s="46">
        <v>-11.819522211734238</v>
      </c>
      <c r="Y501" s="55">
        <v>-79.947499999999991</v>
      </c>
      <c r="Z501" s="54">
        <v>-7.4953884809292881E-2</v>
      </c>
      <c r="AA501" s="54">
        <v>3.4716000716717436E-4</v>
      </c>
      <c r="AB501" s="53">
        <v>1</v>
      </c>
      <c r="AC501" s="52"/>
      <c r="AD501" s="51">
        <v>0.06</v>
      </c>
      <c r="AE501" s="50">
        <v>181.63004497755256</v>
      </c>
      <c r="AF501" s="49">
        <v>1078.4420222117342</v>
      </c>
      <c r="AG501" s="49">
        <v>28.45</v>
      </c>
      <c r="AH501" s="49">
        <v>1118.1199999999999</v>
      </c>
      <c r="AI501" s="48">
        <v>1146.57</v>
      </c>
      <c r="AJ501" s="46">
        <v>-68.127977788265753</v>
      </c>
      <c r="AK501" s="47">
        <v>20</v>
      </c>
      <c r="AL501" s="46">
        <v>-48.127977788265753</v>
      </c>
    </row>
    <row r="502" spans="2:38">
      <c r="B502" s="62" t="s">
        <v>145</v>
      </c>
      <c r="C502" s="62" t="s">
        <v>177</v>
      </c>
      <c r="D502" s="61" t="s">
        <v>687</v>
      </c>
      <c r="E502" s="61">
        <v>1112870</v>
      </c>
      <c r="F502" s="61">
        <v>1112870</v>
      </c>
      <c r="G502" s="63">
        <v>4</v>
      </c>
      <c r="I502" s="60">
        <v>331552.25</v>
      </c>
      <c r="J502" s="57">
        <v>2031.85825</v>
      </c>
      <c r="K502" s="59">
        <v>163.17686039368149</v>
      </c>
      <c r="L502" s="58"/>
      <c r="M502" s="57">
        <v>347264.25</v>
      </c>
      <c r="O502" s="57">
        <v>347958.77850000001</v>
      </c>
      <c r="P502" s="52"/>
      <c r="Q502" s="56">
        <v>165.52343342268176</v>
      </c>
      <c r="R502" s="55">
        <v>351014</v>
      </c>
      <c r="S502" s="55">
        <v>2120.6302500000002</v>
      </c>
      <c r="T502" s="55">
        <v>4.5</v>
      </c>
      <c r="U502" s="55">
        <v>136.35849999999999</v>
      </c>
      <c r="V502" s="55">
        <v>118.77900000000001</v>
      </c>
      <c r="W502" s="46">
        <v>-10.707575802494262</v>
      </c>
      <c r="X502" s="46">
        <v>146.18330090830023</v>
      </c>
      <c r="Y502" s="55">
        <v>161.13025000000016</v>
      </c>
      <c r="Z502" s="54">
        <v>7.5982246315688534E-2</v>
      </c>
      <c r="AA502" s="54">
        <v>1.0656003897052853E-3</v>
      </c>
      <c r="AB502" s="53">
        <v>1.5</v>
      </c>
      <c r="AC502" s="52"/>
      <c r="AD502" s="51">
        <v>0.08</v>
      </c>
      <c r="AE502" s="50">
        <v>176.23100922517602</v>
      </c>
      <c r="AF502" s="49">
        <v>1974.4469490916999</v>
      </c>
      <c r="AG502" s="49">
        <v>5.5</v>
      </c>
      <c r="AH502" s="49">
        <v>1954</v>
      </c>
      <c r="AI502" s="48">
        <v>1959.5</v>
      </c>
      <c r="AJ502" s="46">
        <v>14.946949091699935</v>
      </c>
      <c r="AK502" s="47">
        <v>38</v>
      </c>
      <c r="AL502" s="46">
        <v>52.946949091699935</v>
      </c>
    </row>
    <row r="503" spans="2:38">
      <c r="B503" s="62" t="s">
        <v>74</v>
      </c>
      <c r="C503" s="62" t="s">
        <v>75</v>
      </c>
      <c r="D503" s="61" t="s">
        <v>688</v>
      </c>
      <c r="E503" s="61">
        <v>1110492</v>
      </c>
      <c r="F503" s="61">
        <v>1110492</v>
      </c>
      <c r="G503" s="63">
        <v>1</v>
      </c>
      <c r="I503" s="60">
        <v>160288.5</v>
      </c>
      <c r="J503" s="57">
        <v>770.42499999999995</v>
      </c>
      <c r="K503" s="59">
        <v>208.05204919362691</v>
      </c>
      <c r="L503" s="58"/>
      <c r="M503" s="57">
        <v>175111.25</v>
      </c>
      <c r="O503" s="57">
        <v>175461.4725</v>
      </c>
      <c r="P503" s="52"/>
      <c r="Q503" s="56">
        <v>225.095373539668</v>
      </c>
      <c r="R503" s="55">
        <v>175093.25</v>
      </c>
      <c r="S503" s="55">
        <v>777.86249999999995</v>
      </c>
      <c r="T503" s="55">
        <v>0</v>
      </c>
      <c r="U503" s="55">
        <v>147.19999999999999</v>
      </c>
      <c r="V503" s="55">
        <v>16.2</v>
      </c>
      <c r="W503" s="46">
        <v>17.043324346041089</v>
      </c>
      <c r="X503" s="46">
        <v>-65.491233741425617</v>
      </c>
      <c r="Y503" s="55">
        <v>19.5625</v>
      </c>
      <c r="Z503" s="54">
        <v>2.5149046264603323E-2</v>
      </c>
      <c r="AA503" s="54">
        <v>1.2940841865756543E-2</v>
      </c>
      <c r="AB503" s="53">
        <v>2.25</v>
      </c>
      <c r="AC503" s="52"/>
      <c r="AD503" s="51">
        <v>0</v>
      </c>
      <c r="AE503" s="50">
        <v>208.05204919362691</v>
      </c>
      <c r="AF503" s="49">
        <v>843.35373374142557</v>
      </c>
      <c r="AG503" s="49">
        <v>0</v>
      </c>
      <c r="AH503" s="49">
        <v>758.3</v>
      </c>
      <c r="AI503" s="48">
        <v>758.3</v>
      </c>
      <c r="AJ503" s="46">
        <v>85.053733741425617</v>
      </c>
      <c r="AK503" s="47">
        <v>9</v>
      </c>
      <c r="AL503" s="46">
        <v>94.053733741425617</v>
      </c>
    </row>
    <row r="504" spans="2:38">
      <c r="B504" s="62" t="s">
        <v>68</v>
      </c>
      <c r="C504" s="62" t="s">
        <v>301</v>
      </c>
      <c r="D504" s="61" t="s">
        <v>689</v>
      </c>
      <c r="E504" s="61">
        <v>1110638</v>
      </c>
      <c r="F504" s="61">
        <v>1110638</v>
      </c>
      <c r="G504" s="63">
        <v>3</v>
      </c>
      <c r="I504" s="60">
        <v>128758</v>
      </c>
      <c r="J504" s="57">
        <v>710.83574999999996</v>
      </c>
      <c r="K504" s="59">
        <v>181.13607820090647</v>
      </c>
      <c r="L504" s="58"/>
      <c r="M504" s="57">
        <v>133333</v>
      </c>
      <c r="O504" s="57">
        <v>133599.666</v>
      </c>
      <c r="P504" s="52"/>
      <c r="Q504" s="56">
        <v>170.96881561834499</v>
      </c>
      <c r="R504" s="55">
        <v>131883.25</v>
      </c>
      <c r="S504" s="55">
        <v>771.38774999999998</v>
      </c>
      <c r="T504" s="55">
        <v>18.5</v>
      </c>
      <c r="U504" s="55">
        <v>63.291500000000006</v>
      </c>
      <c r="V504" s="55">
        <v>16.029250000000001</v>
      </c>
      <c r="W504" s="46">
        <v>-19.224066492606795</v>
      </c>
      <c r="X504" s="46">
        <v>68.944711558305357</v>
      </c>
      <c r="Y504" s="55">
        <v>54.147749999999974</v>
      </c>
      <c r="Z504" s="54">
        <v>7.0195242276014855E-2</v>
      </c>
      <c r="AA504" s="54">
        <v>2.7009779545831263E-2</v>
      </c>
      <c r="AB504" s="53">
        <v>3.5</v>
      </c>
      <c r="AC504" s="52"/>
      <c r="AD504" s="51">
        <v>0.05</v>
      </c>
      <c r="AE504" s="50">
        <v>190.19288211095179</v>
      </c>
      <c r="AF504" s="49">
        <v>702.44303844169463</v>
      </c>
      <c r="AG504" s="49">
        <v>25</v>
      </c>
      <c r="AH504" s="49">
        <v>692.24</v>
      </c>
      <c r="AI504" s="48">
        <v>717.24</v>
      </c>
      <c r="AJ504" s="46">
        <v>-14.796961558305384</v>
      </c>
      <c r="AK504" s="47">
        <v>13</v>
      </c>
      <c r="AL504" s="46">
        <v>-1.7969615583053837</v>
      </c>
    </row>
    <row r="505" spans="2:38">
      <c r="B505" s="62" t="s">
        <v>88</v>
      </c>
      <c r="C505" s="62" t="s">
        <v>128</v>
      </c>
      <c r="D505" s="61" t="s">
        <v>690</v>
      </c>
      <c r="E505" s="61">
        <v>1112027</v>
      </c>
      <c r="F505" s="61">
        <v>1112027</v>
      </c>
      <c r="G505" s="63">
        <v>1</v>
      </c>
      <c r="I505" s="60">
        <v>361278</v>
      </c>
      <c r="J505" s="57">
        <v>1799.5250000000001</v>
      </c>
      <c r="K505" s="59">
        <v>200.76297911948984</v>
      </c>
      <c r="L505" s="58"/>
      <c r="M505" s="57">
        <v>386606.25</v>
      </c>
      <c r="O505" s="57">
        <v>387379.46250000002</v>
      </c>
      <c r="P505" s="52"/>
      <c r="Q505" s="56">
        <v>215.46278958790339</v>
      </c>
      <c r="R505" s="55">
        <v>376336.25</v>
      </c>
      <c r="S505" s="55">
        <v>1746.6415000000002</v>
      </c>
      <c r="T505" s="55">
        <v>29.6875</v>
      </c>
      <c r="U505" s="55">
        <v>93.041500000000013</v>
      </c>
      <c r="V505" s="55">
        <v>96.383250000000004</v>
      </c>
      <c r="W505" s="46">
        <v>14.699810468413546</v>
      </c>
      <c r="X505" s="46">
        <v>-182.89483283873506</v>
      </c>
      <c r="Y505" s="55">
        <v>61.341500000000224</v>
      </c>
      <c r="Z505" s="54">
        <v>3.5119685407681095E-2</v>
      </c>
      <c r="AA505" s="54">
        <v>1.6472633195892957E-3</v>
      </c>
      <c r="AB505" s="53">
        <v>4.25</v>
      </c>
      <c r="AC505" s="52"/>
      <c r="AD505" s="51">
        <v>0</v>
      </c>
      <c r="AE505" s="50">
        <v>200.76297911948984</v>
      </c>
      <c r="AF505" s="49">
        <v>1929.5363328387352</v>
      </c>
      <c r="AG505" s="49">
        <v>40</v>
      </c>
      <c r="AH505" s="49">
        <v>1645.3</v>
      </c>
      <c r="AI505" s="48">
        <v>1685.3</v>
      </c>
      <c r="AJ505" s="46">
        <v>244.23633283873528</v>
      </c>
      <c r="AK505" s="47">
        <v>35</v>
      </c>
      <c r="AL505" s="46">
        <v>279.23633283873528</v>
      </c>
    </row>
    <row r="506" spans="2:38">
      <c r="B506" s="62" t="s">
        <v>74</v>
      </c>
      <c r="C506" s="62" t="s">
        <v>219</v>
      </c>
      <c r="D506" s="61" t="s">
        <v>691</v>
      </c>
      <c r="E506" s="61">
        <v>1112767</v>
      </c>
      <c r="F506" s="61">
        <v>1112767</v>
      </c>
      <c r="G506" s="63">
        <v>4</v>
      </c>
      <c r="I506" s="60">
        <v>190477</v>
      </c>
      <c r="J506" s="57">
        <v>1117.9650000000001</v>
      </c>
      <c r="K506" s="59">
        <v>170.37832132490729</v>
      </c>
      <c r="L506" s="58"/>
      <c r="M506" s="57">
        <v>197077.5</v>
      </c>
      <c r="O506" s="57">
        <v>197471.655</v>
      </c>
      <c r="P506" s="52"/>
      <c r="Q506" s="56">
        <v>179.8263236837013</v>
      </c>
      <c r="R506" s="55">
        <v>200279.5</v>
      </c>
      <c r="S506" s="55">
        <v>1113.7385000000002</v>
      </c>
      <c r="T506" s="55">
        <v>38.5</v>
      </c>
      <c r="U506" s="55">
        <v>117.64600000000002</v>
      </c>
      <c r="V506" s="55">
        <v>44.60425</v>
      </c>
      <c r="W506" s="46">
        <v>-2.4784801339494891</v>
      </c>
      <c r="X506" s="46">
        <v>30.543483386396474</v>
      </c>
      <c r="Y506" s="55">
        <v>57.198500000000195</v>
      </c>
      <c r="Z506" s="54">
        <v>5.1357208177682807E-2</v>
      </c>
      <c r="AA506" s="54">
        <v>9.3105243233011545E-2</v>
      </c>
      <c r="AB506" s="53">
        <v>17</v>
      </c>
      <c r="AC506" s="52"/>
      <c r="AD506" s="51">
        <v>7.0000000000000007E-2</v>
      </c>
      <c r="AE506" s="50">
        <v>182.30480381765079</v>
      </c>
      <c r="AF506" s="49">
        <v>1083.1950166136037</v>
      </c>
      <c r="AG506" s="49">
        <v>51.3</v>
      </c>
      <c r="AH506" s="49">
        <v>1005.24</v>
      </c>
      <c r="AI506" s="48">
        <v>1056.54</v>
      </c>
      <c r="AJ506" s="46">
        <v>26.655016613603721</v>
      </c>
      <c r="AK506" s="47">
        <v>26</v>
      </c>
      <c r="AL506" s="46">
        <v>52.655016613603721</v>
      </c>
    </row>
    <row r="507" spans="2:38">
      <c r="B507" s="62" t="s">
        <v>77</v>
      </c>
      <c r="C507" s="62" t="s">
        <v>83</v>
      </c>
      <c r="D507" s="61" t="s">
        <v>692</v>
      </c>
      <c r="E507" s="61">
        <v>1111633</v>
      </c>
      <c r="F507" s="61">
        <v>1111633</v>
      </c>
      <c r="G507" s="63">
        <v>6</v>
      </c>
      <c r="I507" s="60">
        <v>159745.75</v>
      </c>
      <c r="J507" s="57">
        <v>1327.8339999999998</v>
      </c>
      <c r="K507" s="59">
        <v>120.30551258666371</v>
      </c>
      <c r="L507" s="58"/>
      <c r="M507" s="57">
        <v>173349.25</v>
      </c>
      <c r="O507" s="57">
        <v>173695.9485</v>
      </c>
      <c r="P507" s="52"/>
      <c r="Q507" s="56">
        <v>99.62765820030468</v>
      </c>
      <c r="R507" s="55">
        <v>174502.75</v>
      </c>
      <c r="S507" s="55">
        <v>1751.5492499999998</v>
      </c>
      <c r="T507" s="55">
        <v>37.592500000000001</v>
      </c>
      <c r="U507" s="55">
        <v>192.38325</v>
      </c>
      <c r="V507" s="55">
        <v>58.770749999999992</v>
      </c>
      <c r="W507" s="46">
        <v>-35.114515896758675</v>
      </c>
      <c r="X507" s="46">
        <v>462.45064621113875</v>
      </c>
      <c r="Y507" s="55">
        <v>643.03924999999981</v>
      </c>
      <c r="Z507" s="54">
        <v>0.36712598860694318</v>
      </c>
      <c r="AA507" s="54">
        <v>9.2585932768019394E-2</v>
      </c>
      <c r="AB507" s="53">
        <v>17.75</v>
      </c>
      <c r="AC507" s="52"/>
      <c r="AD507" s="51">
        <v>0.12</v>
      </c>
      <c r="AE507" s="50">
        <v>134.74217409706336</v>
      </c>
      <c r="AF507" s="49">
        <v>1289.0986037888611</v>
      </c>
      <c r="AG507" s="49">
        <v>38.03</v>
      </c>
      <c r="AH507" s="49">
        <v>1070.48</v>
      </c>
      <c r="AI507" s="48">
        <v>1108.51</v>
      </c>
      <c r="AJ507" s="46">
        <v>180.58860378886106</v>
      </c>
      <c r="AK507" s="47">
        <v>30</v>
      </c>
      <c r="AL507" s="46">
        <v>210.58860378886106</v>
      </c>
    </row>
    <row r="508" spans="2:38">
      <c r="B508" s="62" t="s">
        <v>77</v>
      </c>
      <c r="C508" s="62" t="s">
        <v>83</v>
      </c>
      <c r="D508" s="61" t="s">
        <v>693</v>
      </c>
      <c r="E508" s="61">
        <v>1110832</v>
      </c>
      <c r="F508" s="61">
        <v>1110832</v>
      </c>
      <c r="G508" s="63">
        <v>4</v>
      </c>
      <c r="I508" s="60">
        <v>629657.5</v>
      </c>
      <c r="J508" s="57">
        <v>3662.5774999999994</v>
      </c>
      <c r="K508" s="59">
        <v>171.91649869524949</v>
      </c>
      <c r="L508" s="58"/>
      <c r="M508" s="57">
        <v>662047.5</v>
      </c>
      <c r="O508" s="57">
        <v>663371.59499999997</v>
      </c>
      <c r="P508" s="52"/>
      <c r="Q508" s="56">
        <v>174.03541619534445</v>
      </c>
      <c r="R508" s="55">
        <v>677341.75</v>
      </c>
      <c r="S508" s="55">
        <v>3891.9764999999998</v>
      </c>
      <c r="T508" s="55">
        <v>103.75</v>
      </c>
      <c r="U508" s="55">
        <v>657.3</v>
      </c>
      <c r="V508" s="55">
        <v>107.27099999999999</v>
      </c>
      <c r="W508" s="46">
        <v>-8.1960724216199878</v>
      </c>
      <c r="X508" s="46">
        <v>251.70774055221636</v>
      </c>
      <c r="Y508" s="55">
        <v>128.6564999999996</v>
      </c>
      <c r="Z508" s="54">
        <v>3.3056854274428331E-2</v>
      </c>
      <c r="AA508" s="54">
        <v>9.9558790340780856E-2</v>
      </c>
      <c r="AB508" s="53">
        <v>57.75</v>
      </c>
      <c r="AC508" s="52"/>
      <c r="AD508" s="51">
        <v>0.06</v>
      </c>
      <c r="AE508" s="50">
        <v>182.23148861696444</v>
      </c>
      <c r="AF508" s="49">
        <v>3640.2687594477834</v>
      </c>
      <c r="AG508" s="49">
        <v>48.02</v>
      </c>
      <c r="AH508" s="49">
        <v>3715.3</v>
      </c>
      <c r="AI508" s="48">
        <v>3763.32</v>
      </c>
      <c r="AJ508" s="46">
        <v>-123.05124055221677</v>
      </c>
      <c r="AK508" s="47">
        <v>78</v>
      </c>
      <c r="AL508" s="46">
        <v>-45.051240552216768</v>
      </c>
    </row>
    <row r="509" spans="2:38">
      <c r="B509" s="62" t="s">
        <v>141</v>
      </c>
      <c r="C509" s="62" t="s">
        <v>285</v>
      </c>
      <c r="D509" s="61" t="s">
        <v>694</v>
      </c>
      <c r="E509" s="61">
        <v>1111879</v>
      </c>
      <c r="F509" s="61">
        <v>1111879</v>
      </c>
      <c r="G509" s="63">
        <v>3</v>
      </c>
      <c r="I509" s="60">
        <v>215940.25</v>
      </c>
      <c r="J509" s="57">
        <v>1227.3567499999999</v>
      </c>
      <c r="K509" s="59">
        <v>175.93926949112392</v>
      </c>
      <c r="L509" s="58"/>
      <c r="M509" s="57">
        <v>222349.75</v>
      </c>
      <c r="O509" s="57">
        <v>222794.44949999999</v>
      </c>
      <c r="P509" s="52"/>
      <c r="Q509" s="56">
        <v>181.56904386700637</v>
      </c>
      <c r="R509" s="55">
        <v>227846</v>
      </c>
      <c r="S509" s="55">
        <v>1254.8725000000002</v>
      </c>
      <c r="T509" s="55">
        <v>65.577499999999986</v>
      </c>
      <c r="U509" s="55">
        <v>170.05425</v>
      </c>
      <c r="V509" s="55">
        <v>75.108249999999998</v>
      </c>
      <c r="W509" s="46">
        <v>-4.9265817935850009</v>
      </c>
      <c r="X509" s="46">
        <v>60.236171609811208</v>
      </c>
      <c r="Y509" s="55">
        <v>-143.6875</v>
      </c>
      <c r="Z509" s="54">
        <v>-0.11450366471494114</v>
      </c>
      <c r="AA509" s="54">
        <v>0</v>
      </c>
      <c r="AB509" s="53">
        <v>0</v>
      </c>
      <c r="AC509" s="52"/>
      <c r="AD509" s="51">
        <v>0.06</v>
      </c>
      <c r="AE509" s="50">
        <v>186.49562566059137</v>
      </c>
      <c r="AF509" s="49">
        <v>1194.636328390189</v>
      </c>
      <c r="AG509" s="49">
        <v>108.2</v>
      </c>
      <c r="AH509" s="49">
        <v>1290.3600000000001</v>
      </c>
      <c r="AI509" s="48">
        <v>1398.5600000000002</v>
      </c>
      <c r="AJ509" s="46">
        <v>-203.92367160981121</v>
      </c>
      <c r="AK509" s="47">
        <v>22</v>
      </c>
      <c r="AL509" s="46">
        <v>-181.92367160981121</v>
      </c>
    </row>
    <row r="510" spans="2:38">
      <c r="B510" s="62" t="s">
        <v>91</v>
      </c>
      <c r="C510" s="62" t="s">
        <v>243</v>
      </c>
      <c r="D510" s="61" t="s">
        <v>695</v>
      </c>
      <c r="E510" s="61">
        <v>1113011</v>
      </c>
      <c r="F510" s="61">
        <v>1113011</v>
      </c>
      <c r="G510" s="63">
        <v>4</v>
      </c>
      <c r="I510" s="60">
        <v>203436.5</v>
      </c>
      <c r="J510" s="57">
        <v>1194.91175</v>
      </c>
      <c r="K510" s="59">
        <v>170.25232198110027</v>
      </c>
      <c r="L510" s="58"/>
      <c r="M510" s="57">
        <v>210872.5</v>
      </c>
      <c r="O510" s="57">
        <v>211294.245</v>
      </c>
      <c r="P510" s="52"/>
      <c r="Q510" s="56">
        <v>189.98009970306703</v>
      </c>
      <c r="R510" s="55">
        <v>219118.25</v>
      </c>
      <c r="S510" s="55">
        <v>1153.3747499999999</v>
      </c>
      <c r="T510" s="55">
        <v>0</v>
      </c>
      <c r="U510" s="55">
        <v>97.379249999999999</v>
      </c>
      <c r="V510" s="55">
        <v>100.846</v>
      </c>
      <c r="W510" s="46">
        <v>7.8101151832897528</v>
      </c>
      <c r="X510" s="46">
        <v>-6.4993398891654124</v>
      </c>
      <c r="Y510" s="55">
        <v>72.254750000000058</v>
      </c>
      <c r="Z510" s="54">
        <v>6.264637751086545E-2</v>
      </c>
      <c r="AA510" s="54">
        <v>5.5758646184178098E-3</v>
      </c>
      <c r="AB510" s="53">
        <v>3.25</v>
      </c>
      <c r="AC510" s="52"/>
      <c r="AD510" s="51">
        <v>7.0000000000000007E-2</v>
      </c>
      <c r="AE510" s="50">
        <v>182.16998451977727</v>
      </c>
      <c r="AF510" s="49">
        <v>1159.8740898891654</v>
      </c>
      <c r="AG510" s="49">
        <v>0</v>
      </c>
      <c r="AH510" s="49">
        <v>1081.1199999999999</v>
      </c>
      <c r="AI510" s="48">
        <v>1081.1199999999999</v>
      </c>
      <c r="AJ510" s="46">
        <v>78.754089889165471</v>
      </c>
      <c r="AK510" s="47">
        <v>13</v>
      </c>
      <c r="AL510" s="46">
        <v>91.754089889165471</v>
      </c>
    </row>
    <row r="511" spans="2:38">
      <c r="B511" s="62" t="s">
        <v>94</v>
      </c>
      <c r="C511" s="62" t="s">
        <v>411</v>
      </c>
      <c r="D511" s="61" t="s">
        <v>696</v>
      </c>
      <c r="E511" s="61">
        <v>1110206</v>
      </c>
      <c r="F511" s="61">
        <v>1110206</v>
      </c>
      <c r="G511" s="63">
        <v>4</v>
      </c>
      <c r="I511" s="60">
        <v>355616</v>
      </c>
      <c r="J511" s="57">
        <v>2106.2472500000003</v>
      </c>
      <c r="K511" s="59">
        <v>168.83867741548383</v>
      </c>
      <c r="L511" s="58"/>
      <c r="M511" s="57">
        <v>376059.75</v>
      </c>
      <c r="O511" s="57">
        <v>376811.86949999997</v>
      </c>
      <c r="P511" s="52"/>
      <c r="Q511" s="56">
        <v>174.91560027352895</v>
      </c>
      <c r="R511" s="55">
        <v>377227.75</v>
      </c>
      <c r="S511" s="55">
        <v>2156.62725</v>
      </c>
      <c r="T511" s="55">
        <v>28.375</v>
      </c>
      <c r="U511" s="55">
        <v>106.97499999999999</v>
      </c>
      <c r="V511" s="55">
        <v>54.037500000000001</v>
      </c>
      <c r="W511" s="46">
        <v>-5.7417845610387417</v>
      </c>
      <c r="X511" s="46">
        <v>70.845537588654679</v>
      </c>
      <c r="Y511" s="55">
        <v>68.927249999999731</v>
      </c>
      <c r="Z511" s="54">
        <v>3.1960669142059542E-2</v>
      </c>
      <c r="AA511" s="54">
        <v>2.2118407651773458E-2</v>
      </c>
      <c r="AB511" s="53">
        <v>21</v>
      </c>
      <c r="AC511" s="52"/>
      <c r="AD511" s="51">
        <v>7.0000000000000007E-2</v>
      </c>
      <c r="AE511" s="50">
        <v>180.65738483456769</v>
      </c>
      <c r="AF511" s="49">
        <v>2085.7817124113453</v>
      </c>
      <c r="AG511" s="49">
        <v>39.299999999999997</v>
      </c>
      <c r="AH511" s="49">
        <v>2048.4</v>
      </c>
      <c r="AI511" s="48">
        <v>2087.7000000000003</v>
      </c>
      <c r="AJ511" s="46">
        <v>-1.9182875886549482</v>
      </c>
      <c r="AK511" s="47">
        <v>48</v>
      </c>
      <c r="AL511" s="46">
        <v>46.081712411345052</v>
      </c>
    </row>
    <row r="512" spans="2:38">
      <c r="B512" s="62" t="s">
        <v>145</v>
      </c>
      <c r="C512" s="62" t="s">
        <v>342</v>
      </c>
      <c r="D512" s="61" t="s">
        <v>697</v>
      </c>
      <c r="E512" s="61">
        <v>1112794</v>
      </c>
      <c r="F512" s="61">
        <v>1112794</v>
      </c>
      <c r="G512" s="63">
        <v>5</v>
      </c>
      <c r="I512" s="60">
        <v>211914.25</v>
      </c>
      <c r="J512" s="57">
        <v>1415.4650000000001</v>
      </c>
      <c r="K512" s="59">
        <v>149.71352170488143</v>
      </c>
      <c r="L512" s="58"/>
      <c r="M512" s="57">
        <v>215280.25</v>
      </c>
      <c r="O512" s="57">
        <v>215710.81049999999</v>
      </c>
      <c r="P512" s="52"/>
      <c r="Q512" s="56">
        <v>163.02603309387194</v>
      </c>
      <c r="R512" s="55">
        <v>222554.5</v>
      </c>
      <c r="S512" s="55">
        <v>1365.1469999999999</v>
      </c>
      <c r="T512" s="55">
        <v>10.9375</v>
      </c>
      <c r="U512" s="55">
        <v>17.97925</v>
      </c>
      <c r="V512" s="55">
        <v>112.396</v>
      </c>
      <c r="W512" s="46">
        <v>-1.6588407814976165</v>
      </c>
      <c r="X512" s="46">
        <v>55.307149964677819</v>
      </c>
      <c r="Y512" s="55">
        <v>58.786999999999807</v>
      </c>
      <c r="Z512" s="54">
        <v>4.3062761739211829E-2</v>
      </c>
      <c r="AA512" s="54">
        <v>0</v>
      </c>
      <c r="AB512" s="53">
        <v>0</v>
      </c>
      <c r="AC512" s="52"/>
      <c r="AD512" s="51">
        <v>0.1</v>
      </c>
      <c r="AE512" s="50">
        <v>164.68487387536956</v>
      </c>
      <c r="AF512" s="49">
        <v>1309.8398500353221</v>
      </c>
      <c r="AG512" s="49">
        <v>12</v>
      </c>
      <c r="AH512" s="49">
        <v>1294.3600000000001</v>
      </c>
      <c r="AI512" s="48">
        <v>1306.3600000000001</v>
      </c>
      <c r="AJ512" s="46">
        <v>3.4798500353219879</v>
      </c>
      <c r="AK512" s="47">
        <v>22</v>
      </c>
      <c r="AL512" s="46">
        <v>25.479850035321988</v>
      </c>
    </row>
    <row r="513" spans="2:38">
      <c r="B513" s="62" t="s">
        <v>145</v>
      </c>
      <c r="C513" s="62" t="s">
        <v>342</v>
      </c>
      <c r="D513" s="61" t="s">
        <v>698</v>
      </c>
      <c r="E513" s="61">
        <v>1112809</v>
      </c>
      <c r="F513" s="61">
        <v>1112809</v>
      </c>
      <c r="G513" s="63">
        <v>5</v>
      </c>
      <c r="I513" s="60">
        <v>298948.5</v>
      </c>
      <c r="J513" s="57">
        <v>1907.1982499999999</v>
      </c>
      <c r="K513" s="59">
        <v>156.74746975045724</v>
      </c>
      <c r="L513" s="58"/>
      <c r="M513" s="57">
        <v>314793.25</v>
      </c>
      <c r="O513" s="57">
        <v>315422.83649999998</v>
      </c>
      <c r="P513" s="52"/>
      <c r="Q513" s="56">
        <v>162.89096487730862</v>
      </c>
      <c r="R513" s="55">
        <v>315827.5</v>
      </c>
      <c r="S513" s="55">
        <v>1938.8889999999999</v>
      </c>
      <c r="T513" s="55">
        <v>20</v>
      </c>
      <c r="U513" s="55">
        <v>337.05425000000002</v>
      </c>
      <c r="V513" s="55">
        <v>195.35399999999998</v>
      </c>
      <c r="W513" s="46">
        <v>-6.3963024531852</v>
      </c>
      <c r="X513" s="46">
        <v>75.648831534106876</v>
      </c>
      <c r="Y513" s="55">
        <v>185.8889999999999</v>
      </c>
      <c r="Z513" s="54">
        <v>9.5873977313812142E-2</v>
      </c>
      <c r="AA513" s="54">
        <v>1.1016834018797781E-2</v>
      </c>
      <c r="AB513" s="53">
        <v>3.5</v>
      </c>
      <c r="AC513" s="52"/>
      <c r="AD513" s="51">
        <v>0.08</v>
      </c>
      <c r="AE513" s="50">
        <v>169.28726733049382</v>
      </c>
      <c r="AF513" s="49">
        <v>1863.240168465893</v>
      </c>
      <c r="AG513" s="49">
        <v>20</v>
      </c>
      <c r="AH513" s="49">
        <v>1733</v>
      </c>
      <c r="AI513" s="48">
        <v>1753</v>
      </c>
      <c r="AJ513" s="46">
        <v>110.24016846589302</v>
      </c>
      <c r="AK513" s="47">
        <v>29</v>
      </c>
      <c r="AL513" s="46">
        <v>139.24016846589302</v>
      </c>
    </row>
    <row r="514" spans="2:38">
      <c r="B514" s="62" t="s">
        <v>145</v>
      </c>
      <c r="C514" s="62" t="s">
        <v>146</v>
      </c>
      <c r="D514" s="61" t="s">
        <v>699</v>
      </c>
      <c r="E514" s="61">
        <v>1112797</v>
      </c>
      <c r="F514" s="61">
        <v>1112797</v>
      </c>
      <c r="G514" s="63">
        <v>6</v>
      </c>
      <c r="I514" s="60">
        <v>579074.25</v>
      </c>
      <c r="J514" s="57">
        <v>4021.13375</v>
      </c>
      <c r="K514" s="59">
        <v>144.00770678170056</v>
      </c>
      <c r="L514" s="58"/>
      <c r="M514" s="57">
        <v>602707.75</v>
      </c>
      <c r="O514" s="57">
        <v>603913.1655</v>
      </c>
      <c r="P514" s="52"/>
      <c r="Q514" s="56">
        <v>153.61127455258483</v>
      </c>
      <c r="R514" s="55">
        <v>613842.75</v>
      </c>
      <c r="S514" s="55">
        <v>3996.0787499999997</v>
      </c>
      <c r="T514" s="55">
        <v>15.666666666666666</v>
      </c>
      <c r="U514" s="55">
        <v>197.75024999999999</v>
      </c>
      <c r="V514" s="55">
        <v>434.07500000000005</v>
      </c>
      <c r="W514" s="46">
        <v>-6.2372799751027799</v>
      </c>
      <c r="X514" s="46">
        <v>218.04542786948696</v>
      </c>
      <c r="Y514" s="55">
        <v>448.07874999999967</v>
      </c>
      <c r="Z514" s="54">
        <v>0.11212960955786963</v>
      </c>
      <c r="AA514" s="54">
        <v>2.7182460628682872E-2</v>
      </c>
      <c r="AB514" s="53">
        <v>27.75</v>
      </c>
      <c r="AC514" s="52"/>
      <c r="AD514" s="51">
        <v>0.11</v>
      </c>
      <c r="AE514" s="50">
        <v>159.84855452768761</v>
      </c>
      <c r="AF514" s="49">
        <v>3778.0333221305127</v>
      </c>
      <c r="AG514" s="49">
        <v>0</v>
      </c>
      <c r="AH514" s="49">
        <v>3548</v>
      </c>
      <c r="AI514" s="48">
        <v>3548</v>
      </c>
      <c r="AJ514" s="46">
        <v>230.03332213051272</v>
      </c>
      <c r="AK514" s="47">
        <v>57</v>
      </c>
      <c r="AL514" s="46">
        <v>287.03332213051272</v>
      </c>
    </row>
    <row r="515" spans="2:38">
      <c r="B515" s="62" t="s">
        <v>145</v>
      </c>
      <c r="C515" s="62" t="s">
        <v>342</v>
      </c>
      <c r="D515" s="61" t="s">
        <v>700</v>
      </c>
      <c r="E515" s="61">
        <v>1112807</v>
      </c>
      <c r="F515" s="61">
        <v>1112807</v>
      </c>
      <c r="G515" s="63">
        <v>5</v>
      </c>
      <c r="I515" s="60">
        <v>292803</v>
      </c>
      <c r="J515" s="57">
        <v>1838.9209999999998</v>
      </c>
      <c r="K515" s="59">
        <v>159.22543709055475</v>
      </c>
      <c r="L515" s="58"/>
      <c r="M515" s="57">
        <v>300453.25</v>
      </c>
      <c r="O515" s="57">
        <v>301054.15649999998</v>
      </c>
      <c r="P515" s="52"/>
      <c r="Q515" s="56">
        <v>170.91063084145554</v>
      </c>
      <c r="R515" s="55">
        <v>298854.5</v>
      </c>
      <c r="S515" s="55">
        <v>1748.6010000000001</v>
      </c>
      <c r="T515" s="55">
        <v>24.5</v>
      </c>
      <c r="U515" s="55">
        <v>82.354500000000002</v>
      </c>
      <c r="V515" s="55">
        <v>58.625</v>
      </c>
      <c r="W515" s="46">
        <v>-1.0528412163435803</v>
      </c>
      <c r="X515" s="46">
        <v>-2.0856597739536937</v>
      </c>
      <c r="Y515" s="55">
        <v>-41.938999999999851</v>
      </c>
      <c r="Z515" s="54">
        <v>-2.3984316605103077E-2</v>
      </c>
      <c r="AA515" s="54">
        <v>6.3862575747022365E-3</v>
      </c>
      <c r="AB515" s="53">
        <v>3</v>
      </c>
      <c r="AC515" s="52"/>
      <c r="AD515" s="51">
        <v>0.08</v>
      </c>
      <c r="AE515" s="50">
        <v>171.96347205779912</v>
      </c>
      <c r="AF515" s="49">
        <v>1750.6866597739538</v>
      </c>
      <c r="AG515" s="49">
        <v>0</v>
      </c>
      <c r="AH515" s="49">
        <v>1790.54</v>
      </c>
      <c r="AI515" s="48">
        <v>1790.54</v>
      </c>
      <c r="AJ515" s="46">
        <v>-39.853340226046157</v>
      </c>
      <c r="AK515" s="47">
        <v>27</v>
      </c>
      <c r="AL515" s="46">
        <v>-12.853340226046157</v>
      </c>
    </row>
    <row r="516" spans="2:38">
      <c r="B516" s="62" t="s">
        <v>151</v>
      </c>
      <c r="C516" s="62" t="s">
        <v>261</v>
      </c>
      <c r="D516" s="61" t="s">
        <v>701</v>
      </c>
      <c r="E516" s="61">
        <v>1111111</v>
      </c>
      <c r="F516" s="61">
        <v>1111111</v>
      </c>
      <c r="G516" s="63">
        <v>5</v>
      </c>
      <c r="I516" s="60">
        <v>143050.75</v>
      </c>
      <c r="J516" s="57">
        <v>913.27174999999988</v>
      </c>
      <c r="K516" s="59">
        <v>156.63547022011795</v>
      </c>
      <c r="L516" s="58"/>
      <c r="M516" s="57">
        <v>151398.25</v>
      </c>
      <c r="O516" s="57">
        <v>151701.0465</v>
      </c>
      <c r="P516" s="52"/>
      <c r="Q516" s="56">
        <v>186.9532009857449</v>
      </c>
      <c r="R516" s="55">
        <v>156656.5</v>
      </c>
      <c r="S516" s="55">
        <v>837.94499999999994</v>
      </c>
      <c r="T516" s="55">
        <v>0</v>
      </c>
      <c r="U516" s="55">
        <v>114.50825</v>
      </c>
      <c r="V516" s="55">
        <v>17.30425</v>
      </c>
      <c r="W516" s="46">
        <v>17.786893148017498</v>
      </c>
      <c r="X516" s="46">
        <v>-58.811856841251597</v>
      </c>
      <c r="Y516" s="55">
        <v>-9.5350000000000819</v>
      </c>
      <c r="Z516" s="54">
        <v>-1.1379028456521709E-2</v>
      </c>
      <c r="AA516" s="54">
        <v>0.16678451559377003</v>
      </c>
      <c r="AB516" s="53">
        <v>33</v>
      </c>
      <c r="AC516" s="52"/>
      <c r="AD516" s="51">
        <v>0.08</v>
      </c>
      <c r="AE516" s="50">
        <v>169.1663078377274</v>
      </c>
      <c r="AF516" s="49">
        <v>896.75685684125153</v>
      </c>
      <c r="AG516" s="49">
        <v>0</v>
      </c>
      <c r="AH516" s="49">
        <v>847.48</v>
      </c>
      <c r="AI516" s="48">
        <v>847.48</v>
      </c>
      <c r="AJ516" s="46">
        <v>49.276856841251515</v>
      </c>
      <c r="AK516" s="47">
        <v>16</v>
      </c>
      <c r="AL516" s="46">
        <v>65.276856841251515</v>
      </c>
    </row>
    <row r="517" spans="2:38">
      <c r="B517" s="62" t="s">
        <v>205</v>
      </c>
      <c r="C517" s="62" t="s">
        <v>206</v>
      </c>
      <c r="D517" s="61" t="s">
        <v>702</v>
      </c>
      <c r="E517" s="61">
        <v>1111462</v>
      </c>
      <c r="F517" s="61">
        <v>1111462</v>
      </c>
      <c r="G517" s="63">
        <v>2</v>
      </c>
      <c r="I517" s="60">
        <v>155241</v>
      </c>
      <c r="J517" s="57">
        <v>798.6</v>
      </c>
      <c r="K517" s="59">
        <v>194.39143501126972</v>
      </c>
      <c r="L517" s="58"/>
      <c r="M517" s="57">
        <v>179337.25</v>
      </c>
      <c r="O517" s="57">
        <v>179695.92449999999</v>
      </c>
      <c r="P517" s="52"/>
      <c r="Q517" s="56">
        <v>194.54481268621942</v>
      </c>
      <c r="R517" s="55">
        <v>172213.5</v>
      </c>
      <c r="S517" s="55">
        <v>885.21249999999998</v>
      </c>
      <c r="T517" s="55">
        <v>26</v>
      </c>
      <c r="U517" s="55">
        <v>163.625</v>
      </c>
      <c r="V517" s="55">
        <v>84.375</v>
      </c>
      <c r="W517" s="46">
        <v>-1.4551873137805842</v>
      </c>
      <c r="X517" s="46">
        <v>-31.603441326530628</v>
      </c>
      <c r="Y517" s="55">
        <v>83.212499999999977</v>
      </c>
      <c r="Z517" s="54">
        <v>9.4002852422440913E-2</v>
      </c>
      <c r="AA517" s="54">
        <v>2.0157374299209819E-2</v>
      </c>
      <c r="AB517" s="53">
        <v>4.75</v>
      </c>
      <c r="AC517" s="52"/>
      <c r="AD517" s="51">
        <v>0.01</v>
      </c>
      <c r="AE517" s="50">
        <v>196</v>
      </c>
      <c r="AF517" s="49">
        <v>916.81594132653061</v>
      </c>
      <c r="AG517" s="49">
        <v>18</v>
      </c>
      <c r="AH517" s="49">
        <v>784</v>
      </c>
      <c r="AI517" s="48">
        <v>802</v>
      </c>
      <c r="AJ517" s="46">
        <v>114.81594132653061</v>
      </c>
      <c r="AK517" s="47">
        <v>23</v>
      </c>
      <c r="AL517" s="46">
        <v>137.81594132653061</v>
      </c>
    </row>
    <row r="518" spans="2:38">
      <c r="B518" s="62" t="s">
        <v>62</v>
      </c>
      <c r="C518" s="62" t="s">
        <v>245</v>
      </c>
      <c r="D518" s="61" t="s">
        <v>703</v>
      </c>
      <c r="E518" s="61">
        <v>1111399</v>
      </c>
      <c r="F518" s="61">
        <v>1111399</v>
      </c>
      <c r="G518" s="63">
        <v>4</v>
      </c>
      <c r="I518" s="60">
        <v>237517.5</v>
      </c>
      <c r="J518" s="57">
        <v>1412.92275</v>
      </c>
      <c r="K518" s="59">
        <v>168.10367021126953</v>
      </c>
      <c r="L518" s="58"/>
      <c r="M518" s="57">
        <v>252718.25</v>
      </c>
      <c r="O518" s="57">
        <v>253223.68650000001</v>
      </c>
      <c r="P518" s="52"/>
      <c r="Q518" s="56">
        <v>189.14536884612602</v>
      </c>
      <c r="R518" s="55">
        <v>264699.25</v>
      </c>
      <c r="S518" s="55">
        <v>1399.44875</v>
      </c>
      <c r="T518" s="55">
        <v>24</v>
      </c>
      <c r="U518" s="55">
        <v>123.94175</v>
      </c>
      <c r="V518" s="55">
        <v>83.920749999999998</v>
      </c>
      <c r="W518" s="46">
        <v>9.2744417200676139</v>
      </c>
      <c r="X518" s="46">
        <v>-8.359007184317079</v>
      </c>
      <c r="Y518" s="55">
        <v>30.328750000000127</v>
      </c>
      <c r="Z518" s="54">
        <v>2.1671926178075566E-2</v>
      </c>
      <c r="AA518" s="54">
        <v>0</v>
      </c>
      <c r="AB518" s="53">
        <v>0</v>
      </c>
      <c r="AC518" s="52"/>
      <c r="AD518" s="51">
        <v>7.0000000000000007E-2</v>
      </c>
      <c r="AE518" s="50">
        <v>179.8709271260584</v>
      </c>
      <c r="AF518" s="49">
        <v>1407.8077571843171</v>
      </c>
      <c r="AG518" s="49">
        <v>33</v>
      </c>
      <c r="AH518" s="49">
        <v>1336.12</v>
      </c>
      <c r="AI518" s="48">
        <v>1369.12</v>
      </c>
      <c r="AJ518" s="46">
        <v>38.687757184317206</v>
      </c>
      <c r="AK518" s="47">
        <v>16</v>
      </c>
      <c r="AL518" s="46">
        <v>54.687757184317206</v>
      </c>
    </row>
    <row r="519" spans="2:38">
      <c r="B519" s="62" t="s">
        <v>141</v>
      </c>
      <c r="C519" s="62" t="s">
        <v>285</v>
      </c>
      <c r="D519" s="61" t="s">
        <v>704</v>
      </c>
      <c r="E519" s="61">
        <v>1111891</v>
      </c>
      <c r="F519" s="61">
        <v>1111891</v>
      </c>
      <c r="G519" s="63">
        <v>4</v>
      </c>
      <c r="I519" s="60">
        <v>428170.25</v>
      </c>
      <c r="J519" s="57">
        <v>2523.1464999999998</v>
      </c>
      <c r="K519" s="59">
        <v>169.6969438754349</v>
      </c>
      <c r="L519" s="58"/>
      <c r="M519" s="57">
        <v>476503</v>
      </c>
      <c r="O519" s="57">
        <v>477456.00599999999</v>
      </c>
      <c r="P519" s="52"/>
      <c r="Q519" s="56">
        <v>190.95902212005956</v>
      </c>
      <c r="R519" s="55">
        <v>481123.5</v>
      </c>
      <c r="S519" s="55">
        <v>2519.5117500000001</v>
      </c>
      <c r="T519" s="55">
        <v>283.26</v>
      </c>
      <c r="U519" s="55">
        <v>434.24599999999998</v>
      </c>
      <c r="V519" s="55">
        <v>0</v>
      </c>
      <c r="W519" s="46">
        <v>9.3832921733442163</v>
      </c>
      <c r="X519" s="46">
        <v>-110.00270184944475</v>
      </c>
      <c r="Y519" s="55">
        <v>123.75175000000036</v>
      </c>
      <c r="Z519" s="54">
        <v>4.9117353788884037E-2</v>
      </c>
      <c r="AA519" s="54">
        <v>0.15557647800301694</v>
      </c>
      <c r="AB519" s="53">
        <v>90.25</v>
      </c>
      <c r="AC519" s="52"/>
      <c r="AD519" s="51">
        <v>7.0000000000000007E-2</v>
      </c>
      <c r="AE519" s="50">
        <v>181.57572994671534</v>
      </c>
      <c r="AF519" s="49">
        <v>2629.5144518494449</v>
      </c>
      <c r="AG519" s="49">
        <v>264.58</v>
      </c>
      <c r="AH519" s="49">
        <v>2131.1799999999998</v>
      </c>
      <c r="AI519" s="48">
        <v>2395.7599999999998</v>
      </c>
      <c r="AJ519" s="46">
        <v>233.7544518494451</v>
      </c>
      <c r="AK519" s="47">
        <v>47</v>
      </c>
      <c r="AL519" s="46">
        <v>280.7544518494451</v>
      </c>
    </row>
    <row r="520" spans="2:38">
      <c r="B520" s="62" t="s">
        <v>94</v>
      </c>
      <c r="C520" s="62" t="s">
        <v>99</v>
      </c>
      <c r="D520" s="61" t="s">
        <v>705</v>
      </c>
      <c r="E520" s="61">
        <v>1110480</v>
      </c>
      <c r="F520" s="61">
        <v>1110480</v>
      </c>
      <c r="G520" s="63">
        <v>4</v>
      </c>
      <c r="I520" s="60">
        <v>209804.5</v>
      </c>
      <c r="J520" s="57">
        <v>1224.0374999999999</v>
      </c>
      <c r="K520" s="59">
        <v>171.40365389132279</v>
      </c>
      <c r="L520" s="58"/>
      <c r="M520" s="57">
        <v>226047.5</v>
      </c>
      <c r="O520" s="57">
        <v>226499.595</v>
      </c>
      <c r="P520" s="52"/>
      <c r="Q520" s="56">
        <v>201.10199664609715</v>
      </c>
      <c r="R520" s="55">
        <v>231268</v>
      </c>
      <c r="S520" s="55">
        <v>1150.0035</v>
      </c>
      <c r="T520" s="55">
        <v>14.8325</v>
      </c>
      <c r="U520" s="55">
        <v>269.74574999999999</v>
      </c>
      <c r="V520" s="55">
        <v>36.891500000000001</v>
      </c>
      <c r="W520" s="46">
        <v>19.414123521294982</v>
      </c>
      <c r="X520" s="46">
        <v>-96.637737549280246</v>
      </c>
      <c r="Y520" s="55">
        <v>-8.7164999999999964</v>
      </c>
      <c r="Z520" s="54">
        <v>-7.5795421492195428E-3</v>
      </c>
      <c r="AA520" s="54">
        <v>5.5373033584042754E-2</v>
      </c>
      <c r="AB520" s="53">
        <v>9</v>
      </c>
      <c r="AC520" s="52"/>
      <c r="AD520" s="51">
        <v>0.06</v>
      </c>
      <c r="AE520" s="50">
        <v>181.68787312480217</v>
      </c>
      <c r="AF520" s="49">
        <v>1246.6412375492803</v>
      </c>
      <c r="AG520" s="49">
        <v>13.3</v>
      </c>
      <c r="AH520" s="49">
        <v>1145.42</v>
      </c>
      <c r="AI520" s="48">
        <v>1158.72</v>
      </c>
      <c r="AJ520" s="46">
        <v>87.921237549280249</v>
      </c>
      <c r="AK520" s="47">
        <v>18</v>
      </c>
      <c r="AL520" s="46">
        <v>105.92123754928025</v>
      </c>
    </row>
    <row r="521" spans="2:38">
      <c r="B521" s="62" t="s">
        <v>138</v>
      </c>
      <c r="C521" s="62" t="s">
        <v>139</v>
      </c>
      <c r="D521" s="61" t="s">
        <v>706</v>
      </c>
      <c r="E521" s="61">
        <v>1111197</v>
      </c>
      <c r="F521" s="61">
        <v>1111197</v>
      </c>
      <c r="G521" s="63">
        <v>2</v>
      </c>
      <c r="I521" s="60">
        <v>473020</v>
      </c>
      <c r="J521" s="57">
        <v>2487.6469999999999</v>
      </c>
      <c r="K521" s="59">
        <v>190.14755710918791</v>
      </c>
      <c r="L521" s="58"/>
      <c r="M521" s="57">
        <v>491591.75</v>
      </c>
      <c r="O521" s="57">
        <v>492574.93349999998</v>
      </c>
      <c r="P521" s="52"/>
      <c r="Q521" s="56">
        <v>201.50435627648838</v>
      </c>
      <c r="R521" s="55">
        <v>509568.75</v>
      </c>
      <c r="S521" s="55">
        <v>2528.8224999999998</v>
      </c>
      <c r="T521" s="55">
        <v>44.045000000000002</v>
      </c>
      <c r="U521" s="55">
        <v>283.70825000000002</v>
      </c>
      <c r="V521" s="55">
        <v>130.25</v>
      </c>
      <c r="W521" s="46">
        <v>5.6523724540248281</v>
      </c>
      <c r="X521" s="46">
        <v>13.78576722679145</v>
      </c>
      <c r="Y521" s="55">
        <v>74.372499999999945</v>
      </c>
      <c r="Z521" s="54">
        <v>2.9409932883782849E-2</v>
      </c>
      <c r="AA521" s="54">
        <v>1.5403531696339446E-3</v>
      </c>
      <c r="AB521" s="53">
        <v>1.25</v>
      </c>
      <c r="AC521" s="52"/>
      <c r="AD521" s="51">
        <v>0.03</v>
      </c>
      <c r="AE521" s="50">
        <v>195.85198382246355</v>
      </c>
      <c r="AF521" s="49">
        <v>2515.0367327732083</v>
      </c>
      <c r="AG521" s="49">
        <v>69.33</v>
      </c>
      <c r="AH521" s="49">
        <v>2385.12</v>
      </c>
      <c r="AI521" s="48">
        <v>2454.4499999999998</v>
      </c>
      <c r="AJ521" s="46">
        <v>60.586732773208496</v>
      </c>
      <c r="AK521" s="47">
        <v>46</v>
      </c>
      <c r="AL521" s="46">
        <v>106.5867327732085</v>
      </c>
    </row>
    <row r="522" spans="2:38">
      <c r="B522" s="62" t="s">
        <v>104</v>
      </c>
      <c r="C522" s="62" t="s">
        <v>105</v>
      </c>
      <c r="D522" s="61" t="s">
        <v>707</v>
      </c>
      <c r="E522" s="61">
        <v>1112588</v>
      </c>
      <c r="F522" s="61">
        <v>1112588</v>
      </c>
      <c r="G522" s="63">
        <v>3</v>
      </c>
      <c r="I522" s="60">
        <v>233205.25</v>
      </c>
      <c r="J522" s="57">
        <v>1306.2099999999998</v>
      </c>
      <c r="K522" s="59">
        <v>178.53580205326864</v>
      </c>
      <c r="L522" s="58"/>
      <c r="M522" s="57">
        <v>240991.25</v>
      </c>
      <c r="O522" s="57">
        <v>241473.23250000001</v>
      </c>
      <c r="P522" s="52"/>
      <c r="Q522" s="56">
        <v>179.54156971294347</v>
      </c>
      <c r="R522" s="55">
        <v>244209.75</v>
      </c>
      <c r="S522" s="55">
        <v>1360.1849999999999</v>
      </c>
      <c r="T522" s="55">
        <v>0</v>
      </c>
      <c r="U522" s="55">
        <v>129.40825000000001</v>
      </c>
      <c r="V522" s="55">
        <v>112.42075</v>
      </c>
      <c r="W522" s="46">
        <v>-9.7063804635212989</v>
      </c>
      <c r="X522" s="46">
        <v>84.222791295294655</v>
      </c>
      <c r="Y522" s="55">
        <v>110.06500000000005</v>
      </c>
      <c r="Z522" s="54">
        <v>8.0919139675852958E-2</v>
      </c>
      <c r="AA522" s="54">
        <v>0</v>
      </c>
      <c r="AB522" s="53">
        <v>0</v>
      </c>
      <c r="AC522" s="52"/>
      <c r="AD522" s="51">
        <v>0.06</v>
      </c>
      <c r="AE522" s="50">
        <v>189.24795017646477</v>
      </c>
      <c r="AF522" s="49">
        <v>1275.9622087047053</v>
      </c>
      <c r="AG522" s="49">
        <v>0</v>
      </c>
      <c r="AH522" s="49">
        <v>1250.1199999999999</v>
      </c>
      <c r="AI522" s="48">
        <v>1250.1199999999999</v>
      </c>
      <c r="AJ522" s="46">
        <v>25.842208704705399</v>
      </c>
      <c r="AK522" s="47">
        <v>27</v>
      </c>
      <c r="AL522" s="46">
        <v>52.842208704705399</v>
      </c>
    </row>
    <row r="523" spans="2:38">
      <c r="B523" s="62" t="s">
        <v>91</v>
      </c>
      <c r="C523" s="62" t="s">
        <v>243</v>
      </c>
      <c r="D523" s="61" t="s">
        <v>708</v>
      </c>
      <c r="E523" s="61">
        <v>1113040</v>
      </c>
      <c r="F523" s="61">
        <v>1113040</v>
      </c>
      <c r="G523" s="63">
        <v>3</v>
      </c>
      <c r="I523" s="60">
        <v>107175</v>
      </c>
      <c r="J523" s="57">
        <v>602.69174999999996</v>
      </c>
      <c r="K523" s="59">
        <v>177.82722262250977</v>
      </c>
      <c r="L523" s="58"/>
      <c r="M523" s="57">
        <v>107256.25</v>
      </c>
      <c r="O523" s="57">
        <v>107470.7625</v>
      </c>
      <c r="P523" s="52"/>
      <c r="Q523" s="56">
        <v>225.529004954583</v>
      </c>
      <c r="R523" s="55">
        <v>109246.25</v>
      </c>
      <c r="S523" s="55">
        <v>484.4</v>
      </c>
      <c r="T523" s="55">
        <v>0</v>
      </c>
      <c r="U523" s="55">
        <v>97.15025</v>
      </c>
      <c r="V523" s="55">
        <v>8.89175</v>
      </c>
      <c r="W523" s="46">
        <v>37.032148974722645</v>
      </c>
      <c r="X523" s="46">
        <v>-85.746180642304921</v>
      </c>
      <c r="Y523" s="55">
        <v>-66.830000000000041</v>
      </c>
      <c r="Z523" s="54">
        <v>-0.1379644921552437</v>
      </c>
      <c r="AA523" s="54">
        <v>2.3674242424242425E-3</v>
      </c>
      <c r="AB523" s="53">
        <v>0.25</v>
      </c>
      <c r="AC523" s="52"/>
      <c r="AD523" s="51">
        <v>0.06</v>
      </c>
      <c r="AE523" s="50">
        <v>188.49685597986036</v>
      </c>
      <c r="AF523" s="49">
        <v>570.1461806423049</v>
      </c>
      <c r="AG523" s="49">
        <v>0</v>
      </c>
      <c r="AH523" s="49">
        <v>551.23</v>
      </c>
      <c r="AI523" s="48">
        <v>551.23</v>
      </c>
      <c r="AJ523" s="46">
        <v>18.91618064230488</v>
      </c>
      <c r="AK523" s="47">
        <v>5</v>
      </c>
      <c r="AL523" s="46">
        <v>23.91618064230488</v>
      </c>
    </row>
    <row r="524" spans="2:38">
      <c r="B524" s="62" t="s">
        <v>77</v>
      </c>
      <c r="C524" s="62" t="s">
        <v>305</v>
      </c>
      <c r="D524" s="61" t="s">
        <v>709</v>
      </c>
      <c r="E524" s="61">
        <v>1110427</v>
      </c>
      <c r="F524" s="61">
        <v>1110427</v>
      </c>
      <c r="G524" s="63">
        <v>4</v>
      </c>
      <c r="I524" s="60">
        <v>326156</v>
      </c>
      <c r="J524" s="57">
        <v>1932.2792499999998</v>
      </c>
      <c r="K524" s="59">
        <v>168.79340809564664</v>
      </c>
      <c r="L524" s="58"/>
      <c r="M524" s="57">
        <v>336204.75</v>
      </c>
      <c r="O524" s="57">
        <v>336877.15950000001</v>
      </c>
      <c r="P524" s="52"/>
      <c r="Q524" s="56">
        <v>174.90625100823655</v>
      </c>
      <c r="R524" s="55">
        <v>337467.75</v>
      </c>
      <c r="S524" s="55">
        <v>1929.42075</v>
      </c>
      <c r="T524" s="55">
        <v>4</v>
      </c>
      <c r="U524" s="55">
        <v>190.70824999999999</v>
      </c>
      <c r="V524" s="55">
        <v>50.666666666666664</v>
      </c>
      <c r="W524" s="46">
        <v>-5.7026956541053551</v>
      </c>
      <c r="X524" s="46">
        <v>64.191115889958382</v>
      </c>
      <c r="Y524" s="55">
        <v>-61.879249999999956</v>
      </c>
      <c r="Z524" s="54">
        <v>-3.2071413143037852E-2</v>
      </c>
      <c r="AA524" s="54">
        <v>2.1541074737492279E-3</v>
      </c>
      <c r="AB524" s="53">
        <v>0.75</v>
      </c>
      <c r="AC524" s="52"/>
      <c r="AD524" s="51">
        <v>7.0000000000000007E-2</v>
      </c>
      <c r="AE524" s="50">
        <v>180.60894666234191</v>
      </c>
      <c r="AF524" s="49">
        <v>1865.2296341100416</v>
      </c>
      <c r="AG524" s="49">
        <v>0</v>
      </c>
      <c r="AH524" s="49">
        <v>1991.3</v>
      </c>
      <c r="AI524" s="48">
        <v>1991.3</v>
      </c>
      <c r="AJ524" s="46">
        <v>-126.07036588995834</v>
      </c>
      <c r="AK524" s="47">
        <v>28</v>
      </c>
      <c r="AL524" s="46">
        <v>-98.070365889958339</v>
      </c>
    </row>
    <row r="525" spans="2:38">
      <c r="B525" s="62" t="s">
        <v>77</v>
      </c>
      <c r="C525" s="62" t="s">
        <v>83</v>
      </c>
      <c r="D525" s="61" t="s">
        <v>710</v>
      </c>
      <c r="E525" s="61">
        <v>1110833</v>
      </c>
      <c r="F525" s="61">
        <v>1110833</v>
      </c>
      <c r="G525" s="63">
        <v>3</v>
      </c>
      <c r="I525" s="60">
        <v>183566.5</v>
      </c>
      <c r="J525" s="57">
        <v>1039.4750000000001</v>
      </c>
      <c r="K525" s="59">
        <v>176.59539671468767</v>
      </c>
      <c r="L525" s="58"/>
      <c r="M525" s="57">
        <v>194947</v>
      </c>
      <c r="O525" s="57">
        <v>195336.894</v>
      </c>
      <c r="P525" s="52"/>
      <c r="Q525" s="56">
        <v>188.38767083093794</v>
      </c>
      <c r="R525" s="55">
        <v>197430.75</v>
      </c>
      <c r="S525" s="55">
        <v>1048.0024999999998</v>
      </c>
      <c r="T525" s="55">
        <v>5.6000000000000005</v>
      </c>
      <c r="U525" s="55">
        <v>19.600000000000001</v>
      </c>
      <c r="V525" s="55">
        <v>42.72925</v>
      </c>
      <c r="W525" s="46">
        <v>1.1965503133690163</v>
      </c>
      <c r="X525" s="46">
        <v>4.4866886735403568</v>
      </c>
      <c r="Y525" s="55">
        <v>39.522499999999809</v>
      </c>
      <c r="Z525" s="54">
        <v>3.771221919795021E-2</v>
      </c>
      <c r="AA525" s="54">
        <v>7.0268531918314834E-3</v>
      </c>
      <c r="AB525" s="53">
        <v>2.75</v>
      </c>
      <c r="AC525" s="52"/>
      <c r="AD525" s="51">
        <v>0.06</v>
      </c>
      <c r="AE525" s="50">
        <v>187.19112051756892</v>
      </c>
      <c r="AF525" s="49">
        <v>1043.5158113264595</v>
      </c>
      <c r="AG525" s="49">
        <v>5.6</v>
      </c>
      <c r="AH525" s="49">
        <v>1002.88</v>
      </c>
      <c r="AI525" s="48">
        <v>1008.48</v>
      </c>
      <c r="AJ525" s="46">
        <v>35.035811326459452</v>
      </c>
      <c r="AK525" s="47">
        <v>24</v>
      </c>
      <c r="AL525" s="46">
        <v>59.035811326459452</v>
      </c>
    </row>
    <row r="526" spans="2:38">
      <c r="B526" s="62" t="s">
        <v>145</v>
      </c>
      <c r="C526" s="62" t="s">
        <v>257</v>
      </c>
      <c r="D526" s="61" t="s">
        <v>711</v>
      </c>
      <c r="E526" s="61" t="s">
        <v>712</v>
      </c>
      <c r="F526" s="61">
        <v>1112964</v>
      </c>
      <c r="G526" s="63">
        <v>5</v>
      </c>
      <c r="I526" s="60">
        <v>174448.75</v>
      </c>
      <c r="J526" s="57">
        <v>1089.3567499999999</v>
      </c>
      <c r="K526" s="59">
        <v>160.13922895323319</v>
      </c>
      <c r="L526" s="58"/>
      <c r="M526" s="57">
        <v>190113</v>
      </c>
      <c r="O526" s="57">
        <v>190493.226</v>
      </c>
      <c r="P526" s="52"/>
      <c r="Q526" s="56">
        <v>144.84750691871102</v>
      </c>
      <c r="R526" s="55">
        <v>193000.25</v>
      </c>
      <c r="S526" s="55">
        <v>1332.4375</v>
      </c>
      <c r="T526" s="55">
        <v>52.375</v>
      </c>
      <c r="U526" s="55">
        <v>130.25</v>
      </c>
      <c r="V526" s="55">
        <v>50.25</v>
      </c>
      <c r="W526" s="46">
        <v>-28.102860350780816</v>
      </c>
      <c r="X526" s="46">
        <v>231.0045917762618</v>
      </c>
      <c r="Y526" s="55">
        <v>54.957499999999982</v>
      </c>
      <c r="Z526" s="54">
        <v>4.1245837046765779E-2</v>
      </c>
      <c r="AA526" s="54">
        <v>1.174694490102194E-2</v>
      </c>
      <c r="AB526" s="53">
        <v>3.75</v>
      </c>
      <c r="AC526" s="52"/>
      <c r="AD526" s="51">
        <v>0.08</v>
      </c>
      <c r="AE526" s="50">
        <v>172.95036726949184</v>
      </c>
      <c r="AF526" s="49">
        <v>1101.4329082237382</v>
      </c>
      <c r="AG526" s="49">
        <v>40</v>
      </c>
      <c r="AH526" s="49">
        <v>1237.48</v>
      </c>
      <c r="AI526" s="48">
        <v>1277.48</v>
      </c>
      <c r="AJ526" s="46">
        <v>-176.04709177626182</v>
      </c>
      <c r="AK526" s="47">
        <v>15</v>
      </c>
      <c r="AL526" s="46">
        <v>-161.04709177626182</v>
      </c>
    </row>
    <row r="527" spans="2:38">
      <c r="B527" s="62" t="s">
        <v>110</v>
      </c>
      <c r="C527" s="62" t="s">
        <v>124</v>
      </c>
      <c r="D527" s="61" t="s">
        <v>713</v>
      </c>
      <c r="E527" s="61">
        <v>1112080</v>
      </c>
      <c r="F527" s="61">
        <v>1112080</v>
      </c>
      <c r="G527" s="63">
        <v>4</v>
      </c>
      <c r="I527" s="60">
        <v>111959.25</v>
      </c>
      <c r="J527" s="57">
        <v>663.91249999999991</v>
      </c>
      <c r="K527" s="59">
        <v>168.63555061849266</v>
      </c>
      <c r="L527" s="58"/>
      <c r="M527" s="57">
        <v>121054</v>
      </c>
      <c r="O527" s="57">
        <v>121296.10799999999</v>
      </c>
      <c r="P527" s="52"/>
      <c r="Q527" s="56">
        <v>157.20521511450656</v>
      </c>
      <c r="R527" s="55">
        <v>109574</v>
      </c>
      <c r="S527" s="55">
        <v>697.01249999999993</v>
      </c>
      <c r="T527" s="55">
        <v>0</v>
      </c>
      <c r="U527" s="55">
        <v>35.320750000000004</v>
      </c>
      <c r="V527" s="55">
        <v>27.633500000000002</v>
      </c>
      <c r="W527" s="46">
        <v>-23.234824047280597</v>
      </c>
      <c r="X527" s="46">
        <v>24.788593579525241</v>
      </c>
      <c r="Y527" s="55">
        <v>97.532499999999914</v>
      </c>
      <c r="Z527" s="54">
        <v>0.13992934129588769</v>
      </c>
      <c r="AA527" s="54">
        <v>2.4405341776262385E-2</v>
      </c>
      <c r="AB527" s="53">
        <v>5</v>
      </c>
      <c r="AC527" s="52"/>
      <c r="AD527" s="51">
        <v>7.0000000000000007E-2</v>
      </c>
      <c r="AE527" s="50">
        <v>180.44003916178715</v>
      </c>
      <c r="AF527" s="49">
        <v>672.22390642047469</v>
      </c>
      <c r="AG527" s="49">
        <v>0</v>
      </c>
      <c r="AH527" s="49">
        <v>599.48</v>
      </c>
      <c r="AI527" s="48">
        <v>599.48</v>
      </c>
      <c r="AJ527" s="46">
        <v>72.743906420474673</v>
      </c>
      <c r="AK527" s="47">
        <v>7</v>
      </c>
      <c r="AL527" s="46">
        <v>79.743906420474673</v>
      </c>
    </row>
    <row r="528" spans="2:38">
      <c r="B528" s="62" t="s">
        <v>62</v>
      </c>
      <c r="C528" s="62" t="s">
        <v>108</v>
      </c>
      <c r="D528" s="61" t="s">
        <v>714</v>
      </c>
      <c r="E528" s="61">
        <v>1111148</v>
      </c>
      <c r="F528" s="61">
        <v>1111148</v>
      </c>
      <c r="G528" s="63">
        <v>5</v>
      </c>
      <c r="I528" s="60">
        <v>318219.5</v>
      </c>
      <c r="J528" s="57">
        <v>2017.6720000000003</v>
      </c>
      <c r="K528" s="59">
        <v>157.71616992256421</v>
      </c>
      <c r="L528" s="58"/>
      <c r="M528" s="57">
        <v>338245.75</v>
      </c>
      <c r="O528" s="57">
        <v>338922.2415</v>
      </c>
      <c r="P528" s="52"/>
      <c r="Q528" s="56">
        <v>169.12042630257187</v>
      </c>
      <c r="R528" s="55">
        <v>346427</v>
      </c>
      <c r="S528" s="55">
        <v>2048.40425</v>
      </c>
      <c r="T528" s="55">
        <v>178.76249999999999</v>
      </c>
      <c r="U528" s="55">
        <v>202.96224999999998</v>
      </c>
      <c r="V528" s="55">
        <v>170.58750000000001</v>
      </c>
      <c r="W528" s="46">
        <v>-1.2130372137974632</v>
      </c>
      <c r="X528" s="46">
        <v>58.647014379478605</v>
      </c>
      <c r="Y528" s="55">
        <v>171.91425000000004</v>
      </c>
      <c r="Z528" s="54">
        <v>8.3925938935149172E-2</v>
      </c>
      <c r="AA528" s="54">
        <v>4.3821209465381246E-3</v>
      </c>
      <c r="AB528" s="53">
        <v>2.25</v>
      </c>
      <c r="AC528" s="52"/>
      <c r="AD528" s="51">
        <v>0.08</v>
      </c>
      <c r="AE528" s="50">
        <v>170.33346351636933</v>
      </c>
      <c r="AF528" s="49">
        <v>1989.7572356205214</v>
      </c>
      <c r="AG528" s="49">
        <v>154.25</v>
      </c>
      <c r="AH528" s="49">
        <v>1722.24</v>
      </c>
      <c r="AI528" s="48">
        <v>1876.49</v>
      </c>
      <c r="AJ528" s="46">
        <v>113.26723562052143</v>
      </c>
      <c r="AK528" s="47">
        <v>34</v>
      </c>
      <c r="AL528" s="46">
        <v>147.26723562052143</v>
      </c>
    </row>
    <row r="529" spans="2:38">
      <c r="B529" s="62" t="s">
        <v>77</v>
      </c>
      <c r="C529" s="62" t="s">
        <v>305</v>
      </c>
      <c r="D529" s="61" t="s">
        <v>715</v>
      </c>
      <c r="E529" s="61">
        <v>1110446</v>
      </c>
      <c r="F529" s="61">
        <v>1110446</v>
      </c>
      <c r="G529" s="63">
        <v>4</v>
      </c>
      <c r="I529" s="60">
        <v>210781.75</v>
      </c>
      <c r="J529" s="57">
        <v>1227.66175</v>
      </c>
      <c r="K529" s="59">
        <v>171.69366887907032</v>
      </c>
      <c r="L529" s="58"/>
      <c r="M529" s="57">
        <v>218350.75</v>
      </c>
      <c r="O529" s="57">
        <v>218787.4515</v>
      </c>
      <c r="P529" s="52"/>
      <c r="Q529" s="56">
        <v>172.41822033149649</v>
      </c>
      <c r="R529" s="55">
        <v>219569</v>
      </c>
      <c r="S529" s="55">
        <v>1273.4675</v>
      </c>
      <c r="T529" s="55">
        <v>12.75</v>
      </c>
      <c r="U529" s="55">
        <v>98.624749999999992</v>
      </c>
      <c r="V529" s="55">
        <v>55.441500000000005</v>
      </c>
      <c r="W529" s="46">
        <v>-9.5770686803180354</v>
      </c>
      <c r="X529" s="46">
        <v>71.307528233933908</v>
      </c>
      <c r="Y529" s="55">
        <v>-9.0125000000000455</v>
      </c>
      <c r="Z529" s="54">
        <v>-7.0771338883795984E-3</v>
      </c>
      <c r="AA529" s="54">
        <v>5.8344610680901181E-2</v>
      </c>
      <c r="AB529" s="53">
        <v>15.75</v>
      </c>
      <c r="AC529" s="52"/>
      <c r="AD529" s="51">
        <v>0.06</v>
      </c>
      <c r="AE529" s="50">
        <v>181.99528901181452</v>
      </c>
      <c r="AF529" s="49">
        <v>1202.1599717660661</v>
      </c>
      <c r="AG529" s="49">
        <v>15</v>
      </c>
      <c r="AH529" s="49">
        <v>1267.48</v>
      </c>
      <c r="AI529" s="48">
        <v>1282.48</v>
      </c>
      <c r="AJ529" s="46">
        <v>-80.320028233933954</v>
      </c>
      <c r="AK529" s="47">
        <v>17</v>
      </c>
      <c r="AL529" s="46">
        <v>-63.320028233933954</v>
      </c>
    </row>
    <row r="530" spans="2:38">
      <c r="B530" s="62" t="s">
        <v>80</v>
      </c>
      <c r="C530" s="62" t="s">
        <v>237</v>
      </c>
      <c r="D530" s="61" t="s">
        <v>716</v>
      </c>
      <c r="E530" s="61">
        <v>1112188</v>
      </c>
      <c r="F530" s="61">
        <v>1112188</v>
      </c>
      <c r="G530" s="63">
        <v>2</v>
      </c>
      <c r="I530" s="60">
        <v>132457.5</v>
      </c>
      <c r="J530" s="57">
        <v>708.85424999999998</v>
      </c>
      <c r="K530" s="59">
        <v>186.86140345494155</v>
      </c>
      <c r="L530" s="58"/>
      <c r="M530" s="57">
        <v>133898.75</v>
      </c>
      <c r="O530" s="57">
        <v>134166.54749999999</v>
      </c>
      <c r="P530" s="52"/>
      <c r="Q530" s="56">
        <v>184.02290754295169</v>
      </c>
      <c r="R530" s="55">
        <v>135200.25</v>
      </c>
      <c r="S530" s="55">
        <v>734.69249999999988</v>
      </c>
      <c r="T530" s="55">
        <v>0</v>
      </c>
      <c r="U530" s="55">
        <v>26.816749999999999</v>
      </c>
      <c r="V530" s="55">
        <v>45.754249999999992</v>
      </c>
      <c r="W530" s="46">
        <v>-10.312952050187533</v>
      </c>
      <c r="X530" s="46">
        <v>44.307576801108326</v>
      </c>
      <c r="Y530" s="55">
        <v>35.332499999999868</v>
      </c>
      <c r="Z530" s="54">
        <v>4.8091548504986606E-2</v>
      </c>
      <c r="AA530" s="54">
        <v>6.8227307151357787E-3</v>
      </c>
      <c r="AB530" s="53">
        <v>10.5</v>
      </c>
      <c r="AC530" s="52"/>
      <c r="AD530" s="51">
        <v>0.04</v>
      </c>
      <c r="AE530" s="50">
        <v>194.33585959313922</v>
      </c>
      <c r="AF530" s="49">
        <v>690.38492319889156</v>
      </c>
      <c r="AG530" s="49">
        <v>0</v>
      </c>
      <c r="AH530" s="49">
        <v>699.36</v>
      </c>
      <c r="AI530" s="48">
        <v>699.36</v>
      </c>
      <c r="AJ530" s="46">
        <v>-8.9750768011084574</v>
      </c>
      <c r="AK530" s="47">
        <v>13</v>
      </c>
      <c r="AL530" s="46">
        <v>4.0249231988915426</v>
      </c>
    </row>
    <row r="531" spans="2:38">
      <c r="B531" s="62" t="s">
        <v>138</v>
      </c>
      <c r="C531" s="62" t="s">
        <v>139</v>
      </c>
      <c r="D531" s="61" t="s">
        <v>717</v>
      </c>
      <c r="E531" s="61">
        <v>1111198</v>
      </c>
      <c r="F531" s="61">
        <v>1111198</v>
      </c>
      <c r="G531" s="63">
        <v>3</v>
      </c>
      <c r="I531" s="60">
        <v>369676.5</v>
      </c>
      <c r="J531" s="57">
        <v>2083.5165000000002</v>
      </c>
      <c r="K531" s="59">
        <v>177.42912043173163</v>
      </c>
      <c r="L531" s="58"/>
      <c r="M531" s="57">
        <v>377581.25</v>
      </c>
      <c r="O531" s="57">
        <v>378336.41249999998</v>
      </c>
      <c r="P531" s="52"/>
      <c r="Q531" s="56">
        <v>178.58225439770399</v>
      </c>
      <c r="R531" s="55">
        <v>387654.75</v>
      </c>
      <c r="S531" s="55">
        <v>2170.7350000000001</v>
      </c>
      <c r="T531" s="55">
        <v>84.342500000000015</v>
      </c>
      <c r="U531" s="55">
        <v>195.66675000000001</v>
      </c>
      <c r="V531" s="55">
        <v>73.029250000000005</v>
      </c>
      <c r="W531" s="46">
        <v>-9.4926132599315451</v>
      </c>
      <c r="X531" s="46">
        <v>159.10836847840073</v>
      </c>
      <c r="Y531" s="55">
        <v>72.115000000000236</v>
      </c>
      <c r="Z531" s="54">
        <v>3.3221466461820642E-2</v>
      </c>
      <c r="AA531" s="54">
        <v>0.10648422427805372</v>
      </c>
      <c r="AB531" s="53">
        <v>39.5</v>
      </c>
      <c r="AC531" s="52"/>
      <c r="AD531" s="51">
        <v>0.06</v>
      </c>
      <c r="AE531" s="50">
        <v>188.07486765763554</v>
      </c>
      <c r="AF531" s="49">
        <v>2011.6266315215994</v>
      </c>
      <c r="AG531" s="49">
        <v>81.06</v>
      </c>
      <c r="AH531" s="49">
        <v>2017.56</v>
      </c>
      <c r="AI531" s="48">
        <v>2098.62</v>
      </c>
      <c r="AJ531" s="46">
        <v>-86.993368478400498</v>
      </c>
      <c r="AK531" s="47">
        <v>37</v>
      </c>
      <c r="AL531" s="46">
        <v>-49.993368478400498</v>
      </c>
    </row>
    <row r="532" spans="2:38">
      <c r="B532" s="62" t="s">
        <v>68</v>
      </c>
      <c r="C532" s="62" t="s">
        <v>69</v>
      </c>
      <c r="D532" s="61" t="s">
        <v>718</v>
      </c>
      <c r="E532" s="61">
        <v>1110642</v>
      </c>
      <c r="F532" s="61">
        <v>1110642</v>
      </c>
      <c r="G532" s="63">
        <v>5</v>
      </c>
      <c r="I532" s="60">
        <v>289092</v>
      </c>
      <c r="J532" s="57">
        <v>1802.9857500000001</v>
      </c>
      <c r="K532" s="59">
        <v>160.34070152800709</v>
      </c>
      <c r="L532" s="58"/>
      <c r="M532" s="57">
        <v>303032.5</v>
      </c>
      <c r="O532" s="57">
        <v>303638.565</v>
      </c>
      <c r="P532" s="52"/>
      <c r="Q532" s="56">
        <v>185.47424549362674</v>
      </c>
      <c r="R532" s="55">
        <v>296184.75</v>
      </c>
      <c r="S532" s="55">
        <v>1596.905</v>
      </c>
      <c r="T532" s="55">
        <v>56.25</v>
      </c>
      <c r="U532" s="55">
        <v>183.82925</v>
      </c>
      <c r="V532" s="55">
        <v>78.333249999999992</v>
      </c>
      <c r="W532" s="46">
        <v>12.306287843379096</v>
      </c>
      <c r="X532" s="46">
        <v>-156.52888650033992</v>
      </c>
      <c r="Y532" s="55">
        <v>-152.33500000000004</v>
      </c>
      <c r="Z532" s="54">
        <v>-9.5393902580303794E-2</v>
      </c>
      <c r="AA532" s="54">
        <v>3.7377450980392156E-2</v>
      </c>
      <c r="AB532" s="53">
        <v>28</v>
      </c>
      <c r="AC532" s="52"/>
      <c r="AD532" s="51">
        <v>0.08</v>
      </c>
      <c r="AE532" s="50">
        <v>173.16795765024764</v>
      </c>
      <c r="AF532" s="49">
        <v>1753.4338865003399</v>
      </c>
      <c r="AG532" s="49">
        <v>62</v>
      </c>
      <c r="AH532" s="49">
        <v>1687.24</v>
      </c>
      <c r="AI532" s="48">
        <v>1749.24</v>
      </c>
      <c r="AJ532" s="46">
        <v>4.193886500339886</v>
      </c>
      <c r="AK532" s="47">
        <v>31</v>
      </c>
      <c r="AL532" s="46">
        <v>35.193886500339886</v>
      </c>
    </row>
    <row r="533" spans="2:38">
      <c r="B533" s="62" t="s">
        <v>85</v>
      </c>
      <c r="C533" s="62" t="s">
        <v>97</v>
      </c>
      <c r="D533" s="61" t="s">
        <v>719</v>
      </c>
      <c r="E533" s="61">
        <v>1110814</v>
      </c>
      <c r="F533" s="61">
        <v>1110814</v>
      </c>
      <c r="G533" s="63">
        <v>4</v>
      </c>
      <c r="I533" s="60">
        <v>96081.75</v>
      </c>
      <c r="J533" s="57">
        <v>565.67500000000007</v>
      </c>
      <c r="K533" s="59">
        <v>169.85327263888274</v>
      </c>
      <c r="L533" s="58"/>
      <c r="M533" s="57">
        <v>97553</v>
      </c>
      <c r="O533" s="57">
        <v>97748.106</v>
      </c>
      <c r="P533" s="52"/>
      <c r="Q533" s="56">
        <v>175.85364776541246</v>
      </c>
      <c r="R533" s="55">
        <v>99550.75</v>
      </c>
      <c r="S533" s="55">
        <v>566.1</v>
      </c>
      <c r="T533" s="55">
        <v>38.8125</v>
      </c>
      <c r="U533" s="55">
        <v>49.033333333333331</v>
      </c>
      <c r="V533" s="55">
        <v>0</v>
      </c>
      <c r="W533" s="46">
        <v>-5.8893539581920891</v>
      </c>
      <c r="X533" s="46">
        <v>28.263026510062332</v>
      </c>
      <c r="Y533" s="55">
        <v>-16.379999999999995</v>
      </c>
      <c r="Z533" s="54">
        <v>-2.8934817170111277E-2</v>
      </c>
      <c r="AA533" s="54">
        <v>0</v>
      </c>
      <c r="AB533" s="53">
        <v>0</v>
      </c>
      <c r="AC533" s="52"/>
      <c r="AD533" s="51">
        <v>7.0000000000000007E-2</v>
      </c>
      <c r="AE533" s="50">
        <v>181.74300172360455</v>
      </c>
      <c r="AF533" s="49">
        <v>537.83697348993769</v>
      </c>
      <c r="AG533" s="49">
        <v>38</v>
      </c>
      <c r="AH533" s="49">
        <v>544.48</v>
      </c>
      <c r="AI533" s="48">
        <v>582.48</v>
      </c>
      <c r="AJ533" s="46">
        <v>-44.643026510062327</v>
      </c>
      <c r="AK533" s="47">
        <v>9</v>
      </c>
      <c r="AL533" s="46">
        <v>-35.643026510062327</v>
      </c>
    </row>
    <row r="534" spans="2:38">
      <c r="B534" s="62" t="s">
        <v>151</v>
      </c>
      <c r="C534" s="62" t="s">
        <v>261</v>
      </c>
      <c r="D534" s="61" t="s">
        <v>720</v>
      </c>
      <c r="E534" s="61">
        <v>1111321</v>
      </c>
      <c r="F534" s="61">
        <v>1111321</v>
      </c>
      <c r="G534" s="63">
        <v>2</v>
      </c>
      <c r="I534" s="60">
        <v>191310.25</v>
      </c>
      <c r="J534" s="57">
        <v>982.19</v>
      </c>
      <c r="K534" s="59">
        <v>194.77926877691687</v>
      </c>
      <c r="L534" s="58"/>
      <c r="M534" s="57">
        <v>199050.5</v>
      </c>
      <c r="O534" s="57">
        <v>199448.601</v>
      </c>
      <c r="P534" s="52"/>
      <c r="Q534" s="56">
        <v>184.93290780013993</v>
      </c>
      <c r="R534" s="55">
        <v>200042.25</v>
      </c>
      <c r="S534" s="55">
        <v>1081.7017499999999</v>
      </c>
      <c r="T534" s="55">
        <v>18.5</v>
      </c>
      <c r="U534" s="55">
        <v>67.158249999999995</v>
      </c>
      <c r="V534" s="55">
        <v>89.949749999999995</v>
      </c>
      <c r="W534" s="46">
        <v>-11.06709219986007</v>
      </c>
      <c r="X534" s="46">
        <v>64.106846938775448</v>
      </c>
      <c r="Y534" s="55">
        <v>140.86175000000003</v>
      </c>
      <c r="Z534" s="54">
        <v>0.13022235565394993</v>
      </c>
      <c r="AA534" s="54">
        <v>1.0271869591916486E-2</v>
      </c>
      <c r="AB534" s="53">
        <v>3.25</v>
      </c>
      <c r="AC534" s="52"/>
      <c r="AD534" s="51">
        <v>0.01</v>
      </c>
      <c r="AE534" s="50">
        <v>196</v>
      </c>
      <c r="AF534" s="49">
        <v>1017.5949030612245</v>
      </c>
      <c r="AG534" s="49">
        <v>16.3</v>
      </c>
      <c r="AH534" s="49">
        <v>924.54</v>
      </c>
      <c r="AI534" s="48">
        <v>940.83999999999992</v>
      </c>
      <c r="AJ534" s="46">
        <v>76.754903061224582</v>
      </c>
      <c r="AK534" s="47">
        <v>20</v>
      </c>
      <c r="AL534" s="46">
        <v>96.754903061224582</v>
      </c>
    </row>
    <row r="535" spans="2:38">
      <c r="B535" s="62" t="s">
        <v>145</v>
      </c>
      <c r="C535" s="62" t="s">
        <v>183</v>
      </c>
      <c r="D535" s="61" t="s">
        <v>721</v>
      </c>
      <c r="E535" s="61">
        <v>1112886</v>
      </c>
      <c r="F535" s="61">
        <v>1112886</v>
      </c>
      <c r="G535" s="63">
        <v>4</v>
      </c>
      <c r="I535" s="60">
        <v>80467.75</v>
      </c>
      <c r="J535" s="57">
        <v>486.87150000000014</v>
      </c>
      <c r="K535" s="59">
        <v>165.2751290638289</v>
      </c>
      <c r="L535" s="58"/>
      <c r="M535" s="57">
        <v>86430.25</v>
      </c>
      <c r="O535" s="57">
        <v>86603.110499999995</v>
      </c>
      <c r="P535" s="52"/>
      <c r="Q535" s="56">
        <v>190.96187198164301</v>
      </c>
      <c r="R535" s="55">
        <v>89463.25</v>
      </c>
      <c r="S535" s="55">
        <v>468.48750000000007</v>
      </c>
      <c r="T535" s="55">
        <v>0</v>
      </c>
      <c r="U535" s="55">
        <v>17.254249999999999</v>
      </c>
      <c r="V535" s="55">
        <v>4.6875</v>
      </c>
      <c r="W535" s="46">
        <v>12.464732592707804</v>
      </c>
      <c r="X535" s="46">
        <v>-16.691762796456828</v>
      </c>
      <c r="Y535" s="55">
        <v>-35.612499999999955</v>
      </c>
      <c r="Z535" s="54">
        <v>-7.6015902238586827E-2</v>
      </c>
      <c r="AA535" s="54">
        <v>2.0934761441090553E-3</v>
      </c>
      <c r="AB535" s="53">
        <v>0.5</v>
      </c>
      <c r="AC535" s="52"/>
      <c r="AD535" s="51">
        <v>0.08</v>
      </c>
      <c r="AE535" s="50">
        <v>178.49713938893521</v>
      </c>
      <c r="AF535" s="49">
        <v>485.1792627964569</v>
      </c>
      <c r="AG535" s="49">
        <v>0</v>
      </c>
      <c r="AH535" s="49">
        <v>504.1</v>
      </c>
      <c r="AI535" s="48">
        <v>504.1</v>
      </c>
      <c r="AJ535" s="46">
        <v>-18.920737203543126</v>
      </c>
      <c r="AK535" s="47">
        <v>6</v>
      </c>
      <c r="AL535" s="46">
        <v>-12.920737203543126</v>
      </c>
    </row>
    <row r="536" spans="2:38">
      <c r="B536" s="62" t="s">
        <v>88</v>
      </c>
      <c r="C536" s="62" t="s">
        <v>101</v>
      </c>
      <c r="D536" s="61" t="s">
        <v>722</v>
      </c>
      <c r="E536" s="61">
        <v>1112274</v>
      </c>
      <c r="F536" s="61">
        <v>1112274</v>
      </c>
      <c r="G536" s="63">
        <v>4</v>
      </c>
      <c r="I536" s="60">
        <v>97628.25</v>
      </c>
      <c r="J536" s="57">
        <v>572.46924999999999</v>
      </c>
      <c r="K536" s="59">
        <v>170.53885427033853</v>
      </c>
      <c r="L536" s="58"/>
      <c r="M536" s="57">
        <v>99130.25</v>
      </c>
      <c r="O536" s="57">
        <v>99328.510500000004</v>
      </c>
      <c r="P536" s="52"/>
      <c r="Q536" s="56">
        <v>160.89203735950608</v>
      </c>
      <c r="R536" s="55">
        <v>101635.5</v>
      </c>
      <c r="S536" s="55">
        <v>631.70000000000005</v>
      </c>
      <c r="T536" s="55">
        <v>17.350000000000001</v>
      </c>
      <c r="U536" s="55">
        <v>21.862500000000001</v>
      </c>
      <c r="V536" s="55">
        <v>31.14575</v>
      </c>
      <c r="W536" s="46">
        <v>-21.584536709756151</v>
      </c>
      <c r="X536" s="46">
        <v>87.364317424667888</v>
      </c>
      <c r="Y536" s="55">
        <v>20.5</v>
      </c>
      <c r="Z536" s="54">
        <v>3.2452113344942218E-2</v>
      </c>
      <c r="AA536" s="54">
        <v>3.7104434463889318E-3</v>
      </c>
      <c r="AB536" s="53">
        <v>1.25</v>
      </c>
      <c r="AC536" s="52"/>
      <c r="AD536" s="51">
        <v>7.0000000000000007E-2</v>
      </c>
      <c r="AE536" s="50">
        <v>182.47657406926223</v>
      </c>
      <c r="AF536" s="49">
        <v>544.33568257533216</v>
      </c>
      <c r="AG536" s="49">
        <v>13.2</v>
      </c>
      <c r="AH536" s="49">
        <v>598</v>
      </c>
      <c r="AI536" s="48">
        <v>611.20000000000005</v>
      </c>
      <c r="AJ536" s="46">
        <v>-66.864317424667888</v>
      </c>
      <c r="AK536" s="47">
        <v>13</v>
      </c>
      <c r="AL536" s="46">
        <v>-53.864317424667888</v>
      </c>
    </row>
    <row r="537" spans="2:38">
      <c r="B537" s="62" t="s">
        <v>138</v>
      </c>
      <c r="C537" s="62" t="s">
        <v>194</v>
      </c>
      <c r="D537" s="61" t="s">
        <v>723</v>
      </c>
      <c r="E537" s="61">
        <v>1111234</v>
      </c>
      <c r="F537" s="61">
        <v>1111234</v>
      </c>
      <c r="G537" s="63">
        <v>6</v>
      </c>
      <c r="I537" s="60">
        <v>591707.25</v>
      </c>
      <c r="J537" s="57">
        <v>4204.3877499999999</v>
      </c>
      <c r="K537" s="59">
        <v>140.73565170101165</v>
      </c>
      <c r="L537" s="58"/>
      <c r="M537" s="57">
        <v>601302.5</v>
      </c>
      <c r="O537" s="57">
        <v>602505.10499999998</v>
      </c>
      <c r="P537" s="52"/>
      <c r="Q537" s="56">
        <v>132.69177668653856</v>
      </c>
      <c r="R537" s="55">
        <v>637453.75</v>
      </c>
      <c r="S537" s="55">
        <v>4804.0185000000001</v>
      </c>
      <c r="T537" s="55">
        <v>390.07749999999999</v>
      </c>
      <c r="U537" s="55">
        <v>535.67499999999995</v>
      </c>
      <c r="V537" s="55">
        <v>227.04174999999998</v>
      </c>
      <c r="W537" s="46">
        <v>-23.524796701584364</v>
      </c>
      <c r="X537" s="46">
        <v>947.16072919827457</v>
      </c>
      <c r="Y537" s="55">
        <v>643.91849999999977</v>
      </c>
      <c r="Z537" s="54">
        <v>0.1340374730030702</v>
      </c>
      <c r="AA537" s="54">
        <v>6.6888460143135124E-4</v>
      </c>
      <c r="AB537" s="53">
        <v>0.5</v>
      </c>
      <c r="AC537" s="52"/>
      <c r="AD537" s="51">
        <v>0.11</v>
      </c>
      <c r="AE537" s="50">
        <v>156.21657338812292</v>
      </c>
      <c r="AF537" s="49">
        <v>3856.8577708017256</v>
      </c>
      <c r="AG537" s="49">
        <v>463.04</v>
      </c>
      <c r="AH537" s="49">
        <v>3697.0600000000004</v>
      </c>
      <c r="AI537" s="48">
        <v>4160.1000000000004</v>
      </c>
      <c r="AJ537" s="46">
        <v>-303.2422291982748</v>
      </c>
      <c r="AK537" s="47">
        <v>77</v>
      </c>
      <c r="AL537" s="46">
        <v>-226.2422291982748</v>
      </c>
    </row>
    <row r="538" spans="2:38">
      <c r="B538" s="62" t="s">
        <v>154</v>
      </c>
      <c r="C538" s="62" t="s">
        <v>268</v>
      </c>
      <c r="D538" s="61" t="s">
        <v>724</v>
      </c>
      <c r="E538" s="61">
        <v>1110576</v>
      </c>
      <c r="F538" s="61">
        <v>1110576</v>
      </c>
      <c r="G538" s="63">
        <v>5</v>
      </c>
      <c r="I538" s="60">
        <v>233962.25</v>
      </c>
      <c r="J538" s="57">
        <v>1517.2125000000001</v>
      </c>
      <c r="K538" s="59">
        <v>154.2053272036712</v>
      </c>
      <c r="L538" s="58"/>
      <c r="M538" s="57">
        <v>241133.75</v>
      </c>
      <c r="O538" s="57">
        <v>241616.01749999999</v>
      </c>
      <c r="P538" s="52"/>
      <c r="Q538" s="56">
        <v>163.25831116142126</v>
      </c>
      <c r="R538" s="55">
        <v>237681</v>
      </c>
      <c r="S538" s="55">
        <v>1455.8584999999998</v>
      </c>
      <c r="T538" s="55">
        <v>48.5625</v>
      </c>
      <c r="U538" s="55">
        <v>104.98325</v>
      </c>
      <c r="V538" s="55">
        <v>7.6875</v>
      </c>
      <c r="W538" s="46">
        <v>-4.8254954905803515</v>
      </c>
      <c r="X538" s="46">
        <v>18.385002030986925</v>
      </c>
      <c r="Y538" s="55">
        <v>-89.681500000000142</v>
      </c>
      <c r="Z538" s="54">
        <v>-6.1600423392795492E-2</v>
      </c>
      <c r="AA538" s="54">
        <v>5.0297619047619052E-4</v>
      </c>
      <c r="AB538" s="53">
        <v>2.75</v>
      </c>
      <c r="AC538" s="52"/>
      <c r="AD538" s="51">
        <v>0.09</v>
      </c>
      <c r="AE538" s="50">
        <v>168.08380665200161</v>
      </c>
      <c r="AF538" s="49">
        <v>1437.4734979690129</v>
      </c>
      <c r="AG538" s="49">
        <v>47.15</v>
      </c>
      <c r="AH538" s="49">
        <v>1498.3899999999999</v>
      </c>
      <c r="AI538" s="48">
        <v>1545.54</v>
      </c>
      <c r="AJ538" s="46">
        <v>-108.06650203098707</v>
      </c>
      <c r="AK538" s="47">
        <v>33</v>
      </c>
      <c r="AL538" s="46">
        <v>-75.066502030987067</v>
      </c>
    </row>
    <row r="539" spans="2:38">
      <c r="B539" s="62" t="s">
        <v>65</v>
      </c>
      <c r="C539" s="62" t="s">
        <v>172</v>
      </c>
      <c r="D539" s="61" t="s">
        <v>725</v>
      </c>
      <c r="E539" s="61">
        <v>1111734</v>
      </c>
      <c r="F539" s="61">
        <v>1111734</v>
      </c>
      <c r="G539" s="63">
        <v>5</v>
      </c>
      <c r="I539" s="60">
        <v>278332.5</v>
      </c>
      <c r="J539" s="57">
        <v>1779.02775</v>
      </c>
      <c r="K539" s="59">
        <v>156.45202836212084</v>
      </c>
      <c r="L539" s="58"/>
      <c r="M539" s="57">
        <v>297289.5</v>
      </c>
      <c r="O539" s="57">
        <v>297884.07900000003</v>
      </c>
      <c r="P539" s="52"/>
      <c r="Q539" s="56">
        <v>157.74596139038394</v>
      </c>
      <c r="R539" s="55">
        <v>302686.5</v>
      </c>
      <c r="S539" s="55">
        <v>1918.8225</v>
      </c>
      <c r="T539" s="55">
        <v>13.424999999999999</v>
      </c>
      <c r="U539" s="55">
        <v>408.39433333333335</v>
      </c>
      <c r="V539" s="55">
        <v>0</v>
      </c>
      <c r="W539" s="46">
        <v>-11.222229240706582</v>
      </c>
      <c r="X539" s="46">
        <v>155.86298739935614</v>
      </c>
      <c r="Y539" s="55">
        <v>260.22249999999985</v>
      </c>
      <c r="Z539" s="54">
        <v>0.13561572266324784</v>
      </c>
      <c r="AA539" s="54">
        <v>4.2222941446179572E-2</v>
      </c>
      <c r="AB539" s="53">
        <v>19.5</v>
      </c>
      <c r="AC539" s="52"/>
      <c r="AD539" s="51">
        <v>0.08</v>
      </c>
      <c r="AE539" s="50">
        <v>168.96819063109052</v>
      </c>
      <c r="AF539" s="49">
        <v>1762.9595126006438</v>
      </c>
      <c r="AG539" s="49">
        <v>17.239999999999998</v>
      </c>
      <c r="AH539" s="49">
        <v>1641.3600000000001</v>
      </c>
      <c r="AI539" s="48">
        <v>1658.6000000000001</v>
      </c>
      <c r="AJ539" s="46">
        <v>104.35951260064371</v>
      </c>
      <c r="AK539" s="47">
        <v>36</v>
      </c>
      <c r="AL539" s="46">
        <v>140.35951260064371</v>
      </c>
    </row>
    <row r="540" spans="2:38">
      <c r="B540" s="62" t="s">
        <v>68</v>
      </c>
      <c r="C540" s="62" t="s">
        <v>71</v>
      </c>
      <c r="D540" s="61" t="s">
        <v>726</v>
      </c>
      <c r="E540" s="61">
        <v>1110661</v>
      </c>
      <c r="F540" s="61">
        <v>1110661</v>
      </c>
      <c r="G540" s="63">
        <v>5</v>
      </c>
      <c r="I540" s="60">
        <v>143800</v>
      </c>
      <c r="J540" s="57">
        <v>924.09999999999991</v>
      </c>
      <c r="K540" s="59">
        <v>155.61086462504059</v>
      </c>
      <c r="L540" s="58"/>
      <c r="M540" s="57">
        <v>150296.5</v>
      </c>
      <c r="O540" s="57">
        <v>150597.09299999999</v>
      </c>
      <c r="P540" s="52"/>
      <c r="Q540" s="56">
        <v>159.1980671100909</v>
      </c>
      <c r="R540" s="55">
        <v>153738.25</v>
      </c>
      <c r="S540" s="55">
        <v>965.70425</v>
      </c>
      <c r="T540" s="55">
        <v>6.8125</v>
      </c>
      <c r="U540" s="55">
        <v>54.671000000000006</v>
      </c>
      <c r="V540" s="55">
        <v>17.478999999999999</v>
      </c>
      <c r="W540" s="46">
        <v>-10.41777533120333</v>
      </c>
      <c r="X540" s="46">
        <v>77.832628856337237</v>
      </c>
      <c r="Y540" s="55">
        <v>19.224249999999984</v>
      </c>
      <c r="Z540" s="54">
        <v>1.9906974624995161E-2</v>
      </c>
      <c r="AA540" s="54">
        <v>8.8641580586981466E-4</v>
      </c>
      <c r="AB540" s="53">
        <v>2.5</v>
      </c>
      <c r="AC540" s="52"/>
      <c r="AD540" s="51">
        <v>0.09</v>
      </c>
      <c r="AE540" s="50">
        <v>169.61584244129423</v>
      </c>
      <c r="AF540" s="49">
        <v>887.87162114366276</v>
      </c>
      <c r="AG540" s="49">
        <v>5.6</v>
      </c>
      <c r="AH540" s="49">
        <v>940.88</v>
      </c>
      <c r="AI540" s="48">
        <v>946.48</v>
      </c>
      <c r="AJ540" s="46">
        <v>-58.608378856337254</v>
      </c>
      <c r="AK540" s="47">
        <v>17</v>
      </c>
      <c r="AL540" s="46">
        <v>-41.608378856337254</v>
      </c>
    </row>
    <row r="541" spans="2:38">
      <c r="B541" s="62" t="s">
        <v>80</v>
      </c>
      <c r="C541" s="62" t="s">
        <v>226</v>
      </c>
      <c r="D541" s="61" t="s">
        <v>727</v>
      </c>
      <c r="E541" s="61">
        <v>1112162</v>
      </c>
      <c r="F541" s="61">
        <v>1112162</v>
      </c>
      <c r="G541" s="63">
        <v>4</v>
      </c>
      <c r="I541" s="60">
        <v>179650.25</v>
      </c>
      <c r="J541" s="57">
        <v>1035.1277500000001</v>
      </c>
      <c r="K541" s="59">
        <v>173.55369904825756</v>
      </c>
      <c r="L541" s="58"/>
      <c r="M541" s="57">
        <v>186727.75</v>
      </c>
      <c r="O541" s="57">
        <v>187101.20550000001</v>
      </c>
      <c r="P541" s="52"/>
      <c r="Q541" s="56">
        <v>177.57526869159159</v>
      </c>
      <c r="R541" s="55">
        <v>184309.5</v>
      </c>
      <c r="S541" s="55">
        <v>1037.9232500000001</v>
      </c>
      <c r="T541" s="55">
        <v>0</v>
      </c>
      <c r="U541" s="55">
        <v>44.445750000000004</v>
      </c>
      <c r="V541" s="55">
        <v>43.745750000000001</v>
      </c>
      <c r="W541" s="46">
        <v>-6.3916522995614287</v>
      </c>
      <c r="X541" s="46">
        <v>20.886032156919896</v>
      </c>
      <c r="Y541" s="55">
        <v>2.5632499999999254</v>
      </c>
      <c r="Z541" s="54">
        <v>2.4695949339220654E-3</v>
      </c>
      <c r="AA541" s="54">
        <v>7.9269972451790641E-2</v>
      </c>
      <c r="AB541" s="53">
        <v>13.25</v>
      </c>
      <c r="AC541" s="52"/>
      <c r="AD541" s="51">
        <v>0.06</v>
      </c>
      <c r="AE541" s="50">
        <v>183.96692099115302</v>
      </c>
      <c r="AF541" s="49">
        <v>1017.0372178430802</v>
      </c>
      <c r="AG541" s="49">
        <v>0</v>
      </c>
      <c r="AH541" s="49">
        <v>1035.3600000000001</v>
      </c>
      <c r="AI541" s="48">
        <v>1035.3600000000001</v>
      </c>
      <c r="AJ541" s="46">
        <v>-18.32278215691997</v>
      </c>
      <c r="AK541" s="47">
        <v>16</v>
      </c>
      <c r="AL541" s="46">
        <v>-2.3227821569199705</v>
      </c>
    </row>
    <row r="542" spans="2:38">
      <c r="B542" s="62" t="s">
        <v>65</v>
      </c>
      <c r="C542" s="62" t="s">
        <v>172</v>
      </c>
      <c r="D542" s="61" t="s">
        <v>728</v>
      </c>
      <c r="E542" s="61">
        <v>1111740</v>
      </c>
      <c r="F542" s="61">
        <v>1111740</v>
      </c>
      <c r="G542" s="63">
        <v>4</v>
      </c>
      <c r="I542" s="60">
        <v>199191</v>
      </c>
      <c r="J542" s="57">
        <v>1237.5134999999998</v>
      </c>
      <c r="K542" s="59">
        <v>160.96066830786091</v>
      </c>
      <c r="L542" s="58"/>
      <c r="M542" s="57">
        <v>227834</v>
      </c>
      <c r="O542" s="57">
        <v>228289.66800000001</v>
      </c>
      <c r="P542" s="52"/>
      <c r="Q542" s="56">
        <v>195.55067570613687</v>
      </c>
      <c r="R542" s="55">
        <v>238568.5</v>
      </c>
      <c r="S542" s="55">
        <v>1219.9830000000002</v>
      </c>
      <c r="T542" s="55">
        <v>4.7333333333333334</v>
      </c>
      <c r="U542" s="55">
        <v>97.383499999999998</v>
      </c>
      <c r="V542" s="55">
        <v>47.987249999999996</v>
      </c>
      <c r="W542" s="46">
        <v>21.713153933647078</v>
      </c>
      <c r="X542" s="46">
        <v>-93.252863421790607</v>
      </c>
      <c r="Y542" s="55">
        <v>15.503000000000156</v>
      </c>
      <c r="Z542" s="54">
        <v>1.2707554121655921E-2</v>
      </c>
      <c r="AA542" s="54">
        <v>3.8542942478351494E-2</v>
      </c>
      <c r="AB542" s="53">
        <v>8.5</v>
      </c>
      <c r="AC542" s="52"/>
      <c r="AD542" s="51">
        <v>0.08</v>
      </c>
      <c r="AE542" s="50">
        <v>173.83752177248979</v>
      </c>
      <c r="AF542" s="49">
        <v>1313.2358634217908</v>
      </c>
      <c r="AG542" s="49">
        <v>6</v>
      </c>
      <c r="AH542" s="49">
        <v>1198.48</v>
      </c>
      <c r="AI542" s="48">
        <v>1204.48</v>
      </c>
      <c r="AJ542" s="46">
        <v>108.75586342179076</v>
      </c>
      <c r="AK542" s="47">
        <v>30</v>
      </c>
      <c r="AL542" s="46">
        <v>138.75586342179076</v>
      </c>
    </row>
    <row r="543" spans="2:38">
      <c r="B543" s="62" t="s">
        <v>74</v>
      </c>
      <c r="C543" s="62" t="s">
        <v>391</v>
      </c>
      <c r="D543" s="61" t="s">
        <v>729</v>
      </c>
      <c r="E543" s="61">
        <v>1110109</v>
      </c>
      <c r="F543" s="61">
        <v>1110109</v>
      </c>
      <c r="G543" s="63">
        <v>2</v>
      </c>
      <c r="I543" s="60">
        <v>169377.25</v>
      </c>
      <c r="J543" s="57">
        <v>907.4375</v>
      </c>
      <c r="K543" s="59">
        <v>186.65445278600455</v>
      </c>
      <c r="L543" s="58"/>
      <c r="M543" s="57">
        <v>187171.5</v>
      </c>
      <c r="O543" s="57">
        <v>187545.84299999999</v>
      </c>
      <c r="P543" s="52"/>
      <c r="Q543" s="56">
        <v>204.93978720916635</v>
      </c>
      <c r="R543" s="55">
        <v>184049.25</v>
      </c>
      <c r="S543" s="55">
        <v>898.06500000000005</v>
      </c>
      <c r="T543" s="55">
        <v>46.594999999999999</v>
      </c>
      <c r="U543" s="55">
        <v>127.4</v>
      </c>
      <c r="V543" s="55">
        <v>46.85</v>
      </c>
      <c r="W543" s="46">
        <v>10.819156311721628</v>
      </c>
      <c r="X543" s="46">
        <v>-68.065401147736566</v>
      </c>
      <c r="Y543" s="55">
        <v>-13.324999999999932</v>
      </c>
      <c r="Z543" s="54">
        <v>-1.4837456086140682E-2</v>
      </c>
      <c r="AA543" s="54">
        <v>1.1970044197086268E-2</v>
      </c>
      <c r="AB543" s="53">
        <v>3</v>
      </c>
      <c r="AC543" s="52"/>
      <c r="AD543" s="51">
        <v>0.04</v>
      </c>
      <c r="AE543" s="50">
        <v>194.12063089744473</v>
      </c>
      <c r="AF543" s="49">
        <v>966.13040114773662</v>
      </c>
      <c r="AG543" s="49">
        <v>32.15</v>
      </c>
      <c r="AH543" s="49">
        <v>879.24</v>
      </c>
      <c r="AI543" s="48">
        <v>911.39</v>
      </c>
      <c r="AJ543" s="46">
        <v>54.740401147736634</v>
      </c>
      <c r="AK543" s="47">
        <v>14</v>
      </c>
      <c r="AL543" s="46">
        <v>68.740401147736634</v>
      </c>
    </row>
    <row r="544" spans="2:38">
      <c r="B544" s="62" t="s">
        <v>91</v>
      </c>
      <c r="C544" s="62" t="s">
        <v>92</v>
      </c>
      <c r="D544" s="61" t="s">
        <v>730</v>
      </c>
      <c r="E544" s="61">
        <v>1112689</v>
      </c>
      <c r="F544" s="61">
        <v>1112689</v>
      </c>
      <c r="G544" s="63">
        <v>4</v>
      </c>
      <c r="I544" s="60">
        <v>242112.25</v>
      </c>
      <c r="J544" s="57">
        <v>1474.31375</v>
      </c>
      <c r="K544" s="59">
        <v>164.22030249667006</v>
      </c>
      <c r="L544" s="58"/>
      <c r="M544" s="57">
        <v>245690.25</v>
      </c>
      <c r="O544" s="57">
        <v>246181.6305</v>
      </c>
      <c r="P544" s="52"/>
      <c r="Q544" s="56">
        <v>160.73156383594952</v>
      </c>
      <c r="R544" s="55">
        <v>249592.25</v>
      </c>
      <c r="S544" s="55">
        <v>1552.8515000000002</v>
      </c>
      <c r="T544" s="55">
        <v>0</v>
      </c>
      <c r="U544" s="55">
        <v>217.21133333333333</v>
      </c>
      <c r="V544" s="55">
        <v>69.288666666666657</v>
      </c>
      <c r="W544" s="46">
        <v>-16.626362860454151</v>
      </c>
      <c r="X544" s="46">
        <v>164.80172356453909</v>
      </c>
      <c r="Y544" s="55">
        <v>177.52150000000029</v>
      </c>
      <c r="Z544" s="54">
        <v>0.11431968865020271</v>
      </c>
      <c r="AA544" s="54">
        <v>2.836831718693936E-2</v>
      </c>
      <c r="AB544" s="53">
        <v>9.25</v>
      </c>
      <c r="AC544" s="52"/>
      <c r="AD544" s="51">
        <v>0.08</v>
      </c>
      <c r="AE544" s="50">
        <v>177.35792669640367</v>
      </c>
      <c r="AF544" s="49">
        <v>1388.0497764354611</v>
      </c>
      <c r="AG544" s="49">
        <v>0</v>
      </c>
      <c r="AH544" s="49">
        <v>1375.33</v>
      </c>
      <c r="AI544" s="48">
        <v>1375.33</v>
      </c>
      <c r="AJ544" s="46">
        <v>12.719776435461199</v>
      </c>
      <c r="AK544" s="47">
        <v>24</v>
      </c>
      <c r="AL544" s="46">
        <v>36.719776435461199</v>
      </c>
    </row>
    <row r="545" spans="2:38">
      <c r="B545" s="62" t="s">
        <v>85</v>
      </c>
      <c r="C545" s="62" t="s">
        <v>162</v>
      </c>
      <c r="D545" s="61" t="s">
        <v>731</v>
      </c>
      <c r="E545" s="61">
        <v>1111592</v>
      </c>
      <c r="F545" s="61">
        <v>1111592</v>
      </c>
      <c r="G545" s="63">
        <v>5</v>
      </c>
      <c r="I545" s="60">
        <v>113456</v>
      </c>
      <c r="J545" s="57">
        <v>759.65000000000009</v>
      </c>
      <c r="K545" s="59">
        <v>149.35299150924766</v>
      </c>
      <c r="L545" s="58"/>
      <c r="M545" s="57">
        <v>126168.75</v>
      </c>
      <c r="O545" s="57">
        <v>126421.08749999999</v>
      </c>
      <c r="P545" s="52"/>
      <c r="Q545" s="56">
        <v>172.27476076396701</v>
      </c>
      <c r="R545" s="55">
        <v>130158.75</v>
      </c>
      <c r="S545" s="55">
        <v>755.53</v>
      </c>
      <c r="T545" s="55">
        <v>94.78</v>
      </c>
      <c r="U545" s="55">
        <v>40.883250000000004</v>
      </c>
      <c r="V545" s="55">
        <v>42.75</v>
      </c>
      <c r="W545" s="46">
        <v>7.9864701037945736</v>
      </c>
      <c r="X545" s="46">
        <v>-13.97759541043547</v>
      </c>
      <c r="Y545" s="55">
        <v>41.230000000000018</v>
      </c>
      <c r="Z545" s="54">
        <v>5.4570963429645437E-2</v>
      </c>
      <c r="AA545" s="54">
        <v>1.1190689346463743E-4</v>
      </c>
      <c r="AB545" s="53">
        <v>0.25</v>
      </c>
      <c r="AC545" s="52"/>
      <c r="AD545" s="51">
        <v>0.1</v>
      </c>
      <c r="AE545" s="50">
        <v>164.28829066017244</v>
      </c>
      <c r="AF545" s="49">
        <v>769.50759541043544</v>
      </c>
      <c r="AG545" s="49">
        <v>102.3</v>
      </c>
      <c r="AH545" s="49">
        <v>612</v>
      </c>
      <c r="AI545" s="48">
        <v>714.3</v>
      </c>
      <c r="AJ545" s="46">
        <v>55.207595410435488</v>
      </c>
      <c r="AK545" s="47">
        <v>11</v>
      </c>
      <c r="AL545" s="46">
        <v>66.207595410435488</v>
      </c>
    </row>
    <row r="546" spans="2:38">
      <c r="B546" s="62" t="s">
        <v>94</v>
      </c>
      <c r="C546" s="62" t="s">
        <v>221</v>
      </c>
      <c r="D546" s="61" t="s">
        <v>732</v>
      </c>
      <c r="E546" s="61">
        <v>1110047</v>
      </c>
      <c r="F546" s="61">
        <v>1110047</v>
      </c>
      <c r="G546" s="63">
        <v>4</v>
      </c>
      <c r="I546" s="60">
        <v>535207.75</v>
      </c>
      <c r="J546" s="57">
        <v>3191.7215000000001</v>
      </c>
      <c r="K546" s="59">
        <v>167.6862313958157</v>
      </c>
      <c r="L546" s="58"/>
      <c r="M546" s="57">
        <v>567214.75</v>
      </c>
      <c r="O546" s="57">
        <v>568349.17949999997</v>
      </c>
      <c r="P546" s="52"/>
      <c r="Q546" s="56">
        <v>162.4649795685923</v>
      </c>
      <c r="R546" s="55">
        <v>566570.5</v>
      </c>
      <c r="S546" s="55">
        <v>3487.33925</v>
      </c>
      <c r="T546" s="55">
        <v>99.922499999999999</v>
      </c>
      <c r="U546" s="55">
        <v>112.79575</v>
      </c>
      <c r="V546" s="55">
        <v>305.47075000000001</v>
      </c>
      <c r="W546" s="46">
        <v>-16.959288024930487</v>
      </c>
      <c r="X546" s="46">
        <v>319.71211057888104</v>
      </c>
      <c r="Y546" s="55">
        <v>495.04925000000003</v>
      </c>
      <c r="Z546" s="54">
        <v>0.14195614894650702</v>
      </c>
      <c r="AA546" s="54">
        <v>0.1251525294820684</v>
      </c>
      <c r="AB546" s="53">
        <v>105.75</v>
      </c>
      <c r="AC546" s="52"/>
      <c r="AD546" s="51">
        <v>7.0000000000000007E-2</v>
      </c>
      <c r="AE546" s="50">
        <v>179.42426759352279</v>
      </c>
      <c r="AF546" s="49">
        <v>3167.627139421119</v>
      </c>
      <c r="AG546" s="49">
        <v>99.17</v>
      </c>
      <c r="AH546" s="49">
        <v>2893.12</v>
      </c>
      <c r="AI546" s="48">
        <v>2992.29</v>
      </c>
      <c r="AJ546" s="46">
        <v>175.33713942111899</v>
      </c>
      <c r="AK546" s="47">
        <v>51</v>
      </c>
      <c r="AL546" s="46">
        <v>226.33713942111899</v>
      </c>
    </row>
    <row r="547" spans="2:38">
      <c r="B547" s="62" t="s">
        <v>74</v>
      </c>
      <c r="C547" s="62" t="s">
        <v>240</v>
      </c>
      <c r="D547" s="61" t="s">
        <v>733</v>
      </c>
      <c r="E547" s="61">
        <v>1112775</v>
      </c>
      <c r="F547" s="61">
        <v>1112775</v>
      </c>
      <c r="G547" s="63">
        <v>4</v>
      </c>
      <c r="I547" s="60">
        <v>147276.5</v>
      </c>
      <c r="J547" s="57">
        <v>899.18000000000006</v>
      </c>
      <c r="K547" s="59">
        <v>163.78978624969415</v>
      </c>
      <c r="L547" s="58"/>
      <c r="M547" s="57">
        <v>161725.5</v>
      </c>
      <c r="O547" s="57">
        <v>162048.951</v>
      </c>
      <c r="P547" s="52"/>
      <c r="Q547" s="56">
        <v>191.70237095586231</v>
      </c>
      <c r="R547" s="55">
        <v>167227.25</v>
      </c>
      <c r="S547" s="55">
        <v>872.3275000000001</v>
      </c>
      <c r="T547" s="55">
        <v>12</v>
      </c>
      <c r="U547" s="55">
        <v>91.316750000000013</v>
      </c>
      <c r="V547" s="55">
        <v>73.896000000000001</v>
      </c>
      <c r="W547" s="46">
        <v>14.809401806192625</v>
      </c>
      <c r="X547" s="46">
        <v>-43.757247624366414</v>
      </c>
      <c r="Y547" s="55">
        <v>-96.152499999999918</v>
      </c>
      <c r="Z547" s="54">
        <v>-0.11022523077628518</v>
      </c>
      <c r="AA547" s="54">
        <v>2.3690165752480296E-2</v>
      </c>
      <c r="AB547" s="53">
        <v>7.25</v>
      </c>
      <c r="AC547" s="52"/>
      <c r="AD547" s="51">
        <v>0.08</v>
      </c>
      <c r="AE547" s="50">
        <v>176.89296914966968</v>
      </c>
      <c r="AF547" s="49">
        <v>916.08474762436651</v>
      </c>
      <c r="AG547" s="49">
        <v>13</v>
      </c>
      <c r="AH547" s="49">
        <v>955.48</v>
      </c>
      <c r="AI547" s="48">
        <v>968.48</v>
      </c>
      <c r="AJ547" s="46">
        <v>-52.395252375633504</v>
      </c>
      <c r="AK547" s="47">
        <v>23</v>
      </c>
      <c r="AL547" s="46">
        <v>-29.395252375633504</v>
      </c>
    </row>
    <row r="548" spans="2:38">
      <c r="B548" s="62" t="s">
        <v>88</v>
      </c>
      <c r="C548" s="62" t="s">
        <v>181</v>
      </c>
      <c r="D548" s="61" t="s">
        <v>734</v>
      </c>
      <c r="E548" s="61">
        <v>1112379</v>
      </c>
      <c r="F548" s="61">
        <v>1112379</v>
      </c>
      <c r="G548" s="63">
        <v>5</v>
      </c>
      <c r="I548" s="60">
        <v>362224.75</v>
      </c>
      <c r="J548" s="57">
        <v>2452.3082499999996</v>
      </c>
      <c r="K548" s="59">
        <v>147.70767500374396</v>
      </c>
      <c r="L548" s="58"/>
      <c r="M548" s="57">
        <v>358528.75</v>
      </c>
      <c r="O548" s="57">
        <v>359245.8075</v>
      </c>
      <c r="P548" s="52"/>
      <c r="Q548" s="56">
        <v>143.68089398714366</v>
      </c>
      <c r="R548" s="55">
        <v>372984.25</v>
      </c>
      <c r="S548" s="55">
        <v>2595.9210000000003</v>
      </c>
      <c r="T548" s="55">
        <v>60.587499999999999</v>
      </c>
      <c r="U548" s="55">
        <v>137.625</v>
      </c>
      <c r="V548" s="55">
        <v>84.16225</v>
      </c>
      <c r="W548" s="46">
        <v>-18.7975485169747</v>
      </c>
      <c r="X548" s="46">
        <v>384.88424974992222</v>
      </c>
      <c r="Y548" s="55">
        <v>81.99100000000044</v>
      </c>
      <c r="Z548" s="54">
        <v>3.1584551301831E-2</v>
      </c>
      <c r="AA548" s="54">
        <v>9.3815149409312033E-3</v>
      </c>
      <c r="AB548" s="53">
        <v>9.25</v>
      </c>
      <c r="AC548" s="52"/>
      <c r="AD548" s="51">
        <v>0.1</v>
      </c>
      <c r="AE548" s="50">
        <v>162.47844250411836</v>
      </c>
      <c r="AF548" s="49">
        <v>2211.0367502500781</v>
      </c>
      <c r="AG548" s="49">
        <v>81.45</v>
      </c>
      <c r="AH548" s="49">
        <v>2432.48</v>
      </c>
      <c r="AI548" s="48">
        <v>2513.9299999999998</v>
      </c>
      <c r="AJ548" s="46">
        <v>-302.89324974992178</v>
      </c>
      <c r="AK548" s="47">
        <v>49</v>
      </c>
      <c r="AL548" s="46">
        <v>-253.89324974992178</v>
      </c>
    </row>
    <row r="549" spans="2:38">
      <c r="B549" s="62" t="s">
        <v>205</v>
      </c>
      <c r="C549" s="62" t="s">
        <v>735</v>
      </c>
      <c r="D549" s="61" t="s">
        <v>736</v>
      </c>
      <c r="E549" s="61" t="s">
        <v>737</v>
      </c>
      <c r="F549" s="61">
        <v>1111428</v>
      </c>
      <c r="G549" s="63">
        <v>6</v>
      </c>
      <c r="I549" s="60">
        <v>676911.25</v>
      </c>
      <c r="J549" s="57">
        <v>6248.7507500000002</v>
      </c>
      <c r="K549" s="59">
        <v>108.32745249120394</v>
      </c>
      <c r="L549" s="58"/>
      <c r="M549" s="57">
        <v>509904</v>
      </c>
      <c r="O549" s="57">
        <v>510923.80800000002</v>
      </c>
      <c r="P549" s="52"/>
      <c r="Q549" s="56">
        <v>84.632723600595867</v>
      </c>
      <c r="R549" s="55">
        <v>471464</v>
      </c>
      <c r="S549" s="55">
        <v>5570.7057499999992</v>
      </c>
      <c r="T549" s="55">
        <v>309.95500000000004</v>
      </c>
      <c r="U549" s="55">
        <v>125.77499999999999</v>
      </c>
      <c r="V549" s="55">
        <v>42.2</v>
      </c>
      <c r="W549" s="46">
        <v>-36.694023189552553</v>
      </c>
      <c r="X549" s="46">
        <v>1359.566644096878</v>
      </c>
      <c r="Y549" s="55">
        <v>2485.7057499999992</v>
      </c>
      <c r="Z549" s="54">
        <v>0.44621020415590962</v>
      </c>
      <c r="AA549" s="54">
        <v>0</v>
      </c>
      <c r="AB549" s="53">
        <v>0</v>
      </c>
      <c r="AC549" s="52"/>
      <c r="AD549" s="51">
        <v>0.12</v>
      </c>
      <c r="AE549" s="50">
        <v>121.32674679014842</v>
      </c>
      <c r="AF549" s="49">
        <v>4211.1391059031212</v>
      </c>
      <c r="AG549" s="49">
        <v>121</v>
      </c>
      <c r="AH549" s="49">
        <v>2964</v>
      </c>
      <c r="AI549" s="48">
        <v>3085</v>
      </c>
      <c r="AJ549" s="46">
        <v>1126.1391059031212</v>
      </c>
      <c r="AK549" s="47">
        <v>125</v>
      </c>
      <c r="AL549" s="46">
        <v>1251.1391059031212</v>
      </c>
    </row>
    <row r="550" spans="2:38">
      <c r="B550" s="62" t="s">
        <v>205</v>
      </c>
      <c r="C550" s="62" t="s">
        <v>735</v>
      </c>
      <c r="D550" s="61" t="s">
        <v>738</v>
      </c>
      <c r="E550" s="61">
        <v>1111626</v>
      </c>
      <c r="F550" s="61">
        <v>1111626</v>
      </c>
      <c r="G550" s="63">
        <v>6</v>
      </c>
      <c r="I550" s="60">
        <v>515227.25</v>
      </c>
      <c r="J550" s="57">
        <v>5655.9647499999992</v>
      </c>
      <c r="K550" s="59">
        <v>91.094494533403889</v>
      </c>
      <c r="L550" s="58"/>
      <c r="M550" s="57">
        <v>454003.5</v>
      </c>
      <c r="O550" s="57">
        <v>454911.50699999998</v>
      </c>
      <c r="P550" s="52"/>
      <c r="Q550" s="56">
        <v>87.329769851689463</v>
      </c>
      <c r="R550" s="55">
        <v>429756.5</v>
      </c>
      <c r="S550" s="55">
        <v>4921.0767500000002</v>
      </c>
      <c r="T550" s="55">
        <v>160.82999999999998</v>
      </c>
      <c r="U550" s="55">
        <v>86.470500000000001</v>
      </c>
      <c r="V550" s="55">
        <v>0</v>
      </c>
      <c r="W550" s="46">
        <v>-14.69606402572289</v>
      </c>
      <c r="X550" s="46">
        <v>462.28930655119439</v>
      </c>
      <c r="Y550" s="55">
        <v>25.076750000000175</v>
      </c>
      <c r="Z550" s="54">
        <v>5.0957851856303958E-3</v>
      </c>
      <c r="AA550" s="54">
        <v>0</v>
      </c>
      <c r="AB550" s="53">
        <v>0</v>
      </c>
      <c r="AC550" s="52"/>
      <c r="AD550" s="51">
        <v>0.12</v>
      </c>
      <c r="AE550" s="50">
        <v>102.02583387741235</v>
      </c>
      <c r="AF550" s="49">
        <v>4458.7874434488058</v>
      </c>
      <c r="AG550" s="49">
        <v>173.6</v>
      </c>
      <c r="AH550" s="49">
        <v>4722.3999999999996</v>
      </c>
      <c r="AI550" s="48">
        <v>4896</v>
      </c>
      <c r="AJ550" s="46">
        <v>-437.21255655119421</v>
      </c>
      <c r="AK550" s="47">
        <v>162</v>
      </c>
      <c r="AL550" s="46">
        <v>-275.21255655119421</v>
      </c>
    </row>
    <row r="551" spans="2:38">
      <c r="B551" s="62" t="s">
        <v>205</v>
      </c>
      <c r="C551" s="62" t="s">
        <v>735</v>
      </c>
      <c r="D551" s="61" t="s">
        <v>739</v>
      </c>
      <c r="E551" s="61">
        <v>1111439</v>
      </c>
      <c r="F551" s="61">
        <v>1111439</v>
      </c>
      <c r="G551" s="63">
        <v>6</v>
      </c>
      <c r="I551" s="60">
        <v>364724.25</v>
      </c>
      <c r="J551" s="57">
        <v>3829.6064999999999</v>
      </c>
      <c r="K551" s="59">
        <v>95.238048608910603</v>
      </c>
      <c r="L551" s="58"/>
      <c r="M551" s="57">
        <v>339532.25</v>
      </c>
      <c r="O551" s="57">
        <v>340211.31449999998</v>
      </c>
      <c r="P551" s="52"/>
      <c r="Q551" s="56">
        <v>96.801702803905357</v>
      </c>
      <c r="R551" s="55">
        <v>328504.25</v>
      </c>
      <c r="S551" s="55">
        <v>3393.5792499999998</v>
      </c>
      <c r="T551" s="55">
        <v>118.05</v>
      </c>
      <c r="U551" s="55">
        <v>73.528999999999996</v>
      </c>
      <c r="V551" s="55">
        <v>0</v>
      </c>
      <c r="W551" s="46">
        <v>-9.864911638074517</v>
      </c>
      <c r="X551" s="46">
        <v>204.09661497126581</v>
      </c>
      <c r="Y551" s="55">
        <v>-353.52075000000013</v>
      </c>
      <c r="Z551" s="54">
        <v>-0.10417341808062981</v>
      </c>
      <c r="AA551" s="54">
        <v>0</v>
      </c>
      <c r="AB551" s="53">
        <v>0</v>
      </c>
      <c r="AC551" s="52"/>
      <c r="AD551" s="51">
        <v>0.12</v>
      </c>
      <c r="AE551" s="50">
        <v>106.66661444197987</v>
      </c>
      <c r="AF551" s="49">
        <v>3189.482635028734</v>
      </c>
      <c r="AG551" s="49">
        <v>123.1</v>
      </c>
      <c r="AH551" s="49">
        <v>3624</v>
      </c>
      <c r="AI551" s="48">
        <v>3747.1</v>
      </c>
      <c r="AJ551" s="46">
        <v>-557.61736497126594</v>
      </c>
      <c r="AK551" s="47">
        <v>111</v>
      </c>
      <c r="AL551" s="46">
        <v>-446.61736497126594</v>
      </c>
    </row>
    <row r="552" spans="2:38">
      <c r="B552" s="62" t="s">
        <v>68</v>
      </c>
      <c r="C552" s="62" t="s">
        <v>119</v>
      </c>
      <c r="D552" s="61" t="s">
        <v>740</v>
      </c>
      <c r="E552" s="61">
        <v>1111012</v>
      </c>
      <c r="F552" s="61">
        <v>1111012</v>
      </c>
      <c r="G552" s="63">
        <v>2</v>
      </c>
      <c r="I552" s="60">
        <v>242335.5</v>
      </c>
      <c r="J552" s="57">
        <v>1305.1675</v>
      </c>
      <c r="K552" s="59">
        <v>185.67386944587571</v>
      </c>
      <c r="L552" s="58"/>
      <c r="M552" s="57">
        <v>255615.5</v>
      </c>
      <c r="O552" s="57">
        <v>256126.731</v>
      </c>
      <c r="P552" s="52"/>
      <c r="Q552" s="56">
        <v>192.35610039802981</v>
      </c>
      <c r="R552" s="55">
        <v>254007</v>
      </c>
      <c r="S552" s="55">
        <v>1320.5040000000001</v>
      </c>
      <c r="T552" s="55">
        <v>0</v>
      </c>
      <c r="U552" s="55">
        <v>187.98750000000001</v>
      </c>
      <c r="V552" s="55">
        <v>9.75</v>
      </c>
      <c r="W552" s="46">
        <v>-0.74472382568092144</v>
      </c>
      <c r="X552" s="46">
        <v>-5.8845953343866313</v>
      </c>
      <c r="Y552" s="55">
        <v>49.504000000000133</v>
      </c>
      <c r="Z552" s="54">
        <v>3.7488716429484599E-2</v>
      </c>
      <c r="AA552" s="54">
        <v>1.2270368812228299E-3</v>
      </c>
      <c r="AB552" s="53">
        <v>0.25</v>
      </c>
      <c r="AC552" s="52"/>
      <c r="AD552" s="51">
        <v>0.04</v>
      </c>
      <c r="AE552" s="50">
        <v>193.10082422371073</v>
      </c>
      <c r="AF552" s="49">
        <v>1326.3885953343868</v>
      </c>
      <c r="AG552" s="49">
        <v>0</v>
      </c>
      <c r="AH552" s="49">
        <v>1271</v>
      </c>
      <c r="AI552" s="48">
        <v>1271</v>
      </c>
      <c r="AJ552" s="46">
        <v>55.388595334386764</v>
      </c>
      <c r="AK552" s="47">
        <v>30</v>
      </c>
      <c r="AL552" s="46">
        <v>85.388595334386764</v>
      </c>
    </row>
    <row r="553" spans="2:38">
      <c r="B553" s="62" t="s">
        <v>80</v>
      </c>
      <c r="C553" s="62" t="s">
        <v>237</v>
      </c>
      <c r="D553" s="61" t="s">
        <v>741</v>
      </c>
      <c r="E553" s="61">
        <v>1112210</v>
      </c>
      <c r="F553" s="61">
        <v>1112210</v>
      </c>
      <c r="G553" s="63">
        <v>2</v>
      </c>
      <c r="I553" s="60">
        <v>172906.75</v>
      </c>
      <c r="J553" s="57">
        <v>909.125</v>
      </c>
      <c r="K553" s="59">
        <v>190.19029286401761</v>
      </c>
      <c r="L553" s="58"/>
      <c r="M553" s="57">
        <v>182205.75</v>
      </c>
      <c r="O553" s="57">
        <v>182570.16149999999</v>
      </c>
      <c r="P553" s="52"/>
      <c r="Q553" s="56">
        <v>200.7390976837529</v>
      </c>
      <c r="R553" s="55">
        <v>180546.25</v>
      </c>
      <c r="S553" s="55">
        <v>899.40750000000003</v>
      </c>
      <c r="T553" s="55">
        <v>0</v>
      </c>
      <c r="U553" s="55">
        <v>112.11225</v>
      </c>
      <c r="V553" s="55">
        <v>57.5</v>
      </c>
      <c r="W553" s="46">
        <v>4.8430960338147599</v>
      </c>
      <c r="X553" s="46">
        <v>-32.567425278203814</v>
      </c>
      <c r="Y553" s="55">
        <v>-24.832499999999982</v>
      </c>
      <c r="Z553" s="54">
        <v>-2.7609843146738249E-2</v>
      </c>
      <c r="AA553" s="54">
        <v>6.7113313754282908E-2</v>
      </c>
      <c r="AB553" s="53">
        <v>12.25</v>
      </c>
      <c r="AC553" s="52"/>
      <c r="AD553" s="51">
        <v>0.03</v>
      </c>
      <c r="AE553" s="50">
        <v>195.89600164993814</v>
      </c>
      <c r="AF553" s="49">
        <v>931.97492527820384</v>
      </c>
      <c r="AG553" s="49">
        <v>0</v>
      </c>
      <c r="AH553" s="49">
        <v>924.24</v>
      </c>
      <c r="AI553" s="48">
        <v>924.24</v>
      </c>
      <c r="AJ553" s="46">
        <v>7.734925278203832</v>
      </c>
      <c r="AK553" s="47">
        <v>10</v>
      </c>
      <c r="AL553" s="46">
        <v>17.734925278203832</v>
      </c>
    </row>
    <row r="554" spans="2:38">
      <c r="B554" s="62" t="s">
        <v>154</v>
      </c>
      <c r="C554" s="62" t="s">
        <v>268</v>
      </c>
      <c r="D554" s="61" t="s">
        <v>742</v>
      </c>
      <c r="E554" s="61">
        <v>1110614</v>
      </c>
      <c r="F554" s="61">
        <v>1110614</v>
      </c>
      <c r="G554" s="63">
        <v>4</v>
      </c>
      <c r="I554" s="60">
        <v>189144.5</v>
      </c>
      <c r="J554" s="57">
        <v>1140.3235</v>
      </c>
      <c r="K554" s="59">
        <v>165.86915905881094</v>
      </c>
      <c r="L554" s="58"/>
      <c r="M554" s="57">
        <v>199904.75</v>
      </c>
      <c r="O554" s="57">
        <v>200304.5595</v>
      </c>
      <c r="P554" s="52"/>
      <c r="Q554" s="56">
        <v>172.88395469930759</v>
      </c>
      <c r="R554" s="55">
        <v>202507.75</v>
      </c>
      <c r="S554" s="55">
        <v>1171.3507500000001</v>
      </c>
      <c r="T554" s="55">
        <v>7.625</v>
      </c>
      <c r="U554" s="55">
        <v>124.54175000000001</v>
      </c>
      <c r="V554" s="55">
        <v>0</v>
      </c>
      <c r="W554" s="46">
        <v>-6.2547370842082159</v>
      </c>
      <c r="X554" s="46">
        <v>53.197226013888894</v>
      </c>
      <c r="Y554" s="55">
        <v>7.2707500000001346</v>
      </c>
      <c r="Z554" s="54">
        <v>6.2071501640308287E-3</v>
      </c>
      <c r="AA554" s="54">
        <v>1.2277470841006754E-3</v>
      </c>
      <c r="AB554" s="53">
        <v>0.5</v>
      </c>
      <c r="AC554" s="52"/>
      <c r="AD554" s="51">
        <v>0.08</v>
      </c>
      <c r="AE554" s="50">
        <v>179.13869178351581</v>
      </c>
      <c r="AF554" s="49">
        <v>1118.1535239861112</v>
      </c>
      <c r="AG554" s="49">
        <v>10.029999999999999</v>
      </c>
      <c r="AH554" s="49">
        <v>1154.05</v>
      </c>
      <c r="AI554" s="48">
        <v>1164.08</v>
      </c>
      <c r="AJ554" s="46">
        <v>-45.92647601388876</v>
      </c>
      <c r="AK554" s="47">
        <v>22</v>
      </c>
      <c r="AL554" s="46">
        <v>-23.92647601388876</v>
      </c>
    </row>
    <row r="555" spans="2:38">
      <c r="B555" s="62" t="s">
        <v>80</v>
      </c>
      <c r="C555" s="62" t="s">
        <v>400</v>
      </c>
      <c r="D555" s="61" t="s">
        <v>743</v>
      </c>
      <c r="E555" s="61">
        <v>1112323</v>
      </c>
      <c r="F555" s="61">
        <v>1112323</v>
      </c>
      <c r="G555" s="63">
        <v>3</v>
      </c>
      <c r="I555" s="60">
        <v>125978</v>
      </c>
      <c r="J555" s="57">
        <v>702.16499999999996</v>
      </c>
      <c r="K555" s="59">
        <v>179.41367057600422</v>
      </c>
      <c r="L555" s="58"/>
      <c r="M555" s="57">
        <v>131024.75</v>
      </c>
      <c r="O555" s="57">
        <v>131286.79949999999</v>
      </c>
      <c r="P555" s="52"/>
      <c r="Q555" s="56">
        <v>186.80312898445848</v>
      </c>
      <c r="R555" s="55">
        <v>135521</v>
      </c>
      <c r="S555" s="55">
        <v>725.47499999999991</v>
      </c>
      <c r="T555" s="55">
        <v>0</v>
      </c>
      <c r="U555" s="55">
        <v>16.1875</v>
      </c>
      <c r="V555" s="55">
        <v>23.27075</v>
      </c>
      <c r="W555" s="46">
        <v>-3.3753618261060012</v>
      </c>
      <c r="X555" s="46">
        <v>35.140362573657626</v>
      </c>
      <c r="Y555" s="55">
        <v>59.474999999999909</v>
      </c>
      <c r="Z555" s="54">
        <v>8.1980771218856496E-2</v>
      </c>
      <c r="AA555" s="54">
        <v>0</v>
      </c>
      <c r="AB555" s="53">
        <v>0</v>
      </c>
      <c r="AC555" s="52"/>
      <c r="AD555" s="51">
        <v>0.06</v>
      </c>
      <c r="AE555" s="50">
        <v>190.17849081056448</v>
      </c>
      <c r="AF555" s="49">
        <v>690.33463742634228</v>
      </c>
      <c r="AG555" s="49">
        <v>0</v>
      </c>
      <c r="AH555" s="49">
        <v>666</v>
      </c>
      <c r="AI555" s="48">
        <v>666</v>
      </c>
      <c r="AJ555" s="46">
        <v>24.334637426342283</v>
      </c>
      <c r="AK555" s="47">
        <v>12</v>
      </c>
      <c r="AL555" s="46">
        <v>36.334637426342283</v>
      </c>
    </row>
    <row r="556" spans="2:38">
      <c r="B556" s="62" t="s">
        <v>74</v>
      </c>
      <c r="C556" s="62" t="s">
        <v>478</v>
      </c>
      <c r="D556" s="61" t="s">
        <v>744</v>
      </c>
      <c r="E556" s="61">
        <v>1112539</v>
      </c>
      <c r="F556" s="61">
        <v>1112539</v>
      </c>
      <c r="G556" s="63">
        <v>5</v>
      </c>
      <c r="I556" s="60">
        <v>230259</v>
      </c>
      <c r="J556" s="57">
        <v>1460.462</v>
      </c>
      <c r="K556" s="59">
        <v>157.66175360947426</v>
      </c>
      <c r="L556" s="58"/>
      <c r="M556" s="57">
        <v>250688.25</v>
      </c>
      <c r="O556" s="57">
        <v>251189.62650000001</v>
      </c>
      <c r="P556" s="52"/>
      <c r="Q556" s="56">
        <v>166.2300202155958</v>
      </c>
      <c r="R556" s="55">
        <v>260603</v>
      </c>
      <c r="S556" s="55">
        <v>1567.7252500000002</v>
      </c>
      <c r="T556" s="55">
        <v>5.25</v>
      </c>
      <c r="U556" s="55">
        <v>63.366749999999996</v>
      </c>
      <c r="V556" s="55">
        <v>91.40424999999999</v>
      </c>
      <c r="W556" s="46">
        <v>-4.0446736826364145</v>
      </c>
      <c r="X556" s="46">
        <v>92.522912240238384</v>
      </c>
      <c r="Y556" s="55">
        <v>243.24525000000017</v>
      </c>
      <c r="Z556" s="54">
        <v>0.15515808653333876</v>
      </c>
      <c r="AA556" s="54">
        <v>3.0205740077316984E-2</v>
      </c>
      <c r="AB556" s="53">
        <v>23.25</v>
      </c>
      <c r="AC556" s="52"/>
      <c r="AD556" s="51">
        <v>0.08</v>
      </c>
      <c r="AE556" s="50">
        <v>170.27469389823221</v>
      </c>
      <c r="AF556" s="49">
        <v>1475.2023377597618</v>
      </c>
      <c r="AG556" s="49">
        <v>0</v>
      </c>
      <c r="AH556" s="49">
        <v>1324.48</v>
      </c>
      <c r="AI556" s="48">
        <v>1324.48</v>
      </c>
      <c r="AJ556" s="46">
        <v>150.72233775976179</v>
      </c>
      <c r="AK556" s="47">
        <v>26</v>
      </c>
      <c r="AL556" s="46">
        <v>176.72233775976179</v>
      </c>
    </row>
    <row r="557" spans="2:38">
      <c r="B557" s="62" t="s">
        <v>68</v>
      </c>
      <c r="C557" s="62" t="s">
        <v>119</v>
      </c>
      <c r="D557" s="61" t="s">
        <v>745</v>
      </c>
      <c r="E557" s="61" t="s">
        <v>746</v>
      </c>
      <c r="F557" s="61">
        <v>1111028</v>
      </c>
      <c r="G557" s="63">
        <v>1</v>
      </c>
      <c r="I557" s="60">
        <v>357769.75</v>
      </c>
      <c r="J557" s="57">
        <v>1810.07375</v>
      </c>
      <c r="K557" s="59">
        <v>197.65479169011761</v>
      </c>
      <c r="L557" s="58"/>
      <c r="M557" s="57">
        <v>384535.75</v>
      </c>
      <c r="O557" s="57">
        <v>385304.82150000002</v>
      </c>
      <c r="P557" s="52"/>
      <c r="Q557" s="56">
        <v>214.12811490334428</v>
      </c>
      <c r="R557" s="55">
        <v>375676.75</v>
      </c>
      <c r="S557" s="55">
        <v>1754.4485</v>
      </c>
      <c r="T557" s="55">
        <v>10.355</v>
      </c>
      <c r="U557" s="55">
        <v>155.37075000000002</v>
      </c>
      <c r="V557" s="55">
        <v>5.39175</v>
      </c>
      <c r="W557" s="46">
        <v>16.473323213226678</v>
      </c>
      <c r="X557" s="46">
        <v>-194.93414944307233</v>
      </c>
      <c r="Y557" s="55">
        <v>-37.951500000000124</v>
      </c>
      <c r="Z557" s="54">
        <v>-2.163158394219045E-2</v>
      </c>
      <c r="AA557" s="54">
        <v>9.4134255105810336E-3</v>
      </c>
      <c r="AB557" s="53">
        <v>25</v>
      </c>
      <c r="AC557" s="52"/>
      <c r="AD557" s="51">
        <v>0</v>
      </c>
      <c r="AE557" s="50">
        <v>197.65479169011761</v>
      </c>
      <c r="AF557" s="49">
        <v>1949.3826494430723</v>
      </c>
      <c r="AG557" s="49">
        <v>11.15</v>
      </c>
      <c r="AH557" s="49">
        <v>1781.25</v>
      </c>
      <c r="AI557" s="48">
        <v>1792.4</v>
      </c>
      <c r="AJ557" s="46">
        <v>156.98264944307221</v>
      </c>
      <c r="AK557" s="47">
        <v>30</v>
      </c>
      <c r="AL557" s="46">
        <v>186.98264944307221</v>
      </c>
    </row>
    <row r="558" spans="2:38">
      <c r="B558" s="62" t="s">
        <v>68</v>
      </c>
      <c r="C558" s="62" t="s">
        <v>119</v>
      </c>
      <c r="D558" s="61" t="s">
        <v>747</v>
      </c>
      <c r="E558" s="61">
        <v>1111013</v>
      </c>
      <c r="F558" s="61">
        <v>1111013</v>
      </c>
      <c r="G558" s="63">
        <v>2</v>
      </c>
      <c r="I558" s="60">
        <v>437895</v>
      </c>
      <c r="J558" s="57">
        <v>2350.4749999999999</v>
      </c>
      <c r="K558" s="59">
        <v>186.30064135972518</v>
      </c>
      <c r="L558" s="58"/>
      <c r="M558" s="57">
        <v>479773.5</v>
      </c>
      <c r="O558" s="57">
        <v>480733.04700000002</v>
      </c>
      <c r="P558" s="52"/>
      <c r="Q558" s="56">
        <v>202.31816371990917</v>
      </c>
      <c r="R558" s="55">
        <v>470020.5</v>
      </c>
      <c r="S558" s="55">
        <v>2323.1750000000002</v>
      </c>
      <c r="T558" s="55">
        <v>45.25</v>
      </c>
      <c r="U558" s="55">
        <v>176.85000000000002</v>
      </c>
      <c r="V558" s="55">
        <v>7</v>
      </c>
      <c r="W558" s="46">
        <v>8.5654967057949705</v>
      </c>
      <c r="X558" s="46">
        <v>-157.99366935813714</v>
      </c>
      <c r="Y558" s="55">
        <v>6.8150000000000546</v>
      </c>
      <c r="Z558" s="54">
        <v>2.9334854240425511E-3</v>
      </c>
      <c r="AA558" s="54">
        <v>2.2459796963435449E-4</v>
      </c>
      <c r="AB558" s="53">
        <v>0.5</v>
      </c>
      <c r="AC558" s="52"/>
      <c r="AD558" s="51">
        <v>0.04</v>
      </c>
      <c r="AE558" s="50">
        <v>193.75266701411419</v>
      </c>
      <c r="AF558" s="49">
        <v>2481.1686693581373</v>
      </c>
      <c r="AG558" s="49">
        <v>45</v>
      </c>
      <c r="AH558" s="49">
        <v>2271.36</v>
      </c>
      <c r="AI558" s="48">
        <v>2316.36</v>
      </c>
      <c r="AJ558" s="46">
        <v>164.80866935813719</v>
      </c>
      <c r="AK558" s="47">
        <v>51</v>
      </c>
      <c r="AL558" s="46">
        <v>215.80866935813719</v>
      </c>
    </row>
    <row r="559" spans="2:38">
      <c r="B559" s="62" t="s">
        <v>74</v>
      </c>
      <c r="C559" s="62" t="s">
        <v>391</v>
      </c>
      <c r="D559" s="61" t="s">
        <v>748</v>
      </c>
      <c r="E559" s="61">
        <v>1110110</v>
      </c>
      <c r="F559" s="61">
        <v>1110110</v>
      </c>
      <c r="G559" s="63">
        <v>5</v>
      </c>
      <c r="I559" s="60">
        <v>150040.25</v>
      </c>
      <c r="J559" s="57">
        <v>971.13499999999999</v>
      </c>
      <c r="K559" s="59">
        <v>154.49988930478256</v>
      </c>
      <c r="L559" s="58"/>
      <c r="M559" s="57">
        <v>155787.5</v>
      </c>
      <c r="O559" s="57">
        <v>156099.07500000001</v>
      </c>
      <c r="P559" s="52"/>
      <c r="Q559" s="56">
        <v>162.10520026393587</v>
      </c>
      <c r="R559" s="55">
        <v>156002.75</v>
      </c>
      <c r="S559" s="55">
        <v>962.35500000000002</v>
      </c>
      <c r="T559" s="55">
        <v>30.9375</v>
      </c>
      <c r="U559" s="55">
        <v>139.82925</v>
      </c>
      <c r="V559" s="55">
        <v>56.612749999999998</v>
      </c>
      <c r="W559" s="46">
        <v>-6.2996790782771086</v>
      </c>
      <c r="X559" s="46">
        <v>35.427730376217482</v>
      </c>
      <c r="Y559" s="55">
        <v>8.7849999999999682</v>
      </c>
      <c r="Z559" s="54">
        <v>9.1286479521589942E-3</v>
      </c>
      <c r="AA559" s="54">
        <v>2.3641903961332353E-2</v>
      </c>
      <c r="AB559" s="53">
        <v>3</v>
      </c>
      <c r="AC559" s="52"/>
      <c r="AD559" s="51">
        <v>0.09</v>
      </c>
      <c r="AE559" s="50">
        <v>168.40487934221298</v>
      </c>
      <c r="AF559" s="49">
        <v>926.92726962378254</v>
      </c>
      <c r="AG559" s="49">
        <v>33.15</v>
      </c>
      <c r="AH559" s="49">
        <v>920.42000000000007</v>
      </c>
      <c r="AI559" s="48">
        <v>953.57</v>
      </c>
      <c r="AJ559" s="46">
        <v>-26.642730376217514</v>
      </c>
      <c r="AK559" s="47">
        <v>17</v>
      </c>
      <c r="AL559" s="46">
        <v>-9.6427303762175143</v>
      </c>
    </row>
    <row r="560" spans="2:38">
      <c r="B560" s="62" t="s">
        <v>65</v>
      </c>
      <c r="C560" s="62" t="s">
        <v>122</v>
      </c>
      <c r="D560" s="61" t="s">
        <v>749</v>
      </c>
      <c r="E560" s="61">
        <v>1111549</v>
      </c>
      <c r="F560" s="61">
        <v>1111549</v>
      </c>
      <c r="G560" s="63">
        <v>4</v>
      </c>
      <c r="I560" s="60">
        <v>131915</v>
      </c>
      <c r="J560" s="57">
        <v>783.45749999999998</v>
      </c>
      <c r="K560" s="59">
        <v>168.37543836136612</v>
      </c>
      <c r="L560" s="58"/>
      <c r="M560" s="57">
        <v>157215.5</v>
      </c>
      <c r="O560" s="57">
        <v>157529.93100000001</v>
      </c>
      <c r="P560" s="52"/>
      <c r="Q560" s="56">
        <v>176.41418859307694</v>
      </c>
      <c r="R560" s="55">
        <v>169966.25</v>
      </c>
      <c r="S560" s="55">
        <v>963.45</v>
      </c>
      <c r="T560" s="55">
        <v>25.9375</v>
      </c>
      <c r="U560" s="55">
        <v>46.75</v>
      </c>
      <c r="V560" s="55">
        <v>23.875</v>
      </c>
      <c r="W560" s="46">
        <v>-3.7475304535848011</v>
      </c>
      <c r="X560" s="46">
        <v>89.069294522828841</v>
      </c>
      <c r="Y560" s="55">
        <v>215.45000000000005</v>
      </c>
      <c r="Z560" s="54">
        <v>0.22362343660802328</v>
      </c>
      <c r="AA560" s="54">
        <v>3.426714722586282E-3</v>
      </c>
      <c r="AB560" s="53">
        <v>0.75</v>
      </c>
      <c r="AC560" s="52"/>
      <c r="AD560" s="51">
        <v>7.0000000000000007E-2</v>
      </c>
      <c r="AE560" s="50">
        <v>180.16171904666174</v>
      </c>
      <c r="AF560" s="49">
        <v>874.3807054771712</v>
      </c>
      <c r="AG560" s="49">
        <v>45.6</v>
      </c>
      <c r="AH560" s="49">
        <v>702.4</v>
      </c>
      <c r="AI560" s="48">
        <v>748</v>
      </c>
      <c r="AJ560" s="46">
        <v>126.3807054771712</v>
      </c>
      <c r="AK560" s="47">
        <v>16</v>
      </c>
      <c r="AL560" s="46">
        <v>142.3807054771712</v>
      </c>
    </row>
    <row r="561" spans="2:38">
      <c r="B561" s="62" t="s">
        <v>74</v>
      </c>
      <c r="C561" s="62" t="s">
        <v>391</v>
      </c>
      <c r="D561" s="61" t="s">
        <v>750</v>
      </c>
      <c r="E561" s="61">
        <v>1110116</v>
      </c>
      <c r="F561" s="61">
        <v>1110116</v>
      </c>
      <c r="G561" s="63">
        <v>3</v>
      </c>
      <c r="I561" s="60">
        <v>400479.75</v>
      </c>
      <c r="J561" s="57">
        <v>2203.1157499999999</v>
      </c>
      <c r="K561" s="59">
        <v>181.77880576633345</v>
      </c>
      <c r="L561" s="58"/>
      <c r="M561" s="57">
        <v>386444.5</v>
      </c>
      <c r="O561" s="57">
        <v>387217.38900000002</v>
      </c>
      <c r="P561" s="52"/>
      <c r="Q561" s="56">
        <v>185.50480482809098</v>
      </c>
      <c r="R561" s="55">
        <v>392334.5</v>
      </c>
      <c r="S561" s="55">
        <v>2114.9560000000001</v>
      </c>
      <c r="T561" s="55">
        <v>98.219250000000002</v>
      </c>
      <c r="U561" s="55">
        <v>189.52074999999999</v>
      </c>
      <c r="V561" s="55">
        <v>82.858249999999998</v>
      </c>
      <c r="W561" s="46">
        <v>-5.3629412265591441</v>
      </c>
      <c r="X561" s="46">
        <v>86.235081961128571</v>
      </c>
      <c r="Y561" s="55">
        <v>-104.3439999999996</v>
      </c>
      <c r="Z561" s="54">
        <v>-4.9336250966922998E-2</v>
      </c>
      <c r="AA561" s="54">
        <v>7.284397766049143E-2</v>
      </c>
      <c r="AB561" s="53">
        <v>30</v>
      </c>
      <c r="AC561" s="52"/>
      <c r="AD561" s="51">
        <v>0.05</v>
      </c>
      <c r="AE561" s="50">
        <v>190.86774605465013</v>
      </c>
      <c r="AF561" s="49">
        <v>2028.7209180388716</v>
      </c>
      <c r="AG561" s="49">
        <v>100.1</v>
      </c>
      <c r="AH561" s="49">
        <v>2119.1999999999998</v>
      </c>
      <c r="AI561" s="48">
        <v>2219.2999999999997</v>
      </c>
      <c r="AJ561" s="46">
        <v>-190.57908196112817</v>
      </c>
      <c r="AK561" s="47">
        <v>31</v>
      </c>
      <c r="AL561" s="46">
        <v>-159.57908196112817</v>
      </c>
    </row>
    <row r="562" spans="2:38">
      <c r="B562" s="62" t="s">
        <v>85</v>
      </c>
      <c r="C562" s="62" t="s">
        <v>86</v>
      </c>
      <c r="D562" s="61" t="s">
        <v>751</v>
      </c>
      <c r="E562" s="61">
        <v>1111852</v>
      </c>
      <c r="F562" s="61">
        <v>1111852</v>
      </c>
      <c r="G562" s="63">
        <v>6</v>
      </c>
      <c r="I562" s="60">
        <v>220823</v>
      </c>
      <c r="J562" s="57">
        <v>1522.6992500000001</v>
      </c>
      <c r="K562" s="59">
        <v>145.02075836709054</v>
      </c>
      <c r="L562" s="58"/>
      <c r="M562" s="57">
        <v>233068.5</v>
      </c>
      <c r="O562" s="57">
        <v>233534.63699999999</v>
      </c>
      <c r="P562" s="52"/>
      <c r="Q562" s="56">
        <v>146.2937614412059</v>
      </c>
      <c r="R562" s="55">
        <v>243943.75</v>
      </c>
      <c r="S562" s="55">
        <v>1667.4924999999998</v>
      </c>
      <c r="T562" s="55">
        <v>121.1875</v>
      </c>
      <c r="U562" s="55">
        <v>426.95824999999996</v>
      </c>
      <c r="V562" s="55">
        <v>0</v>
      </c>
      <c r="W562" s="46">
        <v>-14.679280346264591</v>
      </c>
      <c r="X562" s="46">
        <v>216.72388429395437</v>
      </c>
      <c r="Y562" s="55">
        <v>99.252499999999827</v>
      </c>
      <c r="Z562" s="54">
        <v>5.9522006845607905E-2</v>
      </c>
      <c r="AA562" s="54">
        <v>0</v>
      </c>
      <c r="AB562" s="53">
        <v>0</v>
      </c>
      <c r="AC562" s="52"/>
      <c r="AD562" s="51">
        <v>0.11</v>
      </c>
      <c r="AE562" s="50">
        <v>160.97304178747049</v>
      </c>
      <c r="AF562" s="49">
        <v>1450.7686157060455</v>
      </c>
      <c r="AG562" s="49">
        <v>110</v>
      </c>
      <c r="AH562" s="49">
        <v>1458.24</v>
      </c>
      <c r="AI562" s="48">
        <v>1568.24</v>
      </c>
      <c r="AJ562" s="46">
        <v>-117.47138429395454</v>
      </c>
      <c r="AK562" s="47">
        <v>34</v>
      </c>
      <c r="AL562" s="46">
        <v>-83.471384293954543</v>
      </c>
    </row>
    <row r="563" spans="2:38">
      <c r="B563" s="62" t="s">
        <v>141</v>
      </c>
      <c r="C563" s="62" t="s">
        <v>142</v>
      </c>
      <c r="D563" s="61" t="s">
        <v>752</v>
      </c>
      <c r="E563" s="61">
        <v>1111926</v>
      </c>
      <c r="F563" s="61">
        <v>1111926</v>
      </c>
      <c r="G563" s="63">
        <v>4</v>
      </c>
      <c r="I563" s="60">
        <v>191318.75</v>
      </c>
      <c r="J563" s="57">
        <v>1097.9907499999999</v>
      </c>
      <c r="K563" s="59">
        <v>174.24440961820491</v>
      </c>
      <c r="L563" s="58"/>
      <c r="M563" s="57">
        <v>207639.5</v>
      </c>
      <c r="O563" s="57">
        <v>208054.77900000001</v>
      </c>
      <c r="P563" s="52"/>
      <c r="Q563" s="56">
        <v>195.12916270218838</v>
      </c>
      <c r="R563" s="55">
        <v>205080.75</v>
      </c>
      <c r="S563" s="55">
        <v>1051</v>
      </c>
      <c r="T563" s="55">
        <v>47</v>
      </c>
      <c r="U563" s="55">
        <v>158.958</v>
      </c>
      <c r="V563" s="55">
        <v>12.85425</v>
      </c>
      <c r="W563" s="46">
        <v>10.430088506891167</v>
      </c>
      <c r="X563" s="46">
        <v>-75.452744316449071</v>
      </c>
      <c r="Y563" s="55">
        <v>-38.980000000000018</v>
      </c>
      <c r="Z563" s="54">
        <v>-3.7088487155090409E-2</v>
      </c>
      <c r="AA563" s="54">
        <v>3.7667287069041926E-2</v>
      </c>
      <c r="AB563" s="53">
        <v>7.5</v>
      </c>
      <c r="AC563" s="52"/>
      <c r="AD563" s="51">
        <v>0.06</v>
      </c>
      <c r="AE563" s="50">
        <v>184.69907419529721</v>
      </c>
      <c r="AF563" s="49">
        <v>1126.4527443164491</v>
      </c>
      <c r="AG563" s="49">
        <v>54.5</v>
      </c>
      <c r="AH563" s="49">
        <v>1035.48</v>
      </c>
      <c r="AI563" s="48">
        <v>1089.98</v>
      </c>
      <c r="AJ563" s="46">
        <v>36.472744316449052</v>
      </c>
      <c r="AK563" s="47">
        <v>20</v>
      </c>
      <c r="AL563" s="46">
        <v>56.472744316449052</v>
      </c>
    </row>
    <row r="564" spans="2:38">
      <c r="B564" s="62" t="s">
        <v>205</v>
      </c>
      <c r="C564" s="62" t="s">
        <v>428</v>
      </c>
      <c r="D564" s="61" t="s">
        <v>753</v>
      </c>
      <c r="E564" s="61">
        <v>1111514</v>
      </c>
      <c r="F564" s="61">
        <v>1111514</v>
      </c>
      <c r="G564" s="63">
        <v>3</v>
      </c>
      <c r="I564" s="60">
        <v>172701.25</v>
      </c>
      <c r="J564" s="57">
        <v>950.70775000000003</v>
      </c>
      <c r="K564" s="59">
        <v>181.65545615884585</v>
      </c>
      <c r="L564" s="58"/>
      <c r="M564" s="57">
        <v>202018.25</v>
      </c>
      <c r="O564" s="57">
        <v>202422.28649999999</v>
      </c>
      <c r="P564" s="52"/>
      <c r="Q564" s="56">
        <v>217.41654109692547</v>
      </c>
      <c r="R564" s="55">
        <v>201424.25</v>
      </c>
      <c r="S564" s="55">
        <v>926.44399999999996</v>
      </c>
      <c r="T564" s="55">
        <v>59.622499999999995</v>
      </c>
      <c r="U564" s="55">
        <v>122.496</v>
      </c>
      <c r="V564" s="55">
        <v>22.125</v>
      </c>
      <c r="W564" s="46">
        <v>26.678312130137328</v>
      </c>
      <c r="X564" s="46">
        <v>-134.81303062518373</v>
      </c>
      <c r="Y564" s="55">
        <v>-128.75600000000009</v>
      </c>
      <c r="Z564" s="54">
        <v>-0.13897871862735373</v>
      </c>
      <c r="AA564" s="54">
        <v>1.7204656101097993E-2</v>
      </c>
      <c r="AB564" s="53">
        <v>3.75</v>
      </c>
      <c r="AC564" s="52"/>
      <c r="AD564" s="51">
        <v>0.05</v>
      </c>
      <c r="AE564" s="50">
        <v>190.73822896678814</v>
      </c>
      <c r="AF564" s="49">
        <v>1061.2570306251837</v>
      </c>
      <c r="AG564" s="49">
        <v>83.2</v>
      </c>
      <c r="AH564" s="49">
        <v>972</v>
      </c>
      <c r="AI564" s="48">
        <v>1055.2</v>
      </c>
      <c r="AJ564" s="46">
        <v>6.0570306251836428</v>
      </c>
      <c r="AK564" s="47">
        <v>21</v>
      </c>
      <c r="AL564" s="46">
        <v>27.057030625183643</v>
      </c>
    </row>
    <row r="565" spans="2:38">
      <c r="B565" s="62" t="s">
        <v>110</v>
      </c>
      <c r="C565" s="62" t="s">
        <v>111</v>
      </c>
      <c r="D565" s="61" t="s">
        <v>754</v>
      </c>
      <c r="E565" s="61">
        <v>1112403</v>
      </c>
      <c r="F565" s="61">
        <v>1112403</v>
      </c>
      <c r="G565" s="63">
        <v>4</v>
      </c>
      <c r="I565" s="60">
        <v>450827</v>
      </c>
      <c r="J565" s="57">
        <v>2763.9722499999998</v>
      </c>
      <c r="K565" s="59">
        <v>163.1083669526711</v>
      </c>
      <c r="L565" s="58"/>
      <c r="M565" s="57">
        <v>478941</v>
      </c>
      <c r="O565" s="57">
        <v>479898.88199999998</v>
      </c>
      <c r="P565" s="52"/>
      <c r="Q565" s="56">
        <v>163.42744079278646</v>
      </c>
      <c r="R565" s="55">
        <v>482449</v>
      </c>
      <c r="S565" s="55">
        <v>2952.0685000000003</v>
      </c>
      <c r="T565" s="55">
        <v>4.25</v>
      </c>
      <c r="U565" s="55">
        <v>343.75824999999998</v>
      </c>
      <c r="V565" s="55">
        <v>316.625</v>
      </c>
      <c r="W565" s="46">
        <v>-12.729595516098328</v>
      </c>
      <c r="X565" s="46">
        <v>227.80103924120749</v>
      </c>
      <c r="Y565" s="55">
        <v>308.82850000000053</v>
      </c>
      <c r="Z565" s="54">
        <v>0.10461427300890901</v>
      </c>
      <c r="AA565" s="54">
        <v>9.4274854814228204E-2</v>
      </c>
      <c r="AB565" s="53">
        <v>80.25</v>
      </c>
      <c r="AC565" s="52"/>
      <c r="AD565" s="51">
        <v>0.08</v>
      </c>
      <c r="AE565" s="50">
        <v>176.15703630888478</v>
      </c>
      <c r="AF565" s="49">
        <v>2724.2674607587928</v>
      </c>
      <c r="AG565" s="49">
        <v>0</v>
      </c>
      <c r="AH565" s="49">
        <v>2643.24</v>
      </c>
      <c r="AI565" s="48">
        <v>2643.24</v>
      </c>
      <c r="AJ565" s="46">
        <v>81.02746075879304</v>
      </c>
      <c r="AK565" s="47">
        <v>53</v>
      </c>
      <c r="AL565" s="46">
        <v>134.02746075879304</v>
      </c>
    </row>
    <row r="566" spans="2:38">
      <c r="B566" s="62" t="s">
        <v>154</v>
      </c>
      <c r="C566" s="62" t="s">
        <v>329</v>
      </c>
      <c r="D566" s="61" t="s">
        <v>755</v>
      </c>
      <c r="E566" s="61">
        <v>1110185</v>
      </c>
      <c r="F566" s="61">
        <v>1110185</v>
      </c>
      <c r="G566" s="63">
        <v>4</v>
      </c>
      <c r="I566" s="60">
        <v>71826</v>
      </c>
      <c r="J566" s="57">
        <v>420.68924999999996</v>
      </c>
      <c r="K566" s="59">
        <v>170.73409886275917</v>
      </c>
      <c r="L566" s="58"/>
      <c r="M566" s="57">
        <v>75297.75</v>
      </c>
      <c r="O566" s="57">
        <v>75448.345499999996</v>
      </c>
      <c r="P566" s="52"/>
      <c r="Q566" s="56">
        <v>178.61256036374115</v>
      </c>
      <c r="R566" s="55">
        <v>75915.25</v>
      </c>
      <c r="S566" s="55">
        <v>425.02750000000003</v>
      </c>
      <c r="T566" s="55">
        <v>0</v>
      </c>
      <c r="U566" s="55">
        <v>40.462499999999999</v>
      </c>
      <c r="V566" s="55">
        <v>20.450000000000003</v>
      </c>
      <c r="W566" s="46">
        <v>-4.0729254194111491</v>
      </c>
      <c r="X566" s="46">
        <v>12.031660858420992</v>
      </c>
      <c r="Y566" s="55">
        <v>18.547500000000014</v>
      </c>
      <c r="Z566" s="54">
        <v>4.3638352812465107E-2</v>
      </c>
      <c r="AA566" s="54">
        <v>4.8290116497557304E-3</v>
      </c>
      <c r="AB566" s="53">
        <v>1.75</v>
      </c>
      <c r="AC566" s="52"/>
      <c r="AD566" s="51">
        <v>7.0000000000000007E-2</v>
      </c>
      <c r="AE566" s="50">
        <v>182.6854857831523</v>
      </c>
      <c r="AF566" s="49">
        <v>412.99583914157904</v>
      </c>
      <c r="AG566" s="49">
        <v>0</v>
      </c>
      <c r="AH566" s="49">
        <v>406.48</v>
      </c>
      <c r="AI566" s="48">
        <v>406.48</v>
      </c>
      <c r="AJ566" s="46">
        <v>6.515839141579022</v>
      </c>
      <c r="AK566" s="47">
        <v>8</v>
      </c>
      <c r="AL566" s="46">
        <v>14.515839141579022</v>
      </c>
    </row>
    <row r="567" spans="2:38">
      <c r="B567" s="62" t="s">
        <v>65</v>
      </c>
      <c r="C567" s="62" t="s">
        <v>135</v>
      </c>
      <c r="D567" s="61" t="s">
        <v>756</v>
      </c>
      <c r="E567" s="61">
        <v>1111791</v>
      </c>
      <c r="F567" s="61">
        <v>1111791</v>
      </c>
      <c r="G567" s="63">
        <v>4</v>
      </c>
      <c r="I567" s="60">
        <v>96593.5</v>
      </c>
      <c r="J567" s="57">
        <v>594.97400000000016</v>
      </c>
      <c r="K567" s="59">
        <v>162.34911105359222</v>
      </c>
      <c r="L567" s="58"/>
      <c r="M567" s="57">
        <v>98353</v>
      </c>
      <c r="O567" s="57">
        <v>98549.706000000006</v>
      </c>
      <c r="P567" s="52"/>
      <c r="Q567" s="56">
        <v>168.72261858376694</v>
      </c>
      <c r="R567" s="55">
        <v>102086</v>
      </c>
      <c r="S567" s="55">
        <v>605.05224999999996</v>
      </c>
      <c r="T567" s="55">
        <v>23.75</v>
      </c>
      <c r="U567" s="55">
        <v>80.583249999999992</v>
      </c>
      <c r="V567" s="55">
        <v>29.875</v>
      </c>
      <c r="W567" s="46">
        <v>-6.6144213541126646</v>
      </c>
      <c r="X567" s="46">
        <v>42.993565566207167</v>
      </c>
      <c r="Y567" s="55">
        <v>-10.42775000000006</v>
      </c>
      <c r="Z567" s="54">
        <v>-1.7234461982415669E-2</v>
      </c>
      <c r="AA567" s="54">
        <v>7.5287966050318261E-2</v>
      </c>
      <c r="AB567" s="53">
        <v>17.5</v>
      </c>
      <c r="AC567" s="52"/>
      <c r="AD567" s="51">
        <v>0.08</v>
      </c>
      <c r="AE567" s="50">
        <v>175.33703993787961</v>
      </c>
      <c r="AF567" s="49">
        <v>562.05868443379279</v>
      </c>
      <c r="AG567" s="49">
        <v>26</v>
      </c>
      <c r="AH567" s="49">
        <v>589.48</v>
      </c>
      <c r="AI567" s="48">
        <v>615.48</v>
      </c>
      <c r="AJ567" s="46">
        <v>-53.421315566207227</v>
      </c>
      <c r="AK567" s="47">
        <v>11</v>
      </c>
      <c r="AL567" s="46">
        <v>-42.421315566207227</v>
      </c>
    </row>
    <row r="568" spans="2:38">
      <c r="B568" s="62" t="s">
        <v>113</v>
      </c>
      <c r="C568" s="62" t="s">
        <v>335</v>
      </c>
      <c r="D568" s="61" t="s">
        <v>757</v>
      </c>
      <c r="E568" s="61">
        <v>1110991</v>
      </c>
      <c r="F568" s="61">
        <v>1110991</v>
      </c>
      <c r="G568" s="63">
        <v>2</v>
      </c>
      <c r="I568" s="60">
        <v>578186.5</v>
      </c>
      <c r="J568" s="57">
        <v>3089.11</v>
      </c>
      <c r="K568" s="59">
        <v>187.16928176724039</v>
      </c>
      <c r="L568" s="58"/>
      <c r="M568" s="57">
        <v>601416.25</v>
      </c>
      <c r="O568" s="57">
        <v>602619.08250000002</v>
      </c>
      <c r="P568" s="52"/>
      <c r="Q568" s="56">
        <v>169.59059060921248</v>
      </c>
      <c r="R568" s="55">
        <v>644969</v>
      </c>
      <c r="S568" s="55">
        <v>3803.0942500000001</v>
      </c>
      <c r="T568" s="55">
        <v>50.394999999999996</v>
      </c>
      <c r="U568" s="55">
        <v>382.62950000000001</v>
      </c>
      <c r="V568" s="55">
        <v>328.82524999999998</v>
      </c>
      <c r="W568" s="46">
        <v>-25.065462428717524</v>
      </c>
      <c r="X568" s="46">
        <v>707.27948803841991</v>
      </c>
      <c r="Y568" s="55">
        <v>271.61425000000008</v>
      </c>
      <c r="Z568" s="54">
        <v>7.141927918299687E-2</v>
      </c>
      <c r="AA568" s="54">
        <v>9.4575718775462697E-3</v>
      </c>
      <c r="AB568" s="53">
        <v>9.5</v>
      </c>
      <c r="AC568" s="52"/>
      <c r="AD568" s="51">
        <v>0.04</v>
      </c>
      <c r="AE568" s="50">
        <v>194.65605303793001</v>
      </c>
      <c r="AF568" s="49">
        <v>3095.8147619615802</v>
      </c>
      <c r="AG568" s="49">
        <v>68.150000000000006</v>
      </c>
      <c r="AH568" s="49">
        <v>3463.33</v>
      </c>
      <c r="AI568" s="48">
        <v>3531.48</v>
      </c>
      <c r="AJ568" s="46">
        <v>-435.66523803841983</v>
      </c>
      <c r="AK568" s="47">
        <v>55</v>
      </c>
      <c r="AL568" s="46">
        <v>-380.66523803841983</v>
      </c>
    </row>
    <row r="569" spans="2:38">
      <c r="B569" s="62" t="s">
        <v>154</v>
      </c>
      <c r="C569" s="62" t="s">
        <v>307</v>
      </c>
      <c r="D569" s="61" t="s">
        <v>758</v>
      </c>
      <c r="E569" s="61">
        <v>1110920</v>
      </c>
      <c r="F569" s="61">
        <v>1110920</v>
      </c>
      <c r="G569" s="63">
        <v>4</v>
      </c>
      <c r="I569" s="60">
        <v>360107.25</v>
      </c>
      <c r="J569" s="57">
        <v>2074.2439999999997</v>
      </c>
      <c r="K569" s="59">
        <v>173.60891486247522</v>
      </c>
      <c r="L569" s="58"/>
      <c r="M569" s="57">
        <v>380561.25</v>
      </c>
      <c r="O569" s="57">
        <v>381322.3725</v>
      </c>
      <c r="P569" s="52"/>
      <c r="Q569" s="56">
        <v>187.68847491813855</v>
      </c>
      <c r="R569" s="55">
        <v>378118.75</v>
      </c>
      <c r="S569" s="55">
        <v>2014.60825</v>
      </c>
      <c r="T569" s="55">
        <v>0</v>
      </c>
      <c r="U569" s="55">
        <v>215.79175000000004</v>
      </c>
      <c r="V569" s="55">
        <v>159.3125</v>
      </c>
      <c r="W569" s="46">
        <v>3.6630251639148241</v>
      </c>
      <c r="X569" s="46">
        <v>-57.509345741661264</v>
      </c>
      <c r="Y569" s="55">
        <v>90.058250000000044</v>
      </c>
      <c r="Z569" s="54">
        <v>4.4702611537503656E-2</v>
      </c>
      <c r="AA569" s="54">
        <v>9.9393753020252159E-3</v>
      </c>
      <c r="AB569" s="53">
        <v>5.75</v>
      </c>
      <c r="AC569" s="52"/>
      <c r="AD569" s="51">
        <v>0.06</v>
      </c>
      <c r="AE569" s="50">
        <v>184.02544975422373</v>
      </c>
      <c r="AF569" s="49">
        <v>2072.1175957416613</v>
      </c>
      <c r="AG569" s="49">
        <v>0</v>
      </c>
      <c r="AH569" s="49">
        <v>1924.55</v>
      </c>
      <c r="AI569" s="48">
        <v>1924.55</v>
      </c>
      <c r="AJ569" s="46">
        <v>147.56759574166131</v>
      </c>
      <c r="AK569" s="47">
        <v>24</v>
      </c>
      <c r="AL569" s="46">
        <v>171.56759574166131</v>
      </c>
    </row>
    <row r="570" spans="2:38">
      <c r="B570" s="62" t="s">
        <v>88</v>
      </c>
      <c r="C570" s="62" t="s">
        <v>133</v>
      </c>
      <c r="D570" s="61" t="s">
        <v>759</v>
      </c>
      <c r="E570" s="61">
        <v>1112042</v>
      </c>
      <c r="F570" s="61">
        <v>1112042</v>
      </c>
      <c r="G570" s="63">
        <v>4</v>
      </c>
      <c r="I570" s="60">
        <v>543738.75</v>
      </c>
      <c r="J570" s="57">
        <v>3318.5622499999999</v>
      </c>
      <c r="K570" s="59">
        <v>163.84768735316024</v>
      </c>
      <c r="L570" s="58"/>
      <c r="M570" s="57">
        <v>572725</v>
      </c>
      <c r="O570" s="57">
        <v>573870.44999999995</v>
      </c>
      <c r="P570" s="52"/>
      <c r="Q570" s="56">
        <v>166.98897773379232</v>
      </c>
      <c r="R570" s="55">
        <v>583811</v>
      </c>
      <c r="S570" s="55">
        <v>3496.105</v>
      </c>
      <c r="T570" s="55">
        <v>141.92500000000001</v>
      </c>
      <c r="U570" s="55">
        <v>412.50424999999996</v>
      </c>
      <c r="V570" s="55">
        <v>503.62499999999994</v>
      </c>
      <c r="W570" s="46">
        <v>-9.9665246076207268</v>
      </c>
      <c r="X570" s="46">
        <v>253.08377485159963</v>
      </c>
      <c r="Y570" s="55">
        <v>688.05499999999984</v>
      </c>
      <c r="Z570" s="54">
        <v>0.19680615999805492</v>
      </c>
      <c r="AA570" s="54">
        <v>3.778035885933996E-2</v>
      </c>
      <c r="AB570" s="53">
        <v>17.75</v>
      </c>
      <c r="AC570" s="52"/>
      <c r="AD570" s="51">
        <v>0.08</v>
      </c>
      <c r="AE570" s="50">
        <v>176.95550234141305</v>
      </c>
      <c r="AF570" s="49">
        <v>3243.0212251484004</v>
      </c>
      <c r="AG570" s="49">
        <v>139.6</v>
      </c>
      <c r="AH570" s="49">
        <v>2668.4500000000003</v>
      </c>
      <c r="AI570" s="48">
        <v>2808.05</v>
      </c>
      <c r="AJ570" s="46">
        <v>434.97122514840021</v>
      </c>
      <c r="AK570" s="47">
        <v>49</v>
      </c>
      <c r="AL570" s="46">
        <v>483.97122514840021</v>
      </c>
    </row>
    <row r="571" spans="2:38">
      <c r="B571" s="62" t="s">
        <v>88</v>
      </c>
      <c r="C571" s="62" t="s">
        <v>133</v>
      </c>
      <c r="D571" s="61" t="s">
        <v>760</v>
      </c>
      <c r="E571" s="61">
        <v>1118421</v>
      </c>
      <c r="F571" s="61">
        <v>1118421</v>
      </c>
      <c r="G571" s="63">
        <v>4</v>
      </c>
      <c r="I571" s="60">
        <v>300306</v>
      </c>
      <c r="J571" s="57">
        <v>1778.46775</v>
      </c>
      <c r="K571" s="59">
        <v>168.8565901743228</v>
      </c>
      <c r="L571" s="58"/>
      <c r="M571" s="57">
        <v>329728.75</v>
      </c>
      <c r="O571" s="57">
        <v>330388.20750000002</v>
      </c>
      <c r="P571" s="52"/>
      <c r="Q571" s="56">
        <v>177.37680853716583</v>
      </c>
      <c r="R571" s="55">
        <v>339305.25</v>
      </c>
      <c r="S571" s="55">
        <v>1912.9065000000001</v>
      </c>
      <c r="T571" s="55">
        <v>25.375</v>
      </c>
      <c r="U571" s="55">
        <v>116.39175</v>
      </c>
      <c r="V571" s="55">
        <v>304.20824999999996</v>
      </c>
      <c r="W571" s="46">
        <v>-3.2997429493595689</v>
      </c>
      <c r="X571" s="46">
        <v>84.289533483236028</v>
      </c>
      <c r="Y571" s="55">
        <v>334.48650000000021</v>
      </c>
      <c r="Z571" s="54">
        <v>0.17485773612040117</v>
      </c>
      <c r="AA571" s="54">
        <v>0</v>
      </c>
      <c r="AB571" s="53">
        <v>0</v>
      </c>
      <c r="AC571" s="52"/>
      <c r="AD571" s="51">
        <v>7.0000000000000007E-2</v>
      </c>
      <c r="AE571" s="50">
        <v>180.6765514865254</v>
      </c>
      <c r="AF571" s="49">
        <v>1828.616966516764</v>
      </c>
      <c r="AG571" s="49">
        <v>22.3</v>
      </c>
      <c r="AH571" s="49">
        <v>1556.12</v>
      </c>
      <c r="AI571" s="48">
        <v>1578.4199999999998</v>
      </c>
      <c r="AJ571" s="46">
        <v>250.19696651676418</v>
      </c>
      <c r="AK571" s="47">
        <v>24</v>
      </c>
      <c r="AL571" s="46">
        <v>274.19696651676418</v>
      </c>
    </row>
    <row r="572" spans="2:38">
      <c r="B572" s="62" t="s">
        <v>154</v>
      </c>
      <c r="C572" s="62" t="s">
        <v>386</v>
      </c>
      <c r="D572" s="61" t="s">
        <v>761</v>
      </c>
      <c r="E572" s="61">
        <v>1110761</v>
      </c>
      <c r="F572" s="61">
        <v>1110761</v>
      </c>
      <c r="G572" s="63">
        <v>5</v>
      </c>
      <c r="I572" s="60">
        <v>745555.75</v>
      </c>
      <c r="J572" s="57">
        <v>4754.4409999999998</v>
      </c>
      <c r="K572" s="59">
        <v>156.8124938347116</v>
      </c>
      <c r="L572" s="58"/>
      <c r="M572" s="57">
        <v>827354.25</v>
      </c>
      <c r="O572" s="57">
        <v>829008.95849999995</v>
      </c>
      <c r="P572" s="52"/>
      <c r="Q572" s="56">
        <v>178.33084853393254</v>
      </c>
      <c r="R572" s="55">
        <v>830124.75</v>
      </c>
      <c r="S572" s="55">
        <v>4654.97</v>
      </c>
      <c r="T572" s="55">
        <v>93.844999999999999</v>
      </c>
      <c r="U572" s="55">
        <v>499.06700000000001</v>
      </c>
      <c r="V572" s="55">
        <v>225.48349999999999</v>
      </c>
      <c r="W572" s="46">
        <v>8.9733551924440178</v>
      </c>
      <c r="X572" s="46">
        <v>-240.05378751204989</v>
      </c>
      <c r="Y572" s="55">
        <v>-180.74999999999909</v>
      </c>
      <c r="Z572" s="54">
        <v>-3.8829466140490501E-2</v>
      </c>
      <c r="AA572" s="54">
        <v>2.8194241740745656E-4</v>
      </c>
      <c r="AB572" s="53">
        <v>0.5</v>
      </c>
      <c r="AC572" s="52"/>
      <c r="AD572" s="51">
        <v>0.08</v>
      </c>
      <c r="AE572" s="50">
        <v>169.35749334148852</v>
      </c>
      <c r="AF572" s="49">
        <v>4895.0237875120501</v>
      </c>
      <c r="AG572" s="49">
        <v>91.49</v>
      </c>
      <c r="AH572" s="49">
        <v>4744.2299999999996</v>
      </c>
      <c r="AI572" s="48">
        <v>4835.7199999999993</v>
      </c>
      <c r="AJ572" s="46">
        <v>59.303787512050803</v>
      </c>
      <c r="AK572" s="47">
        <v>84</v>
      </c>
      <c r="AL572" s="46">
        <v>143.3037875120508</v>
      </c>
    </row>
    <row r="573" spans="2:38">
      <c r="B573" s="62" t="s">
        <v>110</v>
      </c>
      <c r="C573" s="62" t="s">
        <v>174</v>
      </c>
      <c r="D573" s="61" t="s">
        <v>762</v>
      </c>
      <c r="E573" s="61">
        <v>1112111</v>
      </c>
      <c r="F573" s="61">
        <v>1112111</v>
      </c>
      <c r="G573" s="63">
        <v>4</v>
      </c>
      <c r="I573" s="60">
        <v>178611</v>
      </c>
      <c r="J573" s="57">
        <v>1043.4792499999999</v>
      </c>
      <c r="K573" s="59">
        <v>171.16871274632439</v>
      </c>
      <c r="L573" s="58"/>
      <c r="M573" s="57">
        <v>188333.5</v>
      </c>
      <c r="O573" s="57">
        <v>188710.16699999999</v>
      </c>
      <c r="P573" s="52"/>
      <c r="Q573" s="56">
        <v>182.67812256779604</v>
      </c>
      <c r="R573" s="55">
        <v>194224.75</v>
      </c>
      <c r="S573" s="55">
        <v>1063.2075</v>
      </c>
      <c r="T573" s="55">
        <v>0</v>
      </c>
      <c r="U573" s="55">
        <v>154.83324999999999</v>
      </c>
      <c r="V573" s="55">
        <v>80.116749999999996</v>
      </c>
      <c r="W573" s="46">
        <v>1.2392870566921772</v>
      </c>
      <c r="X573" s="46">
        <v>23.13156218650397</v>
      </c>
      <c r="Y573" s="55">
        <v>93.707499999999982</v>
      </c>
      <c r="Z573" s="54">
        <v>8.8136605507391538E-2</v>
      </c>
      <c r="AA573" s="54">
        <v>9.1145833333333329E-2</v>
      </c>
      <c r="AB573" s="53">
        <v>18.75</v>
      </c>
      <c r="AC573" s="52"/>
      <c r="AD573" s="51">
        <v>0.06</v>
      </c>
      <c r="AE573" s="50">
        <v>181.43883551110386</v>
      </c>
      <c r="AF573" s="49">
        <v>1040.075937813496</v>
      </c>
      <c r="AG573" s="49">
        <v>0</v>
      </c>
      <c r="AH573" s="49">
        <v>969.5</v>
      </c>
      <c r="AI573" s="48">
        <v>969.5</v>
      </c>
      <c r="AJ573" s="46">
        <v>70.575937813496012</v>
      </c>
      <c r="AK573" s="47">
        <v>15</v>
      </c>
      <c r="AL573" s="46">
        <v>85.575937813496012</v>
      </c>
    </row>
    <row r="574" spans="2:38">
      <c r="B574" s="62" t="s">
        <v>74</v>
      </c>
      <c r="C574" s="62" t="s">
        <v>219</v>
      </c>
      <c r="D574" s="61" t="s">
        <v>763</v>
      </c>
      <c r="E574" s="61">
        <v>1112562</v>
      </c>
      <c r="F574" s="61">
        <v>1112562</v>
      </c>
      <c r="G574" s="63">
        <v>4</v>
      </c>
      <c r="I574" s="60">
        <v>298747.25</v>
      </c>
      <c r="J574" s="57">
        <v>1853.7774999999999</v>
      </c>
      <c r="K574" s="59">
        <v>161.1559369989117</v>
      </c>
      <c r="L574" s="58"/>
      <c r="M574" s="57">
        <v>327775.5</v>
      </c>
      <c r="O574" s="57">
        <v>328431.05099999998</v>
      </c>
      <c r="P574" s="52"/>
      <c r="Q574" s="56">
        <v>172.28401209051873</v>
      </c>
      <c r="R574" s="55">
        <v>344268.25</v>
      </c>
      <c r="S574" s="55">
        <v>1998.2600000000002</v>
      </c>
      <c r="T574" s="55">
        <v>45</v>
      </c>
      <c r="U574" s="55">
        <v>285.02075000000002</v>
      </c>
      <c r="V574" s="55">
        <v>100.54175000000001</v>
      </c>
      <c r="W574" s="46">
        <v>-1.764399868305901</v>
      </c>
      <c r="X574" s="46">
        <v>111.25024619829196</v>
      </c>
      <c r="Y574" s="55">
        <v>186.02000000000021</v>
      </c>
      <c r="Z574" s="54">
        <v>9.3090989160569793E-2</v>
      </c>
      <c r="AA574" s="54">
        <v>2.6717477114302512E-2</v>
      </c>
      <c r="AB574" s="53">
        <v>23.5</v>
      </c>
      <c r="AC574" s="52"/>
      <c r="AD574" s="51">
        <v>0.08</v>
      </c>
      <c r="AE574" s="50">
        <v>174.04841195882463</v>
      </c>
      <c r="AF574" s="49">
        <v>1887.0097538017083</v>
      </c>
      <c r="AG574" s="49">
        <v>49</v>
      </c>
      <c r="AH574" s="49">
        <v>1763.24</v>
      </c>
      <c r="AI574" s="48">
        <v>1812.24</v>
      </c>
      <c r="AJ574" s="46">
        <v>74.769753801708248</v>
      </c>
      <c r="AK574" s="47">
        <v>37</v>
      </c>
      <c r="AL574" s="46">
        <v>111.76975380170825</v>
      </c>
    </row>
    <row r="575" spans="2:38">
      <c r="B575" s="62" t="s">
        <v>88</v>
      </c>
      <c r="C575" s="62" t="s">
        <v>181</v>
      </c>
      <c r="D575" s="61" t="s">
        <v>764</v>
      </c>
      <c r="E575" s="61">
        <v>1112261</v>
      </c>
      <c r="F575" s="61">
        <v>1112261</v>
      </c>
      <c r="G575" s="63">
        <v>4</v>
      </c>
      <c r="I575" s="60">
        <v>155817</v>
      </c>
      <c r="J575" s="57">
        <v>920.82275000000004</v>
      </c>
      <c r="K575" s="59">
        <v>169.21497649791993</v>
      </c>
      <c r="L575" s="58"/>
      <c r="M575" s="57">
        <v>155746.5</v>
      </c>
      <c r="O575" s="57">
        <v>156057.99299999999</v>
      </c>
      <c r="P575" s="52"/>
      <c r="Q575" s="56">
        <v>158.76045752121331</v>
      </c>
      <c r="R575" s="55">
        <v>162351.5</v>
      </c>
      <c r="S575" s="55">
        <v>1022.61925</v>
      </c>
      <c r="T575" s="55">
        <v>37.6875</v>
      </c>
      <c r="U575" s="55">
        <v>156.32075</v>
      </c>
      <c r="V575" s="55">
        <v>0</v>
      </c>
      <c r="W575" s="46">
        <v>-22.299567331561008</v>
      </c>
      <c r="X575" s="46">
        <v>160.70622901761737</v>
      </c>
      <c r="Y575" s="55">
        <v>96.019250000000056</v>
      </c>
      <c r="Z575" s="54">
        <v>9.3895406330362016E-2</v>
      </c>
      <c r="AA575" s="54">
        <v>1.2271538551951107E-2</v>
      </c>
      <c r="AB575" s="53">
        <v>5.25</v>
      </c>
      <c r="AC575" s="52"/>
      <c r="AD575" s="51">
        <v>7.0000000000000007E-2</v>
      </c>
      <c r="AE575" s="50">
        <v>181.06002485277432</v>
      </c>
      <c r="AF575" s="49">
        <v>861.91302098238259</v>
      </c>
      <c r="AG575" s="49">
        <v>35.299999999999997</v>
      </c>
      <c r="AH575" s="49">
        <v>891.3</v>
      </c>
      <c r="AI575" s="48">
        <v>926.59999999999991</v>
      </c>
      <c r="AJ575" s="46">
        <v>-64.686979017617318</v>
      </c>
      <c r="AK575" s="47">
        <v>22</v>
      </c>
      <c r="AL575" s="46">
        <v>-42.686979017617318</v>
      </c>
    </row>
    <row r="576" spans="2:38">
      <c r="B576" s="62" t="s">
        <v>110</v>
      </c>
      <c r="C576" s="62" t="s">
        <v>124</v>
      </c>
      <c r="D576" s="61" t="s">
        <v>765</v>
      </c>
      <c r="E576" s="61">
        <v>1112364</v>
      </c>
      <c r="F576" s="61">
        <v>1112364</v>
      </c>
      <c r="G576" s="63">
        <v>4</v>
      </c>
      <c r="I576" s="60">
        <v>182979</v>
      </c>
      <c r="J576" s="57">
        <v>1047.0092500000001</v>
      </c>
      <c r="K576" s="59">
        <v>174.76349898532413</v>
      </c>
      <c r="L576" s="58"/>
      <c r="M576" s="57">
        <v>187196.5</v>
      </c>
      <c r="O576" s="57">
        <v>187570.89300000001</v>
      </c>
      <c r="P576" s="52"/>
      <c r="Q576" s="56">
        <v>176.95717637039937</v>
      </c>
      <c r="R576" s="55">
        <v>187428.75</v>
      </c>
      <c r="S576" s="55">
        <v>1059.1757499999999</v>
      </c>
      <c r="T576" s="55">
        <v>52.49</v>
      </c>
      <c r="U576" s="55">
        <v>32.437249999999999</v>
      </c>
      <c r="V576" s="55">
        <v>54.8125</v>
      </c>
      <c r="W576" s="46">
        <v>-8.2921325540442012</v>
      </c>
      <c r="X576" s="46">
        <v>46.643535499251925</v>
      </c>
      <c r="Y576" s="55">
        <v>51.575749999999857</v>
      </c>
      <c r="Z576" s="54">
        <v>4.8694232283924423E-2</v>
      </c>
      <c r="AA576" s="54">
        <v>1.3585219281421815E-3</v>
      </c>
      <c r="AB576" s="53">
        <v>5</v>
      </c>
      <c r="AC576" s="52"/>
      <c r="AD576" s="51">
        <v>0.06</v>
      </c>
      <c r="AE576" s="50">
        <v>185.24930892444357</v>
      </c>
      <c r="AF576" s="49">
        <v>1012.532214500748</v>
      </c>
      <c r="AG576" s="49">
        <v>54.1</v>
      </c>
      <c r="AH576" s="49">
        <v>953.5</v>
      </c>
      <c r="AI576" s="48">
        <v>1007.6</v>
      </c>
      <c r="AJ576" s="46">
        <v>4.9322145007479321</v>
      </c>
      <c r="AK576" s="47">
        <v>22</v>
      </c>
      <c r="AL576" s="46">
        <v>26.932214500747932</v>
      </c>
    </row>
    <row r="577" spans="2:38">
      <c r="B577" s="62" t="s">
        <v>74</v>
      </c>
      <c r="C577" s="62" t="s">
        <v>75</v>
      </c>
      <c r="D577" s="61" t="s">
        <v>766</v>
      </c>
      <c r="E577" s="61">
        <v>1110500</v>
      </c>
      <c r="F577" s="61">
        <v>1110500</v>
      </c>
      <c r="G577" s="63">
        <v>1</v>
      </c>
      <c r="I577" s="60">
        <v>274506</v>
      </c>
      <c r="J577" s="57">
        <v>1379.81</v>
      </c>
      <c r="K577" s="59">
        <v>198.94478225262898</v>
      </c>
      <c r="L577" s="58"/>
      <c r="M577" s="57">
        <v>289711.75</v>
      </c>
      <c r="O577" s="57">
        <v>290291.17349999998</v>
      </c>
      <c r="P577" s="52"/>
      <c r="Q577" s="56">
        <v>209.69037372997875</v>
      </c>
      <c r="R577" s="55">
        <v>293582.25</v>
      </c>
      <c r="S577" s="55">
        <v>1400.075</v>
      </c>
      <c r="T577" s="55">
        <v>0</v>
      </c>
      <c r="U577" s="55">
        <v>130.47075000000001</v>
      </c>
      <c r="V577" s="55">
        <v>0</v>
      </c>
      <c r="W577" s="46">
        <v>10.745591477349762</v>
      </c>
      <c r="X577" s="46">
        <v>-59.079496102216126</v>
      </c>
      <c r="Y577" s="55">
        <v>25.685000000000173</v>
      </c>
      <c r="Z577" s="54">
        <v>1.8345445779690498E-2</v>
      </c>
      <c r="AA577" s="54">
        <v>4.4805461080155333E-3</v>
      </c>
      <c r="AB577" s="53">
        <v>22.75</v>
      </c>
      <c r="AC577" s="52"/>
      <c r="AD577" s="51">
        <v>0</v>
      </c>
      <c r="AE577" s="50">
        <v>198.94478225262898</v>
      </c>
      <c r="AF577" s="49">
        <v>1459.1544961022162</v>
      </c>
      <c r="AG577" s="49">
        <v>0</v>
      </c>
      <c r="AH577" s="49">
        <v>1374.3899999999999</v>
      </c>
      <c r="AI577" s="48">
        <v>1374.3899999999999</v>
      </c>
      <c r="AJ577" s="46">
        <v>84.764496102216299</v>
      </c>
      <c r="AK577" s="47">
        <v>18</v>
      </c>
      <c r="AL577" s="46">
        <v>102.7644961022163</v>
      </c>
    </row>
    <row r="578" spans="2:38">
      <c r="B578" s="62" t="s">
        <v>88</v>
      </c>
      <c r="C578" s="62" t="s">
        <v>197</v>
      </c>
      <c r="D578" s="61" t="s">
        <v>767</v>
      </c>
      <c r="E578" s="61">
        <v>1112016</v>
      </c>
      <c r="F578" s="61">
        <v>1112016</v>
      </c>
      <c r="G578" s="63">
        <v>1</v>
      </c>
      <c r="I578" s="60">
        <v>562161.25</v>
      </c>
      <c r="J578" s="57">
        <v>2684.5857500000002</v>
      </c>
      <c r="K578" s="59">
        <v>209.4033502189304</v>
      </c>
      <c r="L578" s="58"/>
      <c r="M578" s="57">
        <v>605322.75</v>
      </c>
      <c r="O578" s="57">
        <v>606533.39549999998</v>
      </c>
      <c r="P578" s="52"/>
      <c r="Q578" s="56">
        <v>225.74367952045515</v>
      </c>
      <c r="R578" s="55">
        <v>611216.25</v>
      </c>
      <c r="S578" s="55">
        <v>2707.5675000000001</v>
      </c>
      <c r="T578" s="55">
        <v>104.9375</v>
      </c>
      <c r="U578" s="55">
        <v>401.54150000000004</v>
      </c>
      <c r="V578" s="55">
        <v>21.332999999999998</v>
      </c>
      <c r="W578" s="46">
        <v>16.340329301524747</v>
      </c>
      <c r="X578" s="46">
        <v>-188.9162232349513</v>
      </c>
      <c r="Y578" s="55">
        <v>-173.67249999999967</v>
      </c>
      <c r="Z578" s="54">
        <v>-6.4143368540211715E-2</v>
      </c>
      <c r="AA578" s="54">
        <v>1.8696911196911199E-2</v>
      </c>
      <c r="AB578" s="53">
        <v>19.25</v>
      </c>
      <c r="AC578" s="52"/>
      <c r="AD578" s="51">
        <v>0</v>
      </c>
      <c r="AE578" s="50">
        <v>209.4033502189304</v>
      </c>
      <c r="AF578" s="49">
        <v>2896.4837232349514</v>
      </c>
      <c r="AG578" s="49">
        <v>93.6</v>
      </c>
      <c r="AH578" s="49">
        <v>2787.64</v>
      </c>
      <c r="AI578" s="48">
        <v>2881.24</v>
      </c>
      <c r="AJ578" s="46">
        <v>15.243723234951631</v>
      </c>
      <c r="AK578" s="47">
        <v>41</v>
      </c>
      <c r="AL578" s="46">
        <v>56.243723234951631</v>
      </c>
    </row>
    <row r="579" spans="2:38">
      <c r="B579" s="62" t="s">
        <v>80</v>
      </c>
      <c r="C579" s="62" t="s">
        <v>237</v>
      </c>
      <c r="D579" s="61" t="s">
        <v>768</v>
      </c>
      <c r="E579" s="61">
        <v>1112214</v>
      </c>
      <c r="F579" s="61">
        <v>1112214</v>
      </c>
      <c r="G579" s="63">
        <v>4</v>
      </c>
      <c r="I579" s="60">
        <v>111781.25</v>
      </c>
      <c r="J579" s="57">
        <v>668.14499999999998</v>
      </c>
      <c r="K579" s="59">
        <v>167.30088528687637</v>
      </c>
      <c r="L579" s="58"/>
      <c r="M579" s="57">
        <v>119184.25</v>
      </c>
      <c r="O579" s="57">
        <v>119422.6185</v>
      </c>
      <c r="P579" s="52"/>
      <c r="Q579" s="56">
        <v>177.78164105278427</v>
      </c>
      <c r="R579" s="55">
        <v>120414.75</v>
      </c>
      <c r="S579" s="55">
        <v>677.31825000000003</v>
      </c>
      <c r="T579" s="55">
        <v>0</v>
      </c>
      <c r="U579" s="55">
        <v>46.116499999999995</v>
      </c>
      <c r="V579" s="55">
        <v>30.841499999999996</v>
      </c>
      <c r="W579" s="46">
        <v>-1.2303062041734449</v>
      </c>
      <c r="X579" s="46">
        <v>10.197310141286948</v>
      </c>
      <c r="Y579" s="55">
        <v>49.958250000000021</v>
      </c>
      <c r="Z579" s="54">
        <v>7.3758901373172828E-2</v>
      </c>
      <c r="AA579" s="54">
        <v>9.9165988608624894E-3</v>
      </c>
      <c r="AB579" s="53">
        <v>3.25</v>
      </c>
      <c r="AC579" s="52"/>
      <c r="AD579" s="51">
        <v>7.0000000000000007E-2</v>
      </c>
      <c r="AE579" s="50">
        <v>179.01194725695771</v>
      </c>
      <c r="AF579" s="49">
        <v>667.12093985871309</v>
      </c>
      <c r="AG579" s="49">
        <v>0</v>
      </c>
      <c r="AH579" s="49">
        <v>627.36</v>
      </c>
      <c r="AI579" s="48">
        <v>627.36</v>
      </c>
      <c r="AJ579" s="46">
        <v>39.760939858713073</v>
      </c>
      <c r="AK579" s="47">
        <v>12</v>
      </c>
      <c r="AL579" s="46">
        <v>51.760939858713073</v>
      </c>
    </row>
    <row r="580" spans="2:38">
      <c r="B580" s="62" t="s">
        <v>205</v>
      </c>
      <c r="C580" s="62" t="s">
        <v>428</v>
      </c>
      <c r="D580" s="61" t="s">
        <v>769</v>
      </c>
      <c r="E580" s="61">
        <v>1111515</v>
      </c>
      <c r="F580" s="61">
        <v>1111515</v>
      </c>
      <c r="G580" s="63">
        <v>3</v>
      </c>
      <c r="I580" s="60">
        <v>191233.5</v>
      </c>
      <c r="J580" s="57">
        <v>1068.0065</v>
      </c>
      <c r="K580" s="59">
        <v>179.05649450635366</v>
      </c>
      <c r="L580" s="58"/>
      <c r="M580" s="57">
        <v>222101.25</v>
      </c>
      <c r="O580" s="57">
        <v>222545.45250000001</v>
      </c>
      <c r="P580" s="52"/>
      <c r="Q580" s="56">
        <v>207.90450118081094</v>
      </c>
      <c r="R580" s="55">
        <v>221187</v>
      </c>
      <c r="S580" s="55">
        <v>1063.8875</v>
      </c>
      <c r="T580" s="55">
        <v>49.75</v>
      </c>
      <c r="U580" s="55">
        <v>128.56224999999998</v>
      </c>
      <c r="V580" s="55">
        <v>20.33325</v>
      </c>
      <c r="W580" s="46">
        <v>18.104617004076061</v>
      </c>
      <c r="X580" s="46">
        <v>-108.63930877704661</v>
      </c>
      <c r="Y580" s="55">
        <v>-111.69249999999988</v>
      </c>
      <c r="Z580" s="54">
        <v>-0.10498525454994055</v>
      </c>
      <c r="AA580" s="54">
        <v>4.9324622125431023E-3</v>
      </c>
      <c r="AB580" s="53">
        <v>2.25</v>
      </c>
      <c r="AC580" s="52"/>
      <c r="AD580" s="51">
        <v>0.06</v>
      </c>
      <c r="AE580" s="50">
        <v>189.79988417673488</v>
      </c>
      <c r="AF580" s="49">
        <v>1172.5268087770467</v>
      </c>
      <c r="AG580" s="49">
        <v>62.23</v>
      </c>
      <c r="AH580" s="49">
        <v>1113.3499999999999</v>
      </c>
      <c r="AI580" s="48">
        <v>1175.58</v>
      </c>
      <c r="AJ580" s="46">
        <v>-3.0531912229532736</v>
      </c>
      <c r="AK580" s="47">
        <v>27</v>
      </c>
      <c r="AL580" s="46">
        <v>23.946808777046726</v>
      </c>
    </row>
    <row r="581" spans="2:38">
      <c r="B581" s="62" t="s">
        <v>77</v>
      </c>
      <c r="C581" s="62" t="s">
        <v>83</v>
      </c>
      <c r="D581" s="61" t="s">
        <v>770</v>
      </c>
      <c r="E581" s="61">
        <v>1111634</v>
      </c>
      <c r="F581" s="61">
        <v>1111634</v>
      </c>
      <c r="G581" s="63">
        <v>6</v>
      </c>
      <c r="I581" s="60">
        <v>159632.5</v>
      </c>
      <c r="J581" s="57">
        <v>1208.7592500000001</v>
      </c>
      <c r="K581" s="59">
        <v>132.06310520477919</v>
      </c>
      <c r="L581" s="58"/>
      <c r="M581" s="57">
        <v>168062.75</v>
      </c>
      <c r="O581" s="57">
        <v>168398.87549999999</v>
      </c>
      <c r="P581" s="52"/>
      <c r="Q581" s="56">
        <v>116.86251006469793</v>
      </c>
      <c r="R581" s="55">
        <v>171881</v>
      </c>
      <c r="S581" s="55">
        <v>1470.79675</v>
      </c>
      <c r="T581" s="55">
        <v>64.8</v>
      </c>
      <c r="U581" s="55">
        <v>158.08750000000001</v>
      </c>
      <c r="V581" s="55">
        <v>22.541499999999999</v>
      </c>
      <c r="W581" s="46">
        <v>-31.048167764654764</v>
      </c>
      <c r="X581" s="46">
        <v>332.27938282056675</v>
      </c>
      <c r="Y581" s="55">
        <v>336.79674999999997</v>
      </c>
      <c r="Z581" s="54">
        <v>0.22898932160408975</v>
      </c>
      <c r="AA581" s="54">
        <v>1.7138888888888888E-2</v>
      </c>
      <c r="AB581" s="53">
        <v>4</v>
      </c>
      <c r="AC581" s="52"/>
      <c r="AD581" s="51">
        <v>0.12</v>
      </c>
      <c r="AE581" s="50">
        <v>147.91067782935269</v>
      </c>
      <c r="AF581" s="49">
        <v>1138.5173671794332</v>
      </c>
      <c r="AG581" s="49">
        <v>69.599999999999994</v>
      </c>
      <c r="AH581" s="49">
        <v>1064.4000000000001</v>
      </c>
      <c r="AI581" s="48">
        <v>1134</v>
      </c>
      <c r="AJ581" s="46">
        <v>4.5173671794332222</v>
      </c>
      <c r="AK581" s="47">
        <v>23</v>
      </c>
      <c r="AL581" s="46">
        <v>27.517367179433222</v>
      </c>
    </row>
    <row r="582" spans="2:38">
      <c r="B582" s="62" t="s">
        <v>151</v>
      </c>
      <c r="C582" s="62" t="s">
        <v>152</v>
      </c>
      <c r="D582" s="61" t="s">
        <v>771</v>
      </c>
      <c r="E582" s="61">
        <v>1111299</v>
      </c>
      <c r="F582" s="61">
        <v>1111299</v>
      </c>
      <c r="G582" s="63">
        <v>3</v>
      </c>
      <c r="I582" s="60">
        <v>266362.5</v>
      </c>
      <c r="J582" s="57">
        <v>1509.7192500000001</v>
      </c>
      <c r="K582" s="59">
        <v>176.43181008654423</v>
      </c>
      <c r="L582" s="58"/>
      <c r="M582" s="57">
        <v>285677</v>
      </c>
      <c r="O582" s="57">
        <v>286248.35399999999</v>
      </c>
      <c r="P582" s="52"/>
      <c r="Q582" s="56">
        <v>194.13911683073454</v>
      </c>
      <c r="R582" s="55">
        <v>289757</v>
      </c>
      <c r="S582" s="55">
        <v>1492.5225</v>
      </c>
      <c r="T582" s="55">
        <v>51.5</v>
      </c>
      <c r="U582" s="55">
        <v>93.25</v>
      </c>
      <c r="V582" s="55">
        <v>10</v>
      </c>
      <c r="W582" s="46">
        <v>7.1213981389976482</v>
      </c>
      <c r="X582" s="46">
        <v>-38.072333486477874</v>
      </c>
      <c r="Y582" s="55">
        <v>-16.477499999999964</v>
      </c>
      <c r="Z582" s="54">
        <v>-1.1040034572343106E-2</v>
      </c>
      <c r="AA582" s="54">
        <v>4.0242616033755278E-2</v>
      </c>
      <c r="AB582" s="53">
        <v>8.5</v>
      </c>
      <c r="AC582" s="52"/>
      <c r="AD582" s="51">
        <v>0.06</v>
      </c>
      <c r="AE582" s="50">
        <v>187.01771869173689</v>
      </c>
      <c r="AF582" s="49">
        <v>1530.5948334864779</v>
      </c>
      <c r="AG582" s="49">
        <v>42.6</v>
      </c>
      <c r="AH582" s="49">
        <v>1466.4</v>
      </c>
      <c r="AI582" s="48">
        <v>1509</v>
      </c>
      <c r="AJ582" s="46">
        <v>21.59483348647791</v>
      </c>
      <c r="AK582" s="47">
        <v>33</v>
      </c>
      <c r="AL582" s="46">
        <v>54.59483348647791</v>
      </c>
    </row>
    <row r="583" spans="2:38">
      <c r="B583" s="62" t="s">
        <v>110</v>
      </c>
      <c r="C583" s="62" t="s">
        <v>174</v>
      </c>
      <c r="D583" s="61" t="s">
        <v>772</v>
      </c>
      <c r="E583" s="61">
        <v>1112106</v>
      </c>
      <c r="F583" s="61">
        <v>1112106</v>
      </c>
      <c r="G583" s="63">
        <v>2</v>
      </c>
      <c r="I583" s="60">
        <v>344218.25</v>
      </c>
      <c r="J583" s="57">
        <v>1844.35925</v>
      </c>
      <c r="K583" s="59">
        <v>186.63297294168694</v>
      </c>
      <c r="L583" s="58"/>
      <c r="M583" s="57">
        <v>359748</v>
      </c>
      <c r="O583" s="57">
        <v>360467.49599999998</v>
      </c>
      <c r="P583" s="52"/>
      <c r="Q583" s="56">
        <v>206.5055447773772</v>
      </c>
      <c r="R583" s="55">
        <v>374304</v>
      </c>
      <c r="S583" s="55">
        <v>1812.5615</v>
      </c>
      <c r="T583" s="55">
        <v>0</v>
      </c>
      <c r="U583" s="55">
        <v>388.47924999999998</v>
      </c>
      <c r="V583" s="55">
        <v>67.916666666666671</v>
      </c>
      <c r="W583" s="46">
        <v>12.407252918022778</v>
      </c>
      <c r="X583" s="46">
        <v>-44.57744000261664</v>
      </c>
      <c r="Y583" s="55">
        <v>73.321500000000015</v>
      </c>
      <c r="Z583" s="54">
        <v>4.045186880555502E-2</v>
      </c>
      <c r="AA583" s="54">
        <v>0</v>
      </c>
      <c r="AB583" s="53">
        <v>0</v>
      </c>
      <c r="AC583" s="52"/>
      <c r="AD583" s="51">
        <v>0.04</v>
      </c>
      <c r="AE583" s="50">
        <v>194.09829185935442</v>
      </c>
      <c r="AF583" s="49">
        <v>1857.1389400026167</v>
      </c>
      <c r="AG583" s="49">
        <v>3</v>
      </c>
      <c r="AH583" s="49">
        <v>1736.24</v>
      </c>
      <c r="AI583" s="48">
        <v>1739.24</v>
      </c>
      <c r="AJ583" s="46">
        <v>117.89894000261665</v>
      </c>
      <c r="AK583" s="47">
        <v>33</v>
      </c>
      <c r="AL583" s="46">
        <v>150.89894000261665</v>
      </c>
    </row>
    <row r="584" spans="2:38">
      <c r="B584" s="62" t="s">
        <v>94</v>
      </c>
      <c r="C584" s="62" t="s">
        <v>95</v>
      </c>
      <c r="D584" s="61" t="s">
        <v>773</v>
      </c>
      <c r="E584" s="61">
        <v>1110048</v>
      </c>
      <c r="F584" s="61">
        <v>1110048</v>
      </c>
      <c r="G584" s="63">
        <v>2</v>
      </c>
      <c r="I584" s="60">
        <v>320892.5</v>
      </c>
      <c r="J584" s="57">
        <v>1706.9575</v>
      </c>
      <c r="K584" s="59">
        <v>187.99091365778</v>
      </c>
      <c r="L584" s="58"/>
      <c r="M584" s="57">
        <v>335621.25</v>
      </c>
      <c r="O584" s="57">
        <v>336292.49249999999</v>
      </c>
      <c r="P584" s="52"/>
      <c r="Q584" s="56">
        <v>191.45123409042964</v>
      </c>
      <c r="R584" s="55">
        <v>340328.5</v>
      </c>
      <c r="S584" s="55">
        <v>1777.625</v>
      </c>
      <c r="T584" s="55">
        <v>200.73749999999998</v>
      </c>
      <c r="U584" s="55">
        <v>149.33749999999998</v>
      </c>
      <c r="V584" s="55">
        <v>29.64575</v>
      </c>
      <c r="W584" s="46">
        <v>-4.0593161136615663</v>
      </c>
      <c r="X584" s="46">
        <v>57.55162212372602</v>
      </c>
      <c r="Y584" s="55">
        <v>216.14499999999998</v>
      </c>
      <c r="Z584" s="54">
        <v>0.12159201181351521</v>
      </c>
      <c r="AA584" s="54">
        <v>5.4012345679012336E-2</v>
      </c>
      <c r="AB584" s="53">
        <v>38.75</v>
      </c>
      <c r="AC584" s="52"/>
      <c r="AD584" s="51">
        <v>0.04</v>
      </c>
      <c r="AE584" s="50">
        <v>195.5105502040912</v>
      </c>
      <c r="AF584" s="49">
        <v>1720.073377876274</v>
      </c>
      <c r="AG584" s="49">
        <v>117.48</v>
      </c>
      <c r="AH584" s="49">
        <v>1444</v>
      </c>
      <c r="AI584" s="48">
        <v>1561.48</v>
      </c>
      <c r="AJ584" s="46">
        <v>158.59337787627396</v>
      </c>
      <c r="AK584" s="47">
        <v>26</v>
      </c>
      <c r="AL584" s="46">
        <v>184.59337787627396</v>
      </c>
    </row>
    <row r="585" spans="2:38">
      <c r="B585" s="62" t="s">
        <v>77</v>
      </c>
      <c r="C585" s="62" t="s">
        <v>535</v>
      </c>
      <c r="D585" s="61" t="s">
        <v>774</v>
      </c>
      <c r="E585" s="61">
        <v>1110858</v>
      </c>
      <c r="F585" s="61">
        <v>1110858</v>
      </c>
      <c r="G585" s="63">
        <v>5</v>
      </c>
      <c r="I585" s="60">
        <v>167967.75</v>
      </c>
      <c r="J585" s="57">
        <v>1151.164</v>
      </c>
      <c r="K585" s="59">
        <v>145.91122550739948</v>
      </c>
      <c r="L585" s="58"/>
      <c r="M585" s="57">
        <v>174950.25</v>
      </c>
      <c r="O585" s="57">
        <v>175300.15049999999</v>
      </c>
      <c r="P585" s="52"/>
      <c r="Q585" s="56">
        <v>164.45781402393962</v>
      </c>
      <c r="R585" s="55">
        <v>176080.5</v>
      </c>
      <c r="S585" s="55">
        <v>1070.67275</v>
      </c>
      <c r="T585" s="55">
        <v>23.96</v>
      </c>
      <c r="U585" s="55">
        <v>152.3415</v>
      </c>
      <c r="V585" s="55">
        <v>15.667000000000002</v>
      </c>
      <c r="W585" s="46">
        <v>2.4963537107261971</v>
      </c>
      <c r="X585" s="46">
        <v>-11.684436462700432</v>
      </c>
      <c r="Y585" s="55">
        <v>-22.44724999999994</v>
      </c>
      <c r="Z585" s="54">
        <v>-2.0965556469051762E-2</v>
      </c>
      <c r="AA585" s="54">
        <v>3.5085985372603275E-2</v>
      </c>
      <c r="AB585" s="53">
        <v>9</v>
      </c>
      <c r="AC585" s="52"/>
      <c r="AD585" s="51">
        <v>0.11</v>
      </c>
      <c r="AE585" s="50">
        <v>161.96146031321342</v>
      </c>
      <c r="AF585" s="49">
        <v>1082.3571864627004</v>
      </c>
      <c r="AG585" s="49">
        <v>30</v>
      </c>
      <c r="AH585" s="49">
        <v>1063.1199999999999</v>
      </c>
      <c r="AI585" s="48">
        <v>1093.1199999999999</v>
      </c>
      <c r="AJ585" s="46">
        <v>-10.762813537299508</v>
      </c>
      <c r="AK585" s="47">
        <v>16</v>
      </c>
      <c r="AL585" s="46">
        <v>5.2371864627004925</v>
      </c>
    </row>
    <row r="586" spans="2:38">
      <c r="B586" s="62" t="s">
        <v>151</v>
      </c>
      <c r="C586" s="62" t="s">
        <v>152</v>
      </c>
      <c r="D586" s="61" t="s">
        <v>775</v>
      </c>
      <c r="E586" s="61">
        <v>1111290</v>
      </c>
      <c r="F586" s="61">
        <v>1111290</v>
      </c>
      <c r="G586" s="63">
        <v>4</v>
      </c>
      <c r="I586" s="60">
        <v>1294433.75</v>
      </c>
      <c r="J586" s="57">
        <v>7526.8642500000005</v>
      </c>
      <c r="K586" s="59">
        <v>171.97516880950789</v>
      </c>
      <c r="L586" s="58"/>
      <c r="M586" s="57">
        <v>1440462.25</v>
      </c>
      <c r="O586" s="57">
        <v>1443343.1745</v>
      </c>
      <c r="P586" s="52"/>
      <c r="Q586" s="56">
        <v>198.82639110470137</v>
      </c>
      <c r="R586" s="55">
        <v>1508441.5</v>
      </c>
      <c r="S586" s="55">
        <v>7586.7267500000007</v>
      </c>
      <c r="T586" s="55">
        <v>305.92500000000001</v>
      </c>
      <c r="U586" s="55">
        <v>964.07925</v>
      </c>
      <c r="V586" s="55">
        <v>152.75</v>
      </c>
      <c r="W586" s="46">
        <v>16.532712166623014</v>
      </c>
      <c r="X586" s="46">
        <v>-330.95412027458406</v>
      </c>
      <c r="Y586" s="55">
        <v>431.90675000000101</v>
      </c>
      <c r="Z586" s="54">
        <v>5.6929261357673254E-2</v>
      </c>
      <c r="AA586" s="54">
        <v>5.8252699186479379E-2</v>
      </c>
      <c r="AB586" s="53">
        <v>130</v>
      </c>
      <c r="AC586" s="52"/>
      <c r="AD586" s="51">
        <v>0.06</v>
      </c>
      <c r="AE586" s="50">
        <v>182.29367893807836</v>
      </c>
      <c r="AF586" s="49">
        <v>7917.6808702745848</v>
      </c>
      <c r="AG586" s="49">
        <v>322.25</v>
      </c>
      <c r="AH586" s="49">
        <v>6832.57</v>
      </c>
      <c r="AI586" s="48">
        <v>7154.82</v>
      </c>
      <c r="AJ586" s="65">
        <v>762.86087027458507</v>
      </c>
      <c r="AK586" s="47">
        <v>168</v>
      </c>
      <c r="AL586" s="46">
        <v>930.86087027458507</v>
      </c>
    </row>
    <row r="587" spans="2:38">
      <c r="B587" s="62" t="s">
        <v>151</v>
      </c>
      <c r="C587" s="62" t="s">
        <v>152</v>
      </c>
      <c r="D587" s="61" t="s">
        <v>776</v>
      </c>
      <c r="E587" s="61">
        <v>1111302</v>
      </c>
      <c r="F587" s="61">
        <v>1111302</v>
      </c>
      <c r="G587" s="63">
        <v>4</v>
      </c>
      <c r="I587" s="60">
        <v>106368</v>
      </c>
      <c r="J587" s="57">
        <v>650.81774999999993</v>
      </c>
      <c r="K587" s="59">
        <v>163.43746002625161</v>
      </c>
      <c r="L587" s="58"/>
      <c r="M587" s="57">
        <v>120138</v>
      </c>
      <c r="O587" s="57">
        <v>120378.276</v>
      </c>
      <c r="P587" s="52"/>
      <c r="Q587" s="56">
        <v>194.93313212499524</v>
      </c>
      <c r="R587" s="55">
        <v>116451.25</v>
      </c>
      <c r="S587" s="55">
        <v>597.39075000000003</v>
      </c>
      <c r="T587" s="55">
        <v>23.75</v>
      </c>
      <c r="U587" s="55">
        <v>53.5625</v>
      </c>
      <c r="V587" s="55">
        <v>31.14575</v>
      </c>
      <c r="W587" s="46">
        <v>18.420675296643509</v>
      </c>
      <c r="X587" s="46">
        <v>-84.591010171527046</v>
      </c>
      <c r="Y587" s="55">
        <v>-44.909249999999929</v>
      </c>
      <c r="Z587" s="54">
        <v>-7.5175670195763711E-2</v>
      </c>
      <c r="AA587" s="54">
        <v>0</v>
      </c>
      <c r="AB587" s="53">
        <v>0</v>
      </c>
      <c r="AC587" s="52"/>
      <c r="AD587" s="51">
        <v>0.08</v>
      </c>
      <c r="AE587" s="50">
        <v>176.51245682835173</v>
      </c>
      <c r="AF587" s="49">
        <v>681.98176017152707</v>
      </c>
      <c r="AG587" s="49">
        <v>12.3</v>
      </c>
      <c r="AH587" s="49">
        <v>630</v>
      </c>
      <c r="AI587" s="48">
        <v>642.29999999999995</v>
      </c>
      <c r="AJ587" s="46">
        <v>39.681760171527117</v>
      </c>
      <c r="AK587" s="47">
        <v>16</v>
      </c>
      <c r="AL587" s="46">
        <v>55.681760171527117</v>
      </c>
    </row>
    <row r="588" spans="2:38">
      <c r="B588" s="62" t="s">
        <v>65</v>
      </c>
      <c r="C588" s="62" t="s">
        <v>122</v>
      </c>
      <c r="D588" s="61" t="s">
        <v>777</v>
      </c>
      <c r="E588" s="61">
        <v>1111568</v>
      </c>
      <c r="F588" s="61">
        <v>1111568</v>
      </c>
      <c r="G588" s="63">
        <v>5</v>
      </c>
      <c r="I588" s="60">
        <v>154669.75</v>
      </c>
      <c r="J588" s="57">
        <v>1049.675</v>
      </c>
      <c r="K588" s="59">
        <v>147.35013218377117</v>
      </c>
      <c r="L588" s="58"/>
      <c r="M588" s="57">
        <v>172040</v>
      </c>
      <c r="O588" s="57">
        <v>172384.08</v>
      </c>
      <c r="P588" s="52"/>
      <c r="Q588" s="56">
        <v>179.36426588132261</v>
      </c>
      <c r="R588" s="55">
        <v>186365.75</v>
      </c>
      <c r="S588" s="55">
        <v>1039.0349999999999</v>
      </c>
      <c r="T588" s="55">
        <v>8.375</v>
      </c>
      <c r="U588" s="55">
        <v>236.43324999999999</v>
      </c>
      <c r="V588" s="55">
        <v>22</v>
      </c>
      <c r="W588" s="46">
        <v>17.279120479174338</v>
      </c>
      <c r="X588" s="46">
        <v>-24.5052742941009</v>
      </c>
      <c r="Y588" s="55">
        <v>35.554999999999836</v>
      </c>
      <c r="Z588" s="54">
        <v>3.4219251517032478E-2</v>
      </c>
      <c r="AA588" s="54">
        <v>5.1429976769544396E-2</v>
      </c>
      <c r="AB588" s="53">
        <v>11.75</v>
      </c>
      <c r="AC588" s="52"/>
      <c r="AD588" s="51">
        <v>0.1</v>
      </c>
      <c r="AE588" s="50">
        <v>162.08514540214827</v>
      </c>
      <c r="AF588" s="49">
        <v>1063.5402742941008</v>
      </c>
      <c r="AG588" s="49">
        <v>11.48</v>
      </c>
      <c r="AH588" s="49">
        <v>992</v>
      </c>
      <c r="AI588" s="48">
        <v>1003.48</v>
      </c>
      <c r="AJ588" s="46">
        <v>60.060274294100736</v>
      </c>
      <c r="AK588" s="47">
        <v>28</v>
      </c>
      <c r="AL588" s="46">
        <v>88.060274294100736</v>
      </c>
    </row>
    <row r="589" spans="2:38">
      <c r="B589" s="62" t="s">
        <v>77</v>
      </c>
      <c r="C589" s="62" t="s">
        <v>83</v>
      </c>
      <c r="D589" s="61" t="s">
        <v>778</v>
      </c>
      <c r="E589" s="61">
        <v>1111635</v>
      </c>
      <c r="F589" s="61">
        <v>1111635</v>
      </c>
      <c r="G589" s="63">
        <v>6</v>
      </c>
      <c r="I589" s="60">
        <v>167494.75</v>
      </c>
      <c r="J589" s="57">
        <v>1317.1054999999999</v>
      </c>
      <c r="K589" s="59">
        <v>127.1688182913214</v>
      </c>
      <c r="L589" s="58"/>
      <c r="M589" s="57">
        <v>175046.75</v>
      </c>
      <c r="O589" s="57">
        <v>175396.84349999999</v>
      </c>
      <c r="P589" s="52"/>
      <c r="Q589" s="56">
        <v>110.94254084967577</v>
      </c>
      <c r="R589" s="55">
        <v>176637</v>
      </c>
      <c r="S589" s="55">
        <v>1592.1485</v>
      </c>
      <c r="T589" s="55">
        <v>22.875</v>
      </c>
      <c r="U589" s="55">
        <v>181.21250000000001</v>
      </c>
      <c r="V589" s="55">
        <v>27.971</v>
      </c>
      <c r="W589" s="46">
        <v>-31.486535636604202</v>
      </c>
      <c r="X589" s="46">
        <v>360.68054537280159</v>
      </c>
      <c r="Y589" s="55">
        <v>328.9085</v>
      </c>
      <c r="Z589" s="54">
        <v>0.20658154688460278</v>
      </c>
      <c r="AA589" s="54">
        <v>6.3559851152568611E-2</v>
      </c>
      <c r="AB589" s="53">
        <v>12</v>
      </c>
      <c r="AC589" s="52"/>
      <c r="AD589" s="51">
        <v>0.12</v>
      </c>
      <c r="AE589" s="50">
        <v>142.42907648627997</v>
      </c>
      <c r="AF589" s="49">
        <v>1231.4679546271984</v>
      </c>
      <c r="AG589" s="49">
        <v>25</v>
      </c>
      <c r="AH589" s="49">
        <v>1238.24</v>
      </c>
      <c r="AI589" s="48">
        <v>1263.24</v>
      </c>
      <c r="AJ589" s="46">
        <v>-31.772045372801585</v>
      </c>
      <c r="AK589" s="47">
        <v>27</v>
      </c>
      <c r="AL589" s="46">
        <v>-4.7720453728015855</v>
      </c>
    </row>
    <row r="590" spans="2:38">
      <c r="B590" s="62" t="s">
        <v>62</v>
      </c>
      <c r="C590" s="62" t="s">
        <v>63</v>
      </c>
      <c r="D590" s="61" t="s">
        <v>779</v>
      </c>
      <c r="E590" s="61">
        <v>1111349</v>
      </c>
      <c r="F590" s="61">
        <v>1111349</v>
      </c>
      <c r="G590" s="63">
        <v>6</v>
      </c>
      <c r="I590" s="60">
        <v>351498.5</v>
      </c>
      <c r="J590" s="57">
        <v>2746.2057500000001</v>
      </c>
      <c r="K590" s="59">
        <v>127.99423349834585</v>
      </c>
      <c r="L590" s="58"/>
      <c r="M590" s="57">
        <v>368546.5</v>
      </c>
      <c r="O590" s="57">
        <v>369283.59299999999</v>
      </c>
      <c r="P590" s="52"/>
      <c r="Q590" s="56">
        <v>133.48300064262838</v>
      </c>
      <c r="R590" s="55">
        <v>362409.25</v>
      </c>
      <c r="S590" s="55">
        <v>2715.0217499999999</v>
      </c>
      <c r="T590" s="55">
        <v>35</v>
      </c>
      <c r="U590" s="55">
        <v>457.51675</v>
      </c>
      <c r="V590" s="55">
        <v>222.25850000000003</v>
      </c>
      <c r="W590" s="46">
        <v>-9.8705408755189694</v>
      </c>
      <c r="X590" s="46">
        <v>138.98777770185598</v>
      </c>
      <c r="Y590" s="55">
        <v>149.7217499999997</v>
      </c>
      <c r="Z590" s="54">
        <v>5.5145690821813753E-2</v>
      </c>
      <c r="AA590" s="54">
        <v>6.6956257815994374E-2</v>
      </c>
      <c r="AB590" s="53">
        <v>25.5</v>
      </c>
      <c r="AC590" s="52"/>
      <c r="AD590" s="51">
        <v>0.12</v>
      </c>
      <c r="AE590" s="50">
        <v>143.35354151814735</v>
      </c>
      <c r="AF590" s="49">
        <v>2576.0339722981439</v>
      </c>
      <c r="AG590" s="49">
        <v>30</v>
      </c>
      <c r="AH590" s="49">
        <v>2535.3000000000002</v>
      </c>
      <c r="AI590" s="48">
        <v>2565.3000000000002</v>
      </c>
      <c r="AJ590" s="46">
        <v>10.733972298143726</v>
      </c>
      <c r="AK590" s="47">
        <v>62</v>
      </c>
      <c r="AL590" s="46">
        <v>72.733972298143726</v>
      </c>
    </row>
    <row r="591" spans="2:38">
      <c r="B591" s="62" t="s">
        <v>94</v>
      </c>
      <c r="C591" s="62" t="s">
        <v>99</v>
      </c>
      <c r="D591" s="61" t="s">
        <v>780</v>
      </c>
      <c r="E591" s="61">
        <v>1110483</v>
      </c>
      <c r="F591" s="61">
        <v>1110483</v>
      </c>
      <c r="G591" s="63">
        <v>3</v>
      </c>
      <c r="I591" s="60">
        <v>465939.5</v>
      </c>
      <c r="J591" s="57">
        <v>2558.7449999999999</v>
      </c>
      <c r="K591" s="59">
        <v>182.09688734125518</v>
      </c>
      <c r="L591" s="58"/>
      <c r="M591" s="57">
        <v>524395.75</v>
      </c>
      <c r="O591" s="57">
        <v>525444.54150000005</v>
      </c>
      <c r="P591" s="52"/>
      <c r="Q591" s="56">
        <v>200.42780468941194</v>
      </c>
      <c r="R591" s="55">
        <v>536436</v>
      </c>
      <c r="S591" s="55">
        <v>2676.4549999999999</v>
      </c>
      <c r="T591" s="55">
        <v>0</v>
      </c>
      <c r="U591" s="55">
        <v>350.6875</v>
      </c>
      <c r="V591" s="55">
        <v>159.90025</v>
      </c>
      <c r="W591" s="46">
        <v>9.2260729810940063</v>
      </c>
      <c r="X591" s="46">
        <v>-71.661017597456976</v>
      </c>
      <c r="Y591" s="55">
        <v>111.45499999999993</v>
      </c>
      <c r="Z591" s="54">
        <v>4.1642770007341776E-2</v>
      </c>
      <c r="AA591" s="54">
        <v>8.453634722596215E-2</v>
      </c>
      <c r="AB591" s="53">
        <v>51.5</v>
      </c>
      <c r="AC591" s="52"/>
      <c r="AD591" s="51">
        <v>0.05</v>
      </c>
      <c r="AE591" s="50">
        <v>191.20173170831794</v>
      </c>
      <c r="AF591" s="49">
        <v>2748.1160175974569</v>
      </c>
      <c r="AG591" s="49">
        <v>0</v>
      </c>
      <c r="AH591" s="49">
        <v>2565</v>
      </c>
      <c r="AI591" s="48">
        <v>2565</v>
      </c>
      <c r="AJ591" s="46">
        <v>183.1160175974569</v>
      </c>
      <c r="AK591" s="47">
        <v>27</v>
      </c>
      <c r="AL591" s="46">
        <v>210.1160175974569</v>
      </c>
    </row>
    <row r="592" spans="2:38">
      <c r="B592" s="62" t="s">
        <v>138</v>
      </c>
      <c r="C592" s="62" t="s">
        <v>139</v>
      </c>
      <c r="D592" s="61" t="s">
        <v>781</v>
      </c>
      <c r="E592" s="61">
        <v>1111199</v>
      </c>
      <c r="F592" s="61">
        <v>1111199</v>
      </c>
      <c r="G592" s="63">
        <v>3</v>
      </c>
      <c r="I592" s="60">
        <v>331614.5</v>
      </c>
      <c r="J592" s="57">
        <v>1801.55925</v>
      </c>
      <c r="K592" s="59">
        <v>184.07082642438766</v>
      </c>
      <c r="L592" s="58"/>
      <c r="M592" s="57">
        <v>349647.25</v>
      </c>
      <c r="O592" s="57">
        <v>350346.54450000002</v>
      </c>
      <c r="P592" s="52"/>
      <c r="Q592" s="56">
        <v>202.27873963415817</v>
      </c>
      <c r="R592" s="55">
        <v>349092.75</v>
      </c>
      <c r="S592" s="55">
        <v>1725.8005000000001</v>
      </c>
      <c r="T592" s="55">
        <v>47.75</v>
      </c>
      <c r="U592" s="55">
        <v>150.2835</v>
      </c>
      <c r="V592" s="55">
        <v>76.625</v>
      </c>
      <c r="W592" s="46">
        <v>10.845080152794992</v>
      </c>
      <c r="X592" s="46">
        <v>-104.31937259276947</v>
      </c>
      <c r="Y592" s="55">
        <v>-16.499499999999898</v>
      </c>
      <c r="Z592" s="54">
        <v>-9.5604909142162717E-3</v>
      </c>
      <c r="AA592" s="54">
        <v>4.384323026804595E-2</v>
      </c>
      <c r="AB592" s="53">
        <v>10.75</v>
      </c>
      <c r="AC592" s="52"/>
      <c r="AD592" s="51">
        <v>0.04</v>
      </c>
      <c r="AE592" s="50">
        <v>191.43365948136318</v>
      </c>
      <c r="AF592" s="49">
        <v>1830.1198725927695</v>
      </c>
      <c r="AG592" s="49">
        <v>62.3</v>
      </c>
      <c r="AH592" s="49">
        <v>1680</v>
      </c>
      <c r="AI592" s="48">
        <v>1742.3</v>
      </c>
      <c r="AJ592" s="46">
        <v>87.81987259276957</v>
      </c>
      <c r="AK592" s="47">
        <v>31</v>
      </c>
      <c r="AL592" s="46">
        <v>118.81987259276957</v>
      </c>
    </row>
    <row r="593" spans="2:38">
      <c r="B593" s="62" t="s">
        <v>88</v>
      </c>
      <c r="C593" s="62" t="s">
        <v>131</v>
      </c>
      <c r="D593" s="61" t="s">
        <v>782</v>
      </c>
      <c r="E593" s="61">
        <v>1112384</v>
      </c>
      <c r="F593" s="61">
        <v>1112384</v>
      </c>
      <c r="G593" s="63">
        <v>3</v>
      </c>
      <c r="I593" s="60">
        <v>204577.25</v>
      </c>
      <c r="J593" s="57">
        <v>1163.9679999999998</v>
      </c>
      <c r="K593" s="59">
        <v>175.75848305108047</v>
      </c>
      <c r="L593" s="58"/>
      <c r="M593" s="57">
        <v>205772</v>
      </c>
      <c r="O593" s="57">
        <v>206183.54399999999</v>
      </c>
      <c r="P593" s="52"/>
      <c r="Q593" s="56">
        <v>177.87820477800508</v>
      </c>
      <c r="R593" s="55">
        <v>219778.75</v>
      </c>
      <c r="S593" s="55">
        <v>1235.5574999999999</v>
      </c>
      <c r="T593" s="55">
        <v>37.4375</v>
      </c>
      <c r="U593" s="55">
        <v>175.76224999999999</v>
      </c>
      <c r="V593" s="55">
        <v>20</v>
      </c>
      <c r="W593" s="46">
        <v>-8.425787256140211</v>
      </c>
      <c r="X593" s="46">
        <v>128.85258321962715</v>
      </c>
      <c r="Y593" s="55">
        <v>-2.8125000000002274</v>
      </c>
      <c r="Z593" s="54">
        <v>-2.2763003745274726E-3</v>
      </c>
      <c r="AA593" s="54">
        <v>4.70916994411095E-3</v>
      </c>
      <c r="AB593" s="53">
        <v>2.25</v>
      </c>
      <c r="AC593" s="52"/>
      <c r="AD593" s="51">
        <v>0.06</v>
      </c>
      <c r="AE593" s="50">
        <v>186.3039920341453</v>
      </c>
      <c r="AF593" s="49">
        <v>1106.7049167803727</v>
      </c>
      <c r="AG593" s="49">
        <v>31.15</v>
      </c>
      <c r="AH593" s="49">
        <v>1207.22</v>
      </c>
      <c r="AI593" s="48">
        <v>1238.3700000000001</v>
      </c>
      <c r="AJ593" s="46">
        <v>-131.66508321962738</v>
      </c>
      <c r="AK593" s="47">
        <v>17</v>
      </c>
      <c r="AL593" s="46">
        <v>-114.66508321962738</v>
      </c>
    </row>
    <row r="594" spans="2:38">
      <c r="B594" s="62" t="s">
        <v>94</v>
      </c>
      <c r="C594" s="62" t="s">
        <v>95</v>
      </c>
      <c r="D594" s="61" t="s">
        <v>783</v>
      </c>
      <c r="E594" s="61">
        <v>1110049</v>
      </c>
      <c r="F594" s="61">
        <v>1110049</v>
      </c>
      <c r="G594" s="63">
        <v>3</v>
      </c>
      <c r="I594" s="60">
        <v>342630</v>
      </c>
      <c r="J594" s="57">
        <v>1903.41625</v>
      </c>
      <c r="K594" s="59">
        <v>180.00791997021145</v>
      </c>
      <c r="L594" s="58"/>
      <c r="M594" s="57">
        <v>340186</v>
      </c>
      <c r="O594" s="57">
        <v>340866.37199999997</v>
      </c>
      <c r="P594" s="52"/>
      <c r="Q594" s="56">
        <v>174.83483420525482</v>
      </c>
      <c r="R594" s="55">
        <v>346083.5</v>
      </c>
      <c r="S594" s="55">
        <v>1979.4882500000001</v>
      </c>
      <c r="T594" s="55">
        <v>95.106500000000011</v>
      </c>
      <c r="U594" s="55">
        <v>143.22499999999999</v>
      </c>
      <c r="V594" s="55">
        <v>152.404</v>
      </c>
      <c r="W594" s="46">
        <v>-14.173481763467208</v>
      </c>
      <c r="X594" s="46">
        <v>176.04182356652973</v>
      </c>
      <c r="Y594" s="55">
        <v>114.20825000000013</v>
      </c>
      <c r="Z594" s="54">
        <v>5.7695846388580545E-2</v>
      </c>
      <c r="AA594" s="54">
        <v>9.8822045104390341E-2</v>
      </c>
      <c r="AB594" s="53">
        <v>45</v>
      </c>
      <c r="AC594" s="52"/>
      <c r="AD594" s="51">
        <v>0.05</v>
      </c>
      <c r="AE594" s="50">
        <v>189.00831596872203</v>
      </c>
      <c r="AF594" s="49">
        <v>1803.4464264334704</v>
      </c>
      <c r="AG594" s="49">
        <v>127.02</v>
      </c>
      <c r="AH594" s="49">
        <v>1738.26</v>
      </c>
      <c r="AI594" s="48">
        <v>1865.28</v>
      </c>
      <c r="AJ594" s="46">
        <v>-61.833573566529594</v>
      </c>
      <c r="AK594" s="47">
        <v>28</v>
      </c>
      <c r="AL594" s="46">
        <v>-33.833573566529594</v>
      </c>
    </row>
    <row r="595" spans="2:38">
      <c r="B595" s="62" t="s">
        <v>88</v>
      </c>
      <c r="C595" s="62" t="s">
        <v>128</v>
      </c>
      <c r="D595" s="61" t="s">
        <v>784</v>
      </c>
      <c r="E595" s="61">
        <v>1112030</v>
      </c>
      <c r="F595" s="61">
        <v>1112030</v>
      </c>
      <c r="G595" s="63">
        <v>5</v>
      </c>
      <c r="I595" s="60">
        <v>412643.25</v>
      </c>
      <c r="J595" s="57">
        <v>2736.8450000000003</v>
      </c>
      <c r="K595" s="59">
        <v>150.77333572051029</v>
      </c>
      <c r="L595" s="58"/>
      <c r="M595" s="57">
        <v>450284.5</v>
      </c>
      <c r="O595" s="57">
        <v>451185.06900000002</v>
      </c>
      <c r="P595" s="52"/>
      <c r="Q595" s="56">
        <v>181.94059367071833</v>
      </c>
      <c r="R595" s="55">
        <v>463455</v>
      </c>
      <c r="S595" s="55">
        <v>2547.2875000000004</v>
      </c>
      <c r="T595" s="55">
        <v>0</v>
      </c>
      <c r="U595" s="55">
        <v>273.67500000000001</v>
      </c>
      <c r="V595" s="55">
        <v>252.62499999999997</v>
      </c>
      <c r="W595" s="46">
        <v>16.089924378157008</v>
      </c>
      <c r="X595" s="46">
        <v>-173.14209443297432</v>
      </c>
      <c r="Y595" s="55">
        <v>149.28750000000036</v>
      </c>
      <c r="Z595" s="54">
        <v>5.8606458831207839E-2</v>
      </c>
      <c r="AA595" s="54">
        <v>3.0453686479463785E-2</v>
      </c>
      <c r="AB595" s="53">
        <v>15.25</v>
      </c>
      <c r="AC595" s="52"/>
      <c r="AD595" s="51">
        <v>0.1</v>
      </c>
      <c r="AE595" s="50">
        <v>165.85066929256132</v>
      </c>
      <c r="AF595" s="49">
        <v>2720.4295944329747</v>
      </c>
      <c r="AG595" s="49">
        <v>0</v>
      </c>
      <c r="AH595" s="49">
        <v>2398</v>
      </c>
      <c r="AI595" s="48">
        <v>2398</v>
      </c>
      <c r="AJ595" s="46">
        <v>322.42959443297468</v>
      </c>
      <c r="AK595" s="47">
        <v>46</v>
      </c>
      <c r="AL595" s="46">
        <v>368.42959443297468</v>
      </c>
    </row>
    <row r="596" spans="2:38">
      <c r="B596" s="62" t="s">
        <v>151</v>
      </c>
      <c r="C596" s="62" t="s">
        <v>276</v>
      </c>
      <c r="D596" s="61" t="s">
        <v>785</v>
      </c>
      <c r="E596" s="61">
        <v>1111122</v>
      </c>
      <c r="F596" s="61">
        <v>1111122</v>
      </c>
      <c r="G596" s="63">
        <v>2</v>
      </c>
      <c r="I596" s="60">
        <v>105607</v>
      </c>
      <c r="J596" s="57">
        <v>556.56100000000015</v>
      </c>
      <c r="K596" s="59">
        <v>189.74919191247676</v>
      </c>
      <c r="L596" s="58"/>
      <c r="M596" s="57">
        <v>106815.75</v>
      </c>
      <c r="O596" s="57">
        <v>107029.3815</v>
      </c>
      <c r="P596" s="52"/>
      <c r="Q596" s="56">
        <v>175.49519058688935</v>
      </c>
      <c r="R596" s="55">
        <v>106765</v>
      </c>
      <c r="S596" s="55">
        <v>608.36424999999997</v>
      </c>
      <c r="T596" s="55">
        <v>44.954999999999998</v>
      </c>
      <c r="U596" s="55">
        <v>26.194333333333333</v>
      </c>
      <c r="V596" s="55">
        <v>12.883666666666665</v>
      </c>
      <c r="W596" s="46">
        <v>-19.946477082961707</v>
      </c>
      <c r="X596" s="46">
        <v>60.735984359129134</v>
      </c>
      <c r="Y596" s="55">
        <v>49.36424999999997</v>
      </c>
      <c r="Z596" s="54">
        <v>8.114258850680324E-2</v>
      </c>
      <c r="AA596" s="54">
        <v>4.9714143673875218E-3</v>
      </c>
      <c r="AB596" s="53">
        <v>0.75</v>
      </c>
      <c r="AC596" s="52"/>
      <c r="AD596" s="51">
        <v>0.03</v>
      </c>
      <c r="AE596" s="50">
        <v>195.44166766985106</v>
      </c>
      <c r="AF596" s="49">
        <v>547.62826564087084</v>
      </c>
      <c r="AG596" s="49">
        <v>37</v>
      </c>
      <c r="AH596" s="49">
        <v>522</v>
      </c>
      <c r="AI596" s="48">
        <v>559</v>
      </c>
      <c r="AJ596" s="46">
        <v>-11.371734359129164</v>
      </c>
      <c r="AK596" s="47">
        <v>13</v>
      </c>
      <c r="AL596" s="46">
        <v>1.6282656408708363</v>
      </c>
    </row>
    <row r="597" spans="2:38">
      <c r="B597" s="62" t="s">
        <v>80</v>
      </c>
      <c r="C597" s="62" t="s">
        <v>400</v>
      </c>
      <c r="D597" s="61" t="s">
        <v>786</v>
      </c>
      <c r="E597" s="61">
        <v>1112315</v>
      </c>
      <c r="F597" s="61">
        <v>1112315</v>
      </c>
      <c r="G597" s="63">
        <v>5</v>
      </c>
      <c r="I597" s="60">
        <v>141777</v>
      </c>
      <c r="J597" s="57">
        <v>901.14</v>
      </c>
      <c r="K597" s="59">
        <v>157.33071442839071</v>
      </c>
      <c r="L597" s="58"/>
      <c r="M597" s="57">
        <v>132567.75</v>
      </c>
      <c r="O597" s="57">
        <v>132832.8855</v>
      </c>
      <c r="P597" s="52"/>
      <c r="Q597" s="56">
        <v>156.34317261133069</v>
      </c>
      <c r="R597" s="55">
        <v>135367</v>
      </c>
      <c r="S597" s="55">
        <v>865.8325000000001</v>
      </c>
      <c r="T597" s="55">
        <v>0</v>
      </c>
      <c r="U597" s="55">
        <v>180.62475000000001</v>
      </c>
      <c r="V597" s="55">
        <v>28.5</v>
      </c>
      <c r="W597" s="46">
        <v>-13.573998971331264</v>
      </c>
      <c r="X597" s="46">
        <v>84.081695989123773</v>
      </c>
      <c r="Y597" s="55">
        <v>-37.2974999999999</v>
      </c>
      <c r="Z597" s="54">
        <v>-4.3077038572703029E-2</v>
      </c>
      <c r="AA597" s="54">
        <v>0</v>
      </c>
      <c r="AB597" s="53">
        <v>0</v>
      </c>
      <c r="AC597" s="52"/>
      <c r="AD597" s="51">
        <v>0.08</v>
      </c>
      <c r="AE597" s="50">
        <v>169.91717158266195</v>
      </c>
      <c r="AF597" s="49">
        <v>781.75080401087632</v>
      </c>
      <c r="AG597" s="49">
        <v>0</v>
      </c>
      <c r="AH597" s="49">
        <v>903.13</v>
      </c>
      <c r="AI597" s="48">
        <v>903.13</v>
      </c>
      <c r="AJ597" s="46">
        <v>-121.37919598912367</v>
      </c>
      <c r="AK597" s="47">
        <v>5</v>
      </c>
      <c r="AL597" s="46">
        <v>-116.37919598912367</v>
      </c>
    </row>
    <row r="598" spans="2:38">
      <c r="B598" s="62" t="s">
        <v>74</v>
      </c>
      <c r="C598" s="62" t="s">
        <v>219</v>
      </c>
      <c r="D598" s="61" t="s">
        <v>787</v>
      </c>
      <c r="E598" s="61">
        <v>1112768</v>
      </c>
      <c r="F598" s="61">
        <v>1112768</v>
      </c>
      <c r="G598" s="63">
        <v>5</v>
      </c>
      <c r="I598" s="60">
        <v>363449.75</v>
      </c>
      <c r="J598" s="57">
        <v>2279.3724999999999</v>
      </c>
      <c r="K598" s="59">
        <v>159.45166926423829</v>
      </c>
      <c r="L598" s="58"/>
      <c r="M598" s="57">
        <v>381325.25</v>
      </c>
      <c r="O598" s="57">
        <v>382087.90049999999</v>
      </c>
      <c r="P598" s="52"/>
      <c r="Q598" s="56">
        <v>139.35805585068468</v>
      </c>
      <c r="R598" s="55">
        <v>386838</v>
      </c>
      <c r="S598" s="55">
        <v>2775.8567499999995</v>
      </c>
      <c r="T598" s="55">
        <v>173.25</v>
      </c>
      <c r="U598" s="55">
        <v>78.5625</v>
      </c>
      <c r="V598" s="55">
        <v>106.76249999999999</v>
      </c>
      <c r="W598" s="46">
        <v>-32.849746954692677</v>
      </c>
      <c r="X598" s="46">
        <v>557.09607669984098</v>
      </c>
      <c r="Y598" s="55">
        <v>419.01674999999932</v>
      </c>
      <c r="Z598" s="54">
        <v>0.15095042278388443</v>
      </c>
      <c r="AA598" s="54">
        <v>6.4539809916614357E-2</v>
      </c>
      <c r="AB598" s="53">
        <v>29</v>
      </c>
      <c r="AC598" s="52"/>
      <c r="AD598" s="51">
        <v>0.08</v>
      </c>
      <c r="AE598" s="50">
        <v>172.20780280537736</v>
      </c>
      <c r="AF598" s="49">
        <v>2218.7606733001585</v>
      </c>
      <c r="AG598" s="49">
        <v>169.3</v>
      </c>
      <c r="AH598" s="49">
        <v>2187.54</v>
      </c>
      <c r="AI598" s="48">
        <v>2356.84</v>
      </c>
      <c r="AJ598" s="46">
        <v>-138.07932669984166</v>
      </c>
      <c r="AK598" s="47">
        <v>45</v>
      </c>
      <c r="AL598" s="46">
        <v>-93.079326699841658</v>
      </c>
    </row>
    <row r="599" spans="2:38">
      <c r="B599" s="62" t="s">
        <v>65</v>
      </c>
      <c r="C599" s="62" t="s">
        <v>172</v>
      </c>
      <c r="D599" s="61" t="s">
        <v>788</v>
      </c>
      <c r="E599" s="61">
        <v>1111727</v>
      </c>
      <c r="F599" s="61">
        <v>1111727</v>
      </c>
      <c r="G599" s="63">
        <v>6</v>
      </c>
      <c r="I599" s="60">
        <v>627237.5</v>
      </c>
      <c r="J599" s="57">
        <v>4339.7885000000006</v>
      </c>
      <c r="K599" s="59">
        <v>144.53181301346825</v>
      </c>
      <c r="L599" s="58"/>
      <c r="M599" s="57">
        <v>684606.75</v>
      </c>
      <c r="O599" s="57">
        <v>685975.96349999995</v>
      </c>
      <c r="P599" s="52"/>
      <c r="Q599" s="56">
        <v>164.20644386681701</v>
      </c>
      <c r="R599" s="55">
        <v>720343.25</v>
      </c>
      <c r="S599" s="55">
        <v>4386.8147500000005</v>
      </c>
      <c r="T599" s="55">
        <v>47.25</v>
      </c>
      <c r="U599" s="55">
        <v>461.8125</v>
      </c>
      <c r="V599" s="55">
        <v>207.27499999999998</v>
      </c>
      <c r="W599" s="46">
        <v>3.7761314218672624</v>
      </c>
      <c r="X599" s="46">
        <v>110.96467500007475</v>
      </c>
      <c r="Y599" s="55">
        <v>203.95474999999988</v>
      </c>
      <c r="Z599" s="54">
        <v>4.6492674439922464E-2</v>
      </c>
      <c r="AA599" s="54">
        <v>0.12020132775292251</v>
      </c>
      <c r="AB599" s="53">
        <v>90.5</v>
      </c>
      <c r="AC599" s="52"/>
      <c r="AD599" s="51">
        <v>0.11</v>
      </c>
      <c r="AE599" s="50">
        <v>160.43031244494975</v>
      </c>
      <c r="AF599" s="49">
        <v>4275.8500749999257</v>
      </c>
      <c r="AG599" s="49">
        <v>76.56</v>
      </c>
      <c r="AH599" s="49">
        <v>4106.3</v>
      </c>
      <c r="AI599" s="48">
        <v>4182.8600000000006</v>
      </c>
      <c r="AJ599" s="46">
        <v>92.990074999925127</v>
      </c>
      <c r="AK599" s="47">
        <v>104</v>
      </c>
      <c r="AL599" s="46">
        <v>196.99007499992513</v>
      </c>
    </row>
    <row r="600" spans="2:38">
      <c r="B600" s="62" t="s">
        <v>74</v>
      </c>
      <c r="C600" s="62" t="s">
        <v>75</v>
      </c>
      <c r="D600" s="61" t="s">
        <v>789</v>
      </c>
      <c r="E600" s="61">
        <v>1113425</v>
      </c>
      <c r="F600" s="61">
        <v>1113425</v>
      </c>
      <c r="G600" s="63">
        <v>1</v>
      </c>
      <c r="I600" s="60">
        <v>523627.25</v>
      </c>
      <c r="J600" s="57">
        <v>2673.5592500000002</v>
      </c>
      <c r="K600" s="59">
        <v>195.85399126651109</v>
      </c>
      <c r="L600" s="58"/>
      <c r="M600" s="57">
        <v>550942.75</v>
      </c>
      <c r="O600" s="57">
        <v>552044.63549999997</v>
      </c>
      <c r="P600" s="52"/>
      <c r="Q600" s="56">
        <v>196.28138405572523</v>
      </c>
      <c r="R600" s="55">
        <v>549409.75</v>
      </c>
      <c r="S600" s="55">
        <v>2799.0924999999997</v>
      </c>
      <c r="T600" s="55">
        <v>54.017499999999998</v>
      </c>
      <c r="U600" s="55">
        <v>206.60000000000002</v>
      </c>
      <c r="V600" s="55">
        <v>119.57475000000001</v>
      </c>
      <c r="W600" s="46">
        <v>0.28138405572522629</v>
      </c>
      <c r="X600" s="46">
        <v>-17.461762755101972</v>
      </c>
      <c r="Y600" s="55">
        <v>179.67249999999967</v>
      </c>
      <c r="Z600" s="54">
        <v>6.4189554293043086E-2</v>
      </c>
      <c r="AA600" s="54">
        <v>3.2850312574876383E-3</v>
      </c>
      <c r="AB600" s="53">
        <v>20.25</v>
      </c>
      <c r="AC600" s="52"/>
      <c r="AD600" s="51">
        <v>0.01</v>
      </c>
      <c r="AE600" s="50">
        <v>196</v>
      </c>
      <c r="AF600" s="49">
        <v>2816.5542627551017</v>
      </c>
      <c r="AG600" s="49">
        <v>52.3</v>
      </c>
      <c r="AH600" s="49">
        <v>2567.12</v>
      </c>
      <c r="AI600" s="48">
        <v>2619.42</v>
      </c>
      <c r="AJ600" s="46">
        <v>197.13426275510164</v>
      </c>
      <c r="AK600" s="47">
        <v>34</v>
      </c>
      <c r="AL600" s="46">
        <v>231.13426275510164</v>
      </c>
    </row>
    <row r="601" spans="2:38">
      <c r="B601" s="62" t="s">
        <v>91</v>
      </c>
      <c r="C601" s="62" t="s">
        <v>243</v>
      </c>
      <c r="D601" s="61" t="s">
        <v>790</v>
      </c>
      <c r="E601" s="61">
        <v>1112730</v>
      </c>
      <c r="F601" s="61">
        <v>1112730</v>
      </c>
      <c r="G601" s="63">
        <v>5</v>
      </c>
      <c r="I601" s="60">
        <v>146259.5</v>
      </c>
      <c r="J601" s="57">
        <v>911.56450000000007</v>
      </c>
      <c r="K601" s="59">
        <v>160.44887662913595</v>
      </c>
      <c r="L601" s="58"/>
      <c r="M601" s="57">
        <v>151013.25</v>
      </c>
      <c r="O601" s="57">
        <v>151315.27650000001</v>
      </c>
      <c r="P601" s="52"/>
      <c r="Q601" s="56">
        <v>166.34518308805855</v>
      </c>
      <c r="R601" s="55">
        <v>155703.25</v>
      </c>
      <c r="S601" s="55">
        <v>936.02499999999998</v>
      </c>
      <c r="T601" s="55">
        <v>0</v>
      </c>
      <c r="U601" s="55">
        <v>40.324999999999996</v>
      </c>
      <c r="V601" s="55">
        <v>23.27075</v>
      </c>
      <c r="W601" s="46">
        <v>-6.9396036714082925</v>
      </c>
      <c r="X601" s="46">
        <v>62.807683409838319</v>
      </c>
      <c r="Y601" s="55">
        <v>49.544999999999959</v>
      </c>
      <c r="Z601" s="54">
        <v>5.2931278544910615E-2</v>
      </c>
      <c r="AA601" s="54">
        <v>2.5310652994374419E-2</v>
      </c>
      <c r="AB601" s="53">
        <v>6.75</v>
      </c>
      <c r="AC601" s="52"/>
      <c r="AD601" s="51">
        <v>0.08</v>
      </c>
      <c r="AE601" s="50">
        <v>173.28478675946684</v>
      </c>
      <c r="AF601" s="49">
        <v>873.21731659016166</v>
      </c>
      <c r="AG601" s="49">
        <v>0</v>
      </c>
      <c r="AH601" s="49">
        <v>886.48</v>
      </c>
      <c r="AI601" s="48">
        <v>886.48</v>
      </c>
      <c r="AJ601" s="46">
        <v>-13.26268340983836</v>
      </c>
      <c r="AK601" s="47">
        <v>14</v>
      </c>
      <c r="AL601" s="46">
        <v>0.73731659016164031</v>
      </c>
    </row>
    <row r="602" spans="2:38">
      <c r="B602" s="62" t="s">
        <v>65</v>
      </c>
      <c r="C602" s="62" t="s">
        <v>214</v>
      </c>
      <c r="D602" s="61" t="s">
        <v>791</v>
      </c>
      <c r="E602" s="61">
        <v>1111802</v>
      </c>
      <c r="F602" s="61">
        <v>1111802</v>
      </c>
      <c r="G602" s="63">
        <v>4</v>
      </c>
      <c r="I602" s="60">
        <v>132233.75</v>
      </c>
      <c r="J602" s="57">
        <v>796.10924999999997</v>
      </c>
      <c r="K602" s="59">
        <v>166.1000044905897</v>
      </c>
      <c r="L602" s="58"/>
      <c r="M602" s="57">
        <v>137323</v>
      </c>
      <c r="O602" s="57">
        <v>137597.64600000001</v>
      </c>
      <c r="P602" s="52"/>
      <c r="Q602" s="56">
        <v>183.39806788963213</v>
      </c>
      <c r="R602" s="55">
        <v>143188.5</v>
      </c>
      <c r="S602" s="55">
        <v>780.75249999999994</v>
      </c>
      <c r="T602" s="55">
        <v>17.5</v>
      </c>
      <c r="U602" s="55">
        <v>16.666666666666668</v>
      </c>
      <c r="V602" s="55">
        <v>29.896000000000001</v>
      </c>
      <c r="W602" s="46">
        <v>5.6710630847011601</v>
      </c>
      <c r="X602" s="46">
        <v>6.5446290519467993</v>
      </c>
      <c r="Y602" s="55">
        <v>0.33249999999998181</v>
      </c>
      <c r="Z602" s="54">
        <v>4.258711947768106E-4</v>
      </c>
      <c r="AA602" s="54">
        <v>0.13146017909879013</v>
      </c>
      <c r="AB602" s="53">
        <v>19</v>
      </c>
      <c r="AC602" s="52"/>
      <c r="AD602" s="51">
        <v>7.0000000000000007E-2</v>
      </c>
      <c r="AE602" s="50">
        <v>177.72700480493097</v>
      </c>
      <c r="AF602" s="49">
        <v>774.20787094805314</v>
      </c>
      <c r="AG602" s="49">
        <v>17.3</v>
      </c>
      <c r="AH602" s="49">
        <v>763.12</v>
      </c>
      <c r="AI602" s="48">
        <v>780.42</v>
      </c>
      <c r="AJ602" s="46">
        <v>-6.2121290519468175</v>
      </c>
      <c r="AK602" s="47">
        <v>18</v>
      </c>
      <c r="AL602" s="46">
        <v>11.787870948053182</v>
      </c>
    </row>
    <row r="603" spans="2:38">
      <c r="B603" s="62" t="s">
        <v>77</v>
      </c>
      <c r="C603" s="62" t="s">
        <v>83</v>
      </c>
      <c r="D603" s="61" t="s">
        <v>792</v>
      </c>
      <c r="E603" s="61">
        <v>1111631</v>
      </c>
      <c r="F603" s="61">
        <v>1111631</v>
      </c>
      <c r="G603" s="63">
        <v>6</v>
      </c>
      <c r="I603" s="60">
        <v>272628.5</v>
      </c>
      <c r="J603" s="57">
        <v>2148.1017499999998</v>
      </c>
      <c r="K603" s="59">
        <v>126.91600851775296</v>
      </c>
      <c r="L603" s="58"/>
      <c r="M603" s="57">
        <v>280195.75</v>
      </c>
      <c r="O603" s="57">
        <v>280756.14150000003</v>
      </c>
      <c r="P603" s="52"/>
      <c r="Q603" s="56">
        <v>110.40044525539211</v>
      </c>
      <c r="R603" s="55">
        <v>266693.5</v>
      </c>
      <c r="S603" s="55">
        <v>2415.6922500000001</v>
      </c>
      <c r="T603" s="55">
        <v>13.495000000000001</v>
      </c>
      <c r="U603" s="55">
        <v>378.4</v>
      </c>
      <c r="V603" s="55">
        <v>219.31675000000001</v>
      </c>
      <c r="W603" s="46">
        <v>-31.745484284491184</v>
      </c>
      <c r="X603" s="46">
        <v>440.56610738875156</v>
      </c>
      <c r="Y603" s="55">
        <v>419.51224999999999</v>
      </c>
      <c r="Z603" s="54">
        <v>0.17366129729480234</v>
      </c>
      <c r="AA603" s="54">
        <v>6.9484305954170641E-2</v>
      </c>
      <c r="AB603" s="53">
        <v>26.75</v>
      </c>
      <c r="AC603" s="52"/>
      <c r="AD603" s="51">
        <v>0.12</v>
      </c>
      <c r="AE603" s="50">
        <v>142.1459295398833</v>
      </c>
      <c r="AF603" s="49">
        <v>1975.1261426112485</v>
      </c>
      <c r="AG603" s="49">
        <v>9</v>
      </c>
      <c r="AH603" s="49">
        <v>1987.18</v>
      </c>
      <c r="AI603" s="48">
        <v>1996.18</v>
      </c>
      <c r="AJ603" s="46">
        <v>-21.053857388751567</v>
      </c>
      <c r="AK603" s="47">
        <v>45</v>
      </c>
      <c r="AL603" s="46">
        <v>23.946142611248433</v>
      </c>
    </row>
    <row r="604" spans="2:38">
      <c r="B604" s="62" t="s">
        <v>154</v>
      </c>
      <c r="C604" s="62" t="s">
        <v>386</v>
      </c>
      <c r="D604" s="61" t="s">
        <v>793</v>
      </c>
      <c r="E604" s="61">
        <v>1110762</v>
      </c>
      <c r="F604" s="61">
        <v>1110762</v>
      </c>
      <c r="G604" s="63">
        <v>4</v>
      </c>
      <c r="I604" s="60">
        <v>357719.5</v>
      </c>
      <c r="J604" s="57">
        <v>2109.6239999999998</v>
      </c>
      <c r="K604" s="59">
        <v>169.56552447260745</v>
      </c>
      <c r="L604" s="58"/>
      <c r="M604" s="57">
        <v>399650</v>
      </c>
      <c r="O604" s="57">
        <v>400449.3</v>
      </c>
      <c r="P604" s="52"/>
      <c r="Q604" s="56">
        <v>185.21646730925559</v>
      </c>
      <c r="R604" s="55">
        <v>398724.75</v>
      </c>
      <c r="S604" s="55">
        <v>2152.75</v>
      </c>
      <c r="T604" s="55">
        <v>13.75</v>
      </c>
      <c r="U604" s="55">
        <v>328.62900000000002</v>
      </c>
      <c r="V604" s="55">
        <v>189.02074999999999</v>
      </c>
      <c r="W604" s="46">
        <v>3.7813561235656152</v>
      </c>
      <c r="X604" s="46">
        <v>-54.371308455890357</v>
      </c>
      <c r="Y604" s="55">
        <v>94.110000000000127</v>
      </c>
      <c r="Z604" s="54">
        <v>4.3716176982928873E-2</v>
      </c>
      <c r="AA604" s="54">
        <v>4.6747343791952748E-3</v>
      </c>
      <c r="AB604" s="53">
        <v>2.5</v>
      </c>
      <c r="AC604" s="52"/>
      <c r="AD604" s="51">
        <v>7.0000000000000007E-2</v>
      </c>
      <c r="AE604" s="50">
        <v>181.43511118568998</v>
      </c>
      <c r="AF604" s="49">
        <v>2207.1213084558904</v>
      </c>
      <c r="AG604" s="49">
        <v>13.45</v>
      </c>
      <c r="AH604" s="49">
        <v>2045.1899999999998</v>
      </c>
      <c r="AI604" s="48">
        <v>2058.64</v>
      </c>
      <c r="AJ604" s="46">
        <v>148.48130845589048</v>
      </c>
      <c r="AK604" s="47">
        <v>31</v>
      </c>
      <c r="AL604" s="46">
        <v>179.48130845589048</v>
      </c>
    </row>
    <row r="605" spans="2:38">
      <c r="B605" s="62" t="s">
        <v>77</v>
      </c>
      <c r="C605" s="62" t="s">
        <v>252</v>
      </c>
      <c r="D605" s="61" t="s">
        <v>794</v>
      </c>
      <c r="E605" s="61">
        <v>1110393</v>
      </c>
      <c r="F605" s="61">
        <v>1110393</v>
      </c>
      <c r="G605" s="63">
        <v>4</v>
      </c>
      <c r="I605" s="60">
        <v>178163.5</v>
      </c>
      <c r="J605" s="57">
        <v>1069.8175000000001</v>
      </c>
      <c r="K605" s="59">
        <v>166.53634848934513</v>
      </c>
      <c r="L605" s="58"/>
      <c r="M605" s="57">
        <v>186947.5</v>
      </c>
      <c r="O605" s="57">
        <v>187321.39499999999</v>
      </c>
      <c r="P605" s="52"/>
      <c r="Q605" s="56">
        <v>183.31528282090829</v>
      </c>
      <c r="R605" s="55">
        <v>189572.75</v>
      </c>
      <c r="S605" s="55">
        <v>1034.135</v>
      </c>
      <c r="T605" s="55">
        <v>83.842500000000001</v>
      </c>
      <c r="U605" s="55">
        <v>94.795749999999998</v>
      </c>
      <c r="V605" s="55">
        <v>15.5</v>
      </c>
      <c r="W605" s="46">
        <v>5.1213899373090044</v>
      </c>
      <c r="X605" s="46">
        <v>-17.087306043692706</v>
      </c>
      <c r="Y605" s="55">
        <v>-104.375</v>
      </c>
      <c r="Z605" s="54">
        <v>-0.10092976255517896</v>
      </c>
      <c r="AA605" s="54">
        <v>3.2557605315238901E-2</v>
      </c>
      <c r="AB605" s="53">
        <v>5.25</v>
      </c>
      <c r="AC605" s="52"/>
      <c r="AD605" s="51">
        <v>7.0000000000000007E-2</v>
      </c>
      <c r="AE605" s="50">
        <v>178.19389288359929</v>
      </c>
      <c r="AF605" s="49">
        <v>1051.2223060436927</v>
      </c>
      <c r="AG605" s="49">
        <v>88.51</v>
      </c>
      <c r="AH605" s="49">
        <v>1050</v>
      </c>
      <c r="AI605" s="48">
        <v>1138.51</v>
      </c>
      <c r="AJ605" s="46">
        <v>-87.287693956307294</v>
      </c>
      <c r="AK605" s="47">
        <v>27</v>
      </c>
      <c r="AL605" s="46">
        <v>-60.287693956307294</v>
      </c>
    </row>
    <row r="606" spans="2:38">
      <c r="B606" s="62" t="s">
        <v>113</v>
      </c>
      <c r="C606" s="62" t="s">
        <v>795</v>
      </c>
      <c r="D606" s="61" t="s">
        <v>796</v>
      </c>
      <c r="E606" s="61">
        <v>1110521</v>
      </c>
      <c r="F606" s="61">
        <v>1110521</v>
      </c>
      <c r="G606" s="63">
        <v>3</v>
      </c>
      <c r="I606" s="60">
        <v>179439.75</v>
      </c>
      <c r="J606" s="57">
        <v>971.89324999999997</v>
      </c>
      <c r="K606" s="59">
        <v>184.62907320325561</v>
      </c>
      <c r="L606" s="58"/>
      <c r="M606" s="57">
        <v>195473.75</v>
      </c>
      <c r="O606" s="57">
        <v>195864.69750000001</v>
      </c>
      <c r="P606" s="52"/>
      <c r="Q606" s="56">
        <v>197.66536828955066</v>
      </c>
      <c r="R606" s="55">
        <v>197899.75</v>
      </c>
      <c r="S606" s="55">
        <v>1001.1857500000001</v>
      </c>
      <c r="T606" s="55">
        <v>11.943333333333333</v>
      </c>
      <c r="U606" s="55">
        <v>163.54974999999999</v>
      </c>
      <c r="V606" s="55">
        <v>5</v>
      </c>
      <c r="W606" s="46">
        <v>5.6511321581648133</v>
      </c>
      <c r="X606" s="46">
        <v>-18.867249434789187</v>
      </c>
      <c r="Y606" s="55">
        <v>6.8257500000000846</v>
      </c>
      <c r="Z606" s="54">
        <v>6.8176659525967919E-3</v>
      </c>
      <c r="AA606" s="54">
        <v>0</v>
      </c>
      <c r="AB606" s="53">
        <v>0</v>
      </c>
      <c r="AC606" s="52"/>
      <c r="AD606" s="51">
        <v>0.04</v>
      </c>
      <c r="AE606" s="50">
        <v>192.01423613138584</v>
      </c>
      <c r="AF606" s="49">
        <v>1020.0529994347893</v>
      </c>
      <c r="AG606" s="49">
        <v>6.6</v>
      </c>
      <c r="AH606" s="49">
        <v>987.76</v>
      </c>
      <c r="AI606" s="48">
        <v>994.36</v>
      </c>
      <c r="AJ606" s="46">
        <v>25.692999434789272</v>
      </c>
      <c r="AK606" s="47">
        <v>11</v>
      </c>
      <c r="AL606" s="46">
        <v>36.692999434789272</v>
      </c>
    </row>
    <row r="607" spans="2:38">
      <c r="B607" s="62" t="s">
        <v>154</v>
      </c>
      <c r="C607" s="62" t="s">
        <v>155</v>
      </c>
      <c r="D607" s="61" t="s">
        <v>797</v>
      </c>
      <c r="E607" s="61">
        <v>1110601</v>
      </c>
      <c r="F607" s="61">
        <v>1110601</v>
      </c>
      <c r="G607" s="63">
        <v>6</v>
      </c>
      <c r="I607" s="60">
        <v>380719</v>
      </c>
      <c r="J607" s="57">
        <v>2723.0749999999998</v>
      </c>
      <c r="K607" s="59">
        <v>139.81216088429443</v>
      </c>
      <c r="L607" s="58"/>
      <c r="M607" s="57">
        <v>391201.5</v>
      </c>
      <c r="O607" s="57">
        <v>391983.90299999999</v>
      </c>
      <c r="P607" s="52"/>
      <c r="Q607" s="56">
        <v>137.25070889457362</v>
      </c>
      <c r="R607" s="55">
        <v>389584.25</v>
      </c>
      <c r="S607" s="55">
        <v>2838.4862500000004</v>
      </c>
      <c r="T607" s="55">
        <v>11.1875</v>
      </c>
      <c r="U607" s="55">
        <v>292.70825000000002</v>
      </c>
      <c r="V607" s="55">
        <v>246.74575000000002</v>
      </c>
      <c r="W607" s="46">
        <v>-19.338911295836141</v>
      </c>
      <c r="X607" s="46">
        <v>335.23027094241252</v>
      </c>
      <c r="Y607" s="55">
        <v>304.95625000000064</v>
      </c>
      <c r="Z607" s="54">
        <v>0.10743622591090607</v>
      </c>
      <c r="AA607" s="54">
        <v>1.0313724782995503E-2</v>
      </c>
      <c r="AB607" s="53">
        <v>5.5</v>
      </c>
      <c r="AC607" s="52"/>
      <c r="AD607" s="51">
        <v>0.12</v>
      </c>
      <c r="AE607" s="50">
        <v>156.58962019040976</v>
      </c>
      <c r="AF607" s="49">
        <v>2503.2559790575879</v>
      </c>
      <c r="AG607" s="49">
        <v>17.600000000000001</v>
      </c>
      <c r="AH607" s="49">
        <v>2515.9299999999998</v>
      </c>
      <c r="AI607" s="48">
        <v>2533.5299999999997</v>
      </c>
      <c r="AJ607" s="46">
        <v>-30.27402094241188</v>
      </c>
      <c r="AK607" s="47">
        <v>43</v>
      </c>
      <c r="AL607" s="46">
        <v>12.72597905758812</v>
      </c>
    </row>
    <row r="608" spans="2:38">
      <c r="B608" s="62" t="s">
        <v>65</v>
      </c>
      <c r="C608" s="62" t="s">
        <v>135</v>
      </c>
      <c r="D608" s="61" t="s">
        <v>798</v>
      </c>
      <c r="E608" s="61">
        <v>1111792</v>
      </c>
      <c r="F608" s="61">
        <v>1111792</v>
      </c>
      <c r="G608" s="63">
        <v>2</v>
      </c>
      <c r="I608" s="60">
        <v>140912.75</v>
      </c>
      <c r="J608" s="57">
        <v>734.79499999999996</v>
      </c>
      <c r="K608" s="59">
        <v>191.77151450404537</v>
      </c>
      <c r="L608" s="58"/>
      <c r="M608" s="57">
        <v>144326</v>
      </c>
      <c r="O608" s="57">
        <v>144614.652</v>
      </c>
      <c r="P608" s="52"/>
      <c r="Q608" s="56">
        <v>202.26906703595424</v>
      </c>
      <c r="R608" s="55">
        <v>147886.5</v>
      </c>
      <c r="S608" s="55">
        <v>731.13750000000005</v>
      </c>
      <c r="T608" s="55">
        <v>0.58333333333333337</v>
      </c>
      <c r="U608" s="55">
        <v>86.9375</v>
      </c>
      <c r="V608" s="55">
        <v>5.5625</v>
      </c>
      <c r="W608" s="46">
        <v>6.6621222418279729</v>
      </c>
      <c r="X608" s="46">
        <v>-8.1749623065147716</v>
      </c>
      <c r="Y608" s="55">
        <v>2.7775000000000318</v>
      </c>
      <c r="Z608" s="54">
        <v>3.7988750406045806E-3</v>
      </c>
      <c r="AA608" s="54">
        <v>4.6243126609591428E-2</v>
      </c>
      <c r="AB608" s="53">
        <v>6.25</v>
      </c>
      <c r="AC608" s="52"/>
      <c r="AD608" s="51">
        <v>0.02</v>
      </c>
      <c r="AE608" s="50">
        <v>195.60694479412626</v>
      </c>
      <c r="AF608" s="49">
        <v>739.31246230651482</v>
      </c>
      <c r="AG608" s="49">
        <v>0</v>
      </c>
      <c r="AH608" s="49">
        <v>728.36</v>
      </c>
      <c r="AI608" s="48">
        <v>728.36</v>
      </c>
      <c r="AJ608" s="46">
        <v>10.952462306514803</v>
      </c>
      <c r="AK608" s="47">
        <v>15</v>
      </c>
      <c r="AL608" s="46">
        <v>25.952462306514803</v>
      </c>
    </row>
    <row r="609" spans="2:38">
      <c r="B609" s="62" t="s">
        <v>80</v>
      </c>
      <c r="C609" s="62" t="s">
        <v>237</v>
      </c>
      <c r="D609" s="61" t="s">
        <v>799</v>
      </c>
      <c r="E609" s="61">
        <v>1112242</v>
      </c>
      <c r="F609" s="61">
        <v>1112242</v>
      </c>
      <c r="G609" s="63">
        <v>2</v>
      </c>
      <c r="I609" s="60">
        <v>181650.5</v>
      </c>
      <c r="J609" s="57">
        <v>970.47500000000002</v>
      </c>
      <c r="K609" s="59">
        <v>187.17689791081688</v>
      </c>
      <c r="L609" s="58"/>
      <c r="M609" s="57">
        <v>193076.25</v>
      </c>
      <c r="O609" s="57">
        <v>193462.4025</v>
      </c>
      <c r="P609" s="52"/>
      <c r="Q609" s="56">
        <v>196.36046846819266</v>
      </c>
      <c r="R609" s="55">
        <v>192433.75</v>
      </c>
      <c r="S609" s="55">
        <v>980.00250000000005</v>
      </c>
      <c r="T609" s="55">
        <v>23</v>
      </c>
      <c r="U609" s="55">
        <v>60.370749999999994</v>
      </c>
      <c r="V609" s="55">
        <v>47.7545</v>
      </c>
      <c r="W609" s="46">
        <v>1.696494640943115</v>
      </c>
      <c r="X609" s="46">
        <v>-13.824959166553981</v>
      </c>
      <c r="Y609" s="55">
        <v>20.002500000000055</v>
      </c>
      <c r="Z609" s="54">
        <v>2.041066221769848E-2</v>
      </c>
      <c r="AA609" s="54">
        <v>2.5034860719265816E-2</v>
      </c>
      <c r="AB609" s="53">
        <v>16.25</v>
      </c>
      <c r="AC609" s="52"/>
      <c r="AD609" s="51">
        <v>0.04</v>
      </c>
      <c r="AE609" s="50">
        <v>194.66397382724955</v>
      </c>
      <c r="AF609" s="49">
        <v>993.82745916655404</v>
      </c>
      <c r="AG609" s="49">
        <v>0</v>
      </c>
      <c r="AH609" s="49">
        <v>960</v>
      </c>
      <c r="AI609" s="48">
        <v>960</v>
      </c>
      <c r="AJ609" s="46">
        <v>33.827459166554036</v>
      </c>
      <c r="AK609" s="47">
        <v>17</v>
      </c>
      <c r="AL609" s="46">
        <v>50.827459166554036</v>
      </c>
    </row>
    <row r="610" spans="2:38">
      <c r="B610" s="62" t="s">
        <v>68</v>
      </c>
      <c r="C610" s="62" t="s">
        <v>119</v>
      </c>
      <c r="D610" s="61" t="s">
        <v>800</v>
      </c>
      <c r="E610" s="61">
        <v>1111029</v>
      </c>
      <c r="F610" s="61">
        <v>1111029</v>
      </c>
      <c r="G610" s="63">
        <v>2</v>
      </c>
      <c r="I610" s="60">
        <v>171345.25</v>
      </c>
      <c r="J610" s="57">
        <v>892.99574999999993</v>
      </c>
      <c r="K610" s="59">
        <v>191.87689303112586</v>
      </c>
      <c r="L610" s="58"/>
      <c r="M610" s="57">
        <v>186345.25</v>
      </c>
      <c r="O610" s="57">
        <v>186717.9405</v>
      </c>
      <c r="P610" s="52"/>
      <c r="Q610" s="56">
        <v>200.62634893086801</v>
      </c>
      <c r="R610" s="55">
        <v>180335</v>
      </c>
      <c r="S610" s="55">
        <v>898.8599999999999</v>
      </c>
      <c r="T610" s="55">
        <v>4</v>
      </c>
      <c r="U610" s="55">
        <v>53.8125</v>
      </c>
      <c r="V610" s="55">
        <v>0</v>
      </c>
      <c r="W610" s="46">
        <v>4.9119180391196267</v>
      </c>
      <c r="X610" s="46">
        <v>-55.172564942927465</v>
      </c>
      <c r="Y610" s="55">
        <v>14.739999999999895</v>
      </c>
      <c r="Z610" s="54">
        <v>1.6398549273524129E-2</v>
      </c>
      <c r="AA610" s="54">
        <v>0</v>
      </c>
      <c r="AB610" s="53">
        <v>0</v>
      </c>
      <c r="AC610" s="52"/>
      <c r="AD610" s="51">
        <v>0.02</v>
      </c>
      <c r="AE610" s="50">
        <v>195.71443089174838</v>
      </c>
      <c r="AF610" s="49">
        <v>954.03256494292737</v>
      </c>
      <c r="AG610" s="49">
        <v>0</v>
      </c>
      <c r="AH610" s="49">
        <v>884.12</v>
      </c>
      <c r="AI610" s="48">
        <v>884.12</v>
      </c>
      <c r="AJ610" s="46">
        <v>69.912564942927361</v>
      </c>
      <c r="AK610" s="47">
        <v>18</v>
      </c>
      <c r="AL610" s="46">
        <v>87.912564942927361</v>
      </c>
    </row>
    <row r="611" spans="2:38">
      <c r="B611" s="62" t="s">
        <v>68</v>
      </c>
      <c r="C611" s="62" t="s">
        <v>301</v>
      </c>
      <c r="D611" s="61" t="s">
        <v>801</v>
      </c>
      <c r="E611" s="61">
        <v>1110676</v>
      </c>
      <c r="F611" s="61">
        <v>1110676</v>
      </c>
      <c r="G611" s="63">
        <v>4</v>
      </c>
      <c r="I611" s="60">
        <v>245842.75</v>
      </c>
      <c r="J611" s="57">
        <v>1498.7122500000003</v>
      </c>
      <c r="K611" s="59">
        <v>164.03599156542555</v>
      </c>
      <c r="L611" s="58"/>
      <c r="M611" s="57">
        <v>267218.5</v>
      </c>
      <c r="O611" s="57">
        <v>267752.93699999998</v>
      </c>
      <c r="P611" s="52"/>
      <c r="Q611" s="56">
        <v>174.65351247044703</v>
      </c>
      <c r="R611" s="55">
        <v>270080</v>
      </c>
      <c r="S611" s="55">
        <v>1546.376</v>
      </c>
      <c r="T611" s="55">
        <v>3</v>
      </c>
      <c r="U611" s="55">
        <v>268.92925000000002</v>
      </c>
      <c r="V611" s="55">
        <v>34.549999999999997</v>
      </c>
      <c r="W611" s="46">
        <v>-2.5053584202125592</v>
      </c>
      <c r="X611" s="46">
        <v>35.004112981968547</v>
      </c>
      <c r="Y611" s="55">
        <v>118.37599999999998</v>
      </c>
      <c r="Z611" s="54">
        <v>7.6550593128708655E-2</v>
      </c>
      <c r="AA611" s="54">
        <v>3.3373608670181611E-2</v>
      </c>
      <c r="AB611" s="53">
        <v>9.75</v>
      </c>
      <c r="AC611" s="52"/>
      <c r="AD611" s="51">
        <v>0.08</v>
      </c>
      <c r="AE611" s="50">
        <v>177.15887089065959</v>
      </c>
      <c r="AF611" s="49">
        <v>1511.3718870180314</v>
      </c>
      <c r="AG611" s="49">
        <v>0</v>
      </c>
      <c r="AH611" s="49">
        <v>1428</v>
      </c>
      <c r="AI611" s="48">
        <v>1428</v>
      </c>
      <c r="AJ611" s="46">
        <v>83.37188701803143</v>
      </c>
      <c r="AK611" s="47">
        <v>29</v>
      </c>
      <c r="AL611" s="46">
        <v>112.37188701803143</v>
      </c>
    </row>
    <row r="612" spans="2:38">
      <c r="B612" s="62" t="s">
        <v>145</v>
      </c>
      <c r="C612" s="62" t="s">
        <v>177</v>
      </c>
      <c r="D612" s="61" t="s">
        <v>802</v>
      </c>
      <c r="E612" s="61">
        <v>1112862</v>
      </c>
      <c r="F612" s="61">
        <v>1112862</v>
      </c>
      <c r="G612" s="63">
        <v>5</v>
      </c>
      <c r="I612" s="60">
        <v>392132.5</v>
      </c>
      <c r="J612" s="57">
        <v>2584.6792499999997</v>
      </c>
      <c r="K612" s="59">
        <v>151.71418271725594</v>
      </c>
      <c r="L612" s="58"/>
      <c r="M612" s="57">
        <v>385457.5</v>
      </c>
      <c r="O612" s="57">
        <v>386228.41499999998</v>
      </c>
      <c r="P612" s="52"/>
      <c r="Q612" s="56">
        <v>155.75862099264069</v>
      </c>
      <c r="R612" s="55">
        <v>394423</v>
      </c>
      <c r="S612" s="55">
        <v>2532.2707500000001</v>
      </c>
      <c r="T612" s="55">
        <v>26.416666666666668</v>
      </c>
      <c r="U612" s="55">
        <v>210.00024999999999</v>
      </c>
      <c r="V612" s="55">
        <v>72.208249999999992</v>
      </c>
      <c r="W612" s="46">
        <v>-9.6098381691682846</v>
      </c>
      <c r="X612" s="46">
        <v>196.70798937655536</v>
      </c>
      <c r="Y612" s="55">
        <v>40.86075000000028</v>
      </c>
      <c r="Z612" s="54">
        <v>1.6136011522464681E-2</v>
      </c>
      <c r="AA612" s="54">
        <v>8.0273848931688239E-3</v>
      </c>
      <c r="AB612" s="53">
        <v>4.75</v>
      </c>
      <c r="AC612" s="52"/>
      <c r="AD612" s="51">
        <v>0.09</v>
      </c>
      <c r="AE612" s="50">
        <v>165.36845916180897</v>
      </c>
      <c r="AF612" s="49">
        <v>2335.5627606234448</v>
      </c>
      <c r="AG612" s="49">
        <v>18.100000000000001</v>
      </c>
      <c r="AH612" s="49">
        <v>2473.31</v>
      </c>
      <c r="AI612" s="48">
        <v>2491.41</v>
      </c>
      <c r="AJ612" s="46">
        <v>-155.84723937655508</v>
      </c>
      <c r="AK612" s="47">
        <v>36</v>
      </c>
      <c r="AL612" s="46">
        <v>-119.84723937655508</v>
      </c>
    </row>
    <row r="613" spans="2:38">
      <c r="B613" s="62" t="s">
        <v>80</v>
      </c>
      <c r="C613" s="62" t="s">
        <v>237</v>
      </c>
      <c r="D613" s="61" t="s">
        <v>803</v>
      </c>
      <c r="E613" s="61">
        <v>1112218</v>
      </c>
      <c r="F613" s="61">
        <v>1112218</v>
      </c>
      <c r="G613" s="63">
        <v>2</v>
      </c>
      <c r="I613" s="60">
        <v>134686.25</v>
      </c>
      <c r="J613" s="57">
        <v>703.37750000000005</v>
      </c>
      <c r="K613" s="59">
        <v>191.48501338186108</v>
      </c>
      <c r="L613" s="58"/>
      <c r="M613" s="57">
        <v>143590</v>
      </c>
      <c r="O613" s="57">
        <v>143877.18</v>
      </c>
      <c r="P613" s="52"/>
      <c r="Q613" s="56">
        <v>205.86004206287859</v>
      </c>
      <c r="R613" s="55">
        <v>143152.5</v>
      </c>
      <c r="S613" s="55">
        <v>695.38750000000005</v>
      </c>
      <c r="T613" s="55">
        <v>0</v>
      </c>
      <c r="U613" s="55">
        <v>127.39999999999999</v>
      </c>
      <c r="V613" s="55">
        <v>12.5915</v>
      </c>
      <c r="W613" s="46">
        <v>10.545328413380304</v>
      </c>
      <c r="X613" s="46">
        <v>-41.255312574758477</v>
      </c>
      <c r="Y613" s="55">
        <v>-55.732499999999959</v>
      </c>
      <c r="Z613" s="54">
        <v>-8.0145961783897407E-2</v>
      </c>
      <c r="AA613" s="54">
        <v>3.456007174658083E-2</v>
      </c>
      <c r="AB613" s="53">
        <v>18.5</v>
      </c>
      <c r="AC613" s="52"/>
      <c r="AD613" s="51">
        <v>0.02</v>
      </c>
      <c r="AE613" s="50">
        <v>195.31471364949829</v>
      </c>
      <c r="AF613" s="49">
        <v>736.64281257475852</v>
      </c>
      <c r="AG613" s="49">
        <v>0</v>
      </c>
      <c r="AH613" s="49">
        <v>751.12</v>
      </c>
      <c r="AI613" s="48">
        <v>751.12</v>
      </c>
      <c r="AJ613" s="46">
        <v>-14.477187425241482</v>
      </c>
      <c r="AK613" s="47">
        <v>5</v>
      </c>
      <c r="AL613" s="46">
        <v>-9.4771874252414818</v>
      </c>
    </row>
    <row r="614" spans="2:38">
      <c r="B614" s="62" t="s">
        <v>154</v>
      </c>
      <c r="C614" s="62" t="s">
        <v>307</v>
      </c>
      <c r="D614" s="61" t="s">
        <v>804</v>
      </c>
      <c r="E614" s="61">
        <v>1110921</v>
      </c>
      <c r="F614" s="61">
        <v>1110921</v>
      </c>
      <c r="G614" s="63">
        <v>3</v>
      </c>
      <c r="I614" s="60">
        <v>428896</v>
      </c>
      <c r="J614" s="57">
        <v>2322.5560000000005</v>
      </c>
      <c r="K614" s="59">
        <v>184.66551506185422</v>
      </c>
      <c r="L614" s="58"/>
      <c r="M614" s="57">
        <v>435250.5</v>
      </c>
      <c r="O614" s="57">
        <v>436121.00099999999</v>
      </c>
      <c r="P614" s="52"/>
      <c r="Q614" s="56">
        <v>191.03157553659787</v>
      </c>
      <c r="R614" s="55">
        <v>436865</v>
      </c>
      <c r="S614" s="55">
        <v>2286.8732499999996</v>
      </c>
      <c r="T614" s="55">
        <v>42</v>
      </c>
      <c r="U614" s="55">
        <v>252.55425</v>
      </c>
      <c r="V614" s="55">
        <v>0</v>
      </c>
      <c r="W614" s="46">
        <v>-1.0205601277305334</v>
      </c>
      <c r="X614" s="46">
        <v>16.02632871265314</v>
      </c>
      <c r="Y614" s="55">
        <v>-50.19675000000052</v>
      </c>
      <c r="Z614" s="54">
        <v>-2.1949948472220981E-2</v>
      </c>
      <c r="AA614" s="54">
        <v>0</v>
      </c>
      <c r="AB614" s="53">
        <v>0</v>
      </c>
      <c r="AC614" s="52"/>
      <c r="AD614" s="51">
        <v>0.04</v>
      </c>
      <c r="AE614" s="50">
        <v>192.0521356643284</v>
      </c>
      <c r="AF614" s="49">
        <v>2270.8469212873465</v>
      </c>
      <c r="AG614" s="49">
        <v>50</v>
      </c>
      <c r="AH614" s="49">
        <v>2287.0700000000002</v>
      </c>
      <c r="AI614" s="48">
        <v>2337.0700000000002</v>
      </c>
      <c r="AJ614" s="46">
        <v>-66.22307871265366</v>
      </c>
      <c r="AK614" s="47">
        <v>53</v>
      </c>
      <c r="AL614" s="46">
        <v>-13.22307871265366</v>
      </c>
    </row>
    <row r="615" spans="2:38">
      <c r="B615" s="62" t="s">
        <v>94</v>
      </c>
      <c r="C615" s="62" t="s">
        <v>411</v>
      </c>
      <c r="D615" s="61" t="s">
        <v>805</v>
      </c>
      <c r="E615" s="61">
        <v>1110207</v>
      </c>
      <c r="F615" s="61">
        <v>1110207</v>
      </c>
      <c r="G615" s="63">
        <v>3</v>
      </c>
      <c r="I615" s="60">
        <v>158622.25</v>
      </c>
      <c r="J615" s="57">
        <v>871.02774999999997</v>
      </c>
      <c r="K615" s="59">
        <v>182.10929559936523</v>
      </c>
      <c r="L615" s="58"/>
      <c r="M615" s="57">
        <v>164714</v>
      </c>
      <c r="O615" s="57">
        <v>165043.42800000001</v>
      </c>
      <c r="P615" s="52"/>
      <c r="Q615" s="56">
        <v>171.64863582326828</v>
      </c>
      <c r="R615" s="55">
        <v>165575.75</v>
      </c>
      <c r="S615" s="55">
        <v>964.62024999999994</v>
      </c>
      <c r="T615" s="55">
        <v>37.5</v>
      </c>
      <c r="U615" s="55">
        <v>99.254250000000013</v>
      </c>
      <c r="V615" s="55">
        <v>47.779249999999998</v>
      </c>
      <c r="W615" s="46">
        <v>-19.566124556065205</v>
      </c>
      <c r="X615" s="46">
        <v>101.48903736460795</v>
      </c>
      <c r="Y615" s="55">
        <v>135.05024999999989</v>
      </c>
      <c r="Z615" s="54">
        <v>0.14000354025327574</v>
      </c>
      <c r="AA615" s="54">
        <v>2.0591873390267048E-2</v>
      </c>
      <c r="AB615" s="53">
        <v>6</v>
      </c>
      <c r="AC615" s="52"/>
      <c r="AD615" s="51">
        <v>0.05</v>
      </c>
      <c r="AE615" s="50">
        <v>191.21476037933348</v>
      </c>
      <c r="AF615" s="49">
        <v>863.13121263539199</v>
      </c>
      <c r="AG615" s="49">
        <v>28.45</v>
      </c>
      <c r="AH615" s="49">
        <v>801.12</v>
      </c>
      <c r="AI615" s="48">
        <v>829.57</v>
      </c>
      <c r="AJ615" s="46">
        <v>33.561212635391939</v>
      </c>
      <c r="AK615" s="47">
        <v>13</v>
      </c>
      <c r="AL615" s="46">
        <v>46.561212635391939</v>
      </c>
    </row>
    <row r="616" spans="2:38">
      <c r="B616" s="62" t="s">
        <v>80</v>
      </c>
      <c r="C616" s="62" t="s">
        <v>81</v>
      </c>
      <c r="D616" s="61" t="s">
        <v>806</v>
      </c>
      <c r="E616" s="61">
        <v>1111973</v>
      </c>
      <c r="F616" s="61">
        <v>1111973</v>
      </c>
      <c r="G616" s="63">
        <v>3</v>
      </c>
      <c r="I616" s="60">
        <v>301485.25</v>
      </c>
      <c r="J616" s="57">
        <v>1643.0574999999999</v>
      </c>
      <c r="K616" s="59">
        <v>183.49038302067945</v>
      </c>
      <c r="L616" s="58"/>
      <c r="M616" s="57">
        <v>333260</v>
      </c>
      <c r="O616" s="57">
        <v>333926.52</v>
      </c>
      <c r="P616" s="52"/>
      <c r="Q616" s="56">
        <v>183.76480962573871</v>
      </c>
      <c r="R616" s="55">
        <v>307067</v>
      </c>
      <c r="S616" s="55">
        <v>1670.9782499999999</v>
      </c>
      <c r="T616" s="55">
        <v>0</v>
      </c>
      <c r="U616" s="55">
        <v>138.721</v>
      </c>
      <c r="V616" s="55">
        <v>98.879250000000013</v>
      </c>
      <c r="W616" s="46">
        <v>-7.0651887157679027</v>
      </c>
      <c r="X616" s="46">
        <v>-78.885623091954585</v>
      </c>
      <c r="Y616" s="55">
        <v>87.918249999999944</v>
      </c>
      <c r="Z616" s="54">
        <v>5.2614838044720183E-2</v>
      </c>
      <c r="AA616" s="54">
        <v>1.1258608999750203E-2</v>
      </c>
      <c r="AB616" s="53">
        <v>11.75</v>
      </c>
      <c r="AC616" s="52"/>
      <c r="AD616" s="51">
        <v>0.04</v>
      </c>
      <c r="AE616" s="50">
        <v>190.82999834150661</v>
      </c>
      <c r="AF616" s="49">
        <v>1749.8638730919545</v>
      </c>
      <c r="AG616" s="49">
        <v>0</v>
      </c>
      <c r="AH616" s="49">
        <v>1583.06</v>
      </c>
      <c r="AI616" s="48">
        <v>1583.06</v>
      </c>
      <c r="AJ616" s="46">
        <v>166.80387309195453</v>
      </c>
      <c r="AK616" s="47">
        <v>29</v>
      </c>
      <c r="AL616" s="46">
        <v>195.80387309195453</v>
      </c>
    </row>
    <row r="617" spans="2:38">
      <c r="B617" s="62" t="s">
        <v>110</v>
      </c>
      <c r="C617" s="62" t="s">
        <v>229</v>
      </c>
      <c r="D617" s="61" t="s">
        <v>807</v>
      </c>
      <c r="E617" s="61">
        <v>1112412</v>
      </c>
      <c r="F617" s="61">
        <v>1112412</v>
      </c>
      <c r="G617" s="63">
        <v>5</v>
      </c>
      <c r="I617" s="60">
        <v>203273.5</v>
      </c>
      <c r="J617" s="57">
        <v>1365.4312500000001</v>
      </c>
      <c r="K617" s="59">
        <v>148.87128150904704</v>
      </c>
      <c r="L617" s="58"/>
      <c r="M617" s="57">
        <v>205195.5</v>
      </c>
      <c r="O617" s="57">
        <v>205605.891</v>
      </c>
      <c r="P617" s="52"/>
      <c r="Q617" s="56">
        <v>166.44945626877671</v>
      </c>
      <c r="R617" s="55">
        <v>206519.25</v>
      </c>
      <c r="S617" s="55">
        <v>1240.7325000000001</v>
      </c>
      <c r="T617" s="55">
        <v>5</v>
      </c>
      <c r="U617" s="55">
        <v>242.32075</v>
      </c>
      <c r="V617" s="55">
        <v>0</v>
      </c>
      <c r="W617" s="46">
        <v>2.691046608824962</v>
      </c>
      <c r="X617" s="46">
        <v>-14.811514056716533</v>
      </c>
      <c r="Y617" s="55">
        <v>11.252500000000055</v>
      </c>
      <c r="Z617" s="54">
        <v>9.0692393404702906E-3</v>
      </c>
      <c r="AA617" s="54">
        <v>1.8999698625470076E-3</v>
      </c>
      <c r="AB617" s="53">
        <v>0.75</v>
      </c>
      <c r="AC617" s="52"/>
      <c r="AD617" s="51">
        <v>0.1</v>
      </c>
      <c r="AE617" s="50">
        <v>163.75840965995175</v>
      </c>
      <c r="AF617" s="49">
        <v>1255.5440140567166</v>
      </c>
      <c r="AG617" s="49">
        <v>5</v>
      </c>
      <c r="AH617" s="49">
        <v>1224.48</v>
      </c>
      <c r="AI617" s="48">
        <v>1229.48</v>
      </c>
      <c r="AJ617" s="46">
        <v>26.064014056716587</v>
      </c>
      <c r="AK617" s="47">
        <v>15</v>
      </c>
      <c r="AL617" s="46">
        <v>41.064014056716587</v>
      </c>
    </row>
    <row r="618" spans="2:38">
      <c r="B618" s="62" t="s">
        <v>85</v>
      </c>
      <c r="C618" s="62" t="s">
        <v>97</v>
      </c>
      <c r="D618" s="61" t="s">
        <v>808</v>
      </c>
      <c r="E618" s="61">
        <v>1110815</v>
      </c>
      <c r="F618" s="61">
        <v>1110815</v>
      </c>
      <c r="G618" s="63">
        <v>5</v>
      </c>
      <c r="I618" s="60">
        <v>284548.25</v>
      </c>
      <c r="J618" s="57">
        <v>1785.3467500000002</v>
      </c>
      <c r="K618" s="59">
        <v>159.37982355528413</v>
      </c>
      <c r="L618" s="58"/>
      <c r="M618" s="57">
        <v>289803</v>
      </c>
      <c r="O618" s="57">
        <v>290382.60600000003</v>
      </c>
      <c r="P618" s="52"/>
      <c r="Q618" s="56">
        <v>169.11556881249709</v>
      </c>
      <c r="R618" s="55">
        <v>300067.25</v>
      </c>
      <c r="S618" s="55">
        <v>1774.3325</v>
      </c>
      <c r="T618" s="55">
        <v>107.91249999999999</v>
      </c>
      <c r="U618" s="55">
        <v>156.59174999999999</v>
      </c>
      <c r="V618" s="55">
        <v>60.399750000000004</v>
      </c>
      <c r="W618" s="46">
        <v>-3.0146406272097863</v>
      </c>
      <c r="X618" s="46">
        <v>87.338642586992137</v>
      </c>
      <c r="Y618" s="55">
        <v>-49.667500000000018</v>
      </c>
      <c r="Z618" s="54">
        <v>-2.7992216791384941E-2</v>
      </c>
      <c r="AA618" s="54">
        <v>5.6307317386006535E-2</v>
      </c>
      <c r="AB618" s="53">
        <v>23.25</v>
      </c>
      <c r="AC618" s="52"/>
      <c r="AD618" s="51">
        <v>0.08</v>
      </c>
      <c r="AE618" s="50">
        <v>172.13020943970687</v>
      </c>
      <c r="AF618" s="49">
        <v>1686.9938574130078</v>
      </c>
      <c r="AG618" s="49">
        <v>122</v>
      </c>
      <c r="AH618" s="49">
        <v>1702</v>
      </c>
      <c r="AI618" s="48">
        <v>1824</v>
      </c>
      <c r="AJ618" s="46">
        <v>-137.00614258699215</v>
      </c>
      <c r="AK618" s="47">
        <v>32</v>
      </c>
      <c r="AL618" s="46">
        <v>-105.00614258699215</v>
      </c>
    </row>
    <row r="619" spans="2:38">
      <c r="B619" s="62" t="s">
        <v>85</v>
      </c>
      <c r="C619" s="62" t="s">
        <v>97</v>
      </c>
      <c r="D619" s="61" t="s">
        <v>809</v>
      </c>
      <c r="E619" s="61">
        <v>1110816</v>
      </c>
      <c r="F619" s="61">
        <v>1110816</v>
      </c>
      <c r="G619" s="63">
        <v>5</v>
      </c>
      <c r="I619" s="60">
        <v>76751</v>
      </c>
      <c r="J619" s="57">
        <v>503.99175000000002</v>
      </c>
      <c r="K619" s="59">
        <v>152.28622293916516</v>
      </c>
      <c r="L619" s="58"/>
      <c r="M619" s="57">
        <v>77558.25</v>
      </c>
      <c r="O619" s="57">
        <v>77713.366500000004</v>
      </c>
      <c r="P619" s="52"/>
      <c r="Q619" s="56">
        <v>166.28948317617355</v>
      </c>
      <c r="R619" s="55">
        <v>80679.5</v>
      </c>
      <c r="S619" s="55">
        <v>485.17500000000001</v>
      </c>
      <c r="T619" s="55">
        <v>42.625</v>
      </c>
      <c r="U619" s="55">
        <v>26.85</v>
      </c>
      <c r="V619" s="55">
        <v>0</v>
      </c>
      <c r="W619" s="46">
        <v>0.29750017248352378</v>
      </c>
      <c r="X619" s="46">
        <v>16.999579152883427</v>
      </c>
      <c r="Y619" s="55">
        <v>-34.275000000000034</v>
      </c>
      <c r="Z619" s="54">
        <v>-7.0644612768588716E-2</v>
      </c>
      <c r="AA619" s="54">
        <v>0</v>
      </c>
      <c r="AB619" s="53">
        <v>0</v>
      </c>
      <c r="AC619" s="52"/>
      <c r="AD619" s="51">
        <v>0.09</v>
      </c>
      <c r="AE619" s="50">
        <v>165.99198300369002</v>
      </c>
      <c r="AF619" s="49">
        <v>468.17542084711658</v>
      </c>
      <c r="AG619" s="49">
        <v>49.45</v>
      </c>
      <c r="AH619" s="49">
        <v>470.00000000000006</v>
      </c>
      <c r="AI619" s="48">
        <v>519.45000000000005</v>
      </c>
      <c r="AJ619" s="46">
        <v>-51.274579152883462</v>
      </c>
      <c r="AK619" s="47">
        <v>12</v>
      </c>
      <c r="AL619" s="46">
        <v>-39.274579152883462</v>
      </c>
    </row>
    <row r="620" spans="2:38">
      <c r="B620" s="62" t="s">
        <v>91</v>
      </c>
      <c r="C620" s="62" t="s">
        <v>243</v>
      </c>
      <c r="D620" s="61" t="s">
        <v>810</v>
      </c>
      <c r="E620" s="61">
        <v>1113012</v>
      </c>
      <c r="F620" s="61">
        <v>1113012</v>
      </c>
      <c r="G620" s="63">
        <v>3</v>
      </c>
      <c r="I620" s="60">
        <v>179218</v>
      </c>
      <c r="J620" s="57">
        <v>1020.58</v>
      </c>
      <c r="K620" s="59">
        <v>175.60406827490249</v>
      </c>
      <c r="L620" s="58"/>
      <c r="M620" s="57">
        <v>190239.5</v>
      </c>
      <c r="O620" s="57">
        <v>190619.97899999999</v>
      </c>
      <c r="P620" s="52"/>
      <c r="Q620" s="56">
        <v>175.88141511116035</v>
      </c>
      <c r="R620" s="55">
        <v>177805.25</v>
      </c>
      <c r="S620" s="55">
        <v>1010.9382499999999</v>
      </c>
      <c r="T620" s="55">
        <v>-0.66666666666666663</v>
      </c>
      <c r="U620" s="55">
        <v>20.45825</v>
      </c>
      <c r="V620" s="55">
        <v>85.579250000000002</v>
      </c>
      <c r="W620" s="46">
        <v>-10.258897260236296</v>
      </c>
      <c r="X620" s="46">
        <v>-13.127824519448041</v>
      </c>
      <c r="Y620" s="55">
        <v>71.828249999999912</v>
      </c>
      <c r="Z620" s="54">
        <v>7.1051075572617736E-2</v>
      </c>
      <c r="AA620" s="54">
        <v>1.5812007395154227E-4</v>
      </c>
      <c r="AB620" s="53">
        <v>0.5</v>
      </c>
      <c r="AC620" s="52"/>
      <c r="AD620" s="51">
        <v>0.06</v>
      </c>
      <c r="AE620" s="50">
        <v>186.14031237139665</v>
      </c>
      <c r="AF620" s="49">
        <v>1024.066074519448</v>
      </c>
      <c r="AG620" s="49">
        <v>0</v>
      </c>
      <c r="AH620" s="49">
        <v>939.11</v>
      </c>
      <c r="AI620" s="48">
        <v>939.11</v>
      </c>
      <c r="AJ620" s="46">
        <v>84.956074519447952</v>
      </c>
      <c r="AK620" s="47">
        <v>10</v>
      </c>
      <c r="AL620" s="46">
        <v>94.956074519447952</v>
      </c>
    </row>
    <row r="621" spans="2:38">
      <c r="B621" s="62" t="s">
        <v>77</v>
      </c>
      <c r="C621" s="62" t="s">
        <v>535</v>
      </c>
      <c r="D621" s="61" t="s">
        <v>811</v>
      </c>
      <c r="E621" s="61">
        <v>1110859</v>
      </c>
      <c r="F621" s="61">
        <v>1110859</v>
      </c>
      <c r="G621" s="63">
        <v>4</v>
      </c>
      <c r="I621" s="60">
        <v>298737.25</v>
      </c>
      <c r="J621" s="57">
        <v>1723.5274999999999</v>
      </c>
      <c r="K621" s="59">
        <v>173.32897212258001</v>
      </c>
      <c r="L621" s="58"/>
      <c r="M621" s="57">
        <v>314566</v>
      </c>
      <c r="O621" s="57">
        <v>315195.13199999998</v>
      </c>
      <c r="P621" s="52"/>
      <c r="Q621" s="56">
        <v>186.25114779328626</v>
      </c>
      <c r="R621" s="55">
        <v>315613</v>
      </c>
      <c r="S621" s="55">
        <v>1694.556</v>
      </c>
      <c r="T621" s="55">
        <v>56.25</v>
      </c>
      <c r="U621" s="55">
        <v>183.6585</v>
      </c>
      <c r="V621" s="55">
        <v>15.625</v>
      </c>
      <c r="W621" s="46">
        <v>2.5224373433514415</v>
      </c>
      <c r="X621" s="46">
        <v>-20.990422919509456</v>
      </c>
      <c r="Y621" s="55">
        <v>-173.6239999999998</v>
      </c>
      <c r="Z621" s="54">
        <v>-0.10245987739561264</v>
      </c>
      <c r="AA621" s="54">
        <v>3.1323448085165211E-3</v>
      </c>
      <c r="AB621" s="53">
        <v>2</v>
      </c>
      <c r="AC621" s="52"/>
      <c r="AD621" s="51">
        <v>0.06</v>
      </c>
      <c r="AE621" s="50">
        <v>183.72871044993482</v>
      </c>
      <c r="AF621" s="49">
        <v>1715.5464229195095</v>
      </c>
      <c r="AG621" s="49">
        <v>64.06</v>
      </c>
      <c r="AH621" s="49">
        <v>1804.12</v>
      </c>
      <c r="AI621" s="48">
        <v>1868.1799999999998</v>
      </c>
      <c r="AJ621" s="46">
        <v>-152.63357708049034</v>
      </c>
      <c r="AK621" s="47">
        <v>33</v>
      </c>
      <c r="AL621" s="46">
        <v>-119.63357708049034</v>
      </c>
    </row>
    <row r="622" spans="2:38">
      <c r="B622" s="62" t="s">
        <v>80</v>
      </c>
      <c r="C622" s="62" t="s">
        <v>226</v>
      </c>
      <c r="D622" s="61" t="s">
        <v>812</v>
      </c>
      <c r="E622" s="61">
        <v>1112173</v>
      </c>
      <c r="F622" s="61">
        <v>1112173</v>
      </c>
      <c r="G622" s="63">
        <v>2</v>
      </c>
      <c r="I622" s="60">
        <v>170741.25</v>
      </c>
      <c r="J622" s="57">
        <v>907.4375</v>
      </c>
      <c r="K622" s="59">
        <v>188.15758661064811</v>
      </c>
      <c r="L622" s="58"/>
      <c r="M622" s="57">
        <v>176320</v>
      </c>
      <c r="O622" s="57">
        <v>176672.64000000001</v>
      </c>
      <c r="P622" s="52"/>
      <c r="Q622" s="56">
        <v>193.94378864530634</v>
      </c>
      <c r="R622" s="55">
        <v>172513</v>
      </c>
      <c r="S622" s="55">
        <v>889.5</v>
      </c>
      <c r="T622" s="55">
        <v>44.125</v>
      </c>
      <c r="U622" s="55">
        <v>154.42500000000001</v>
      </c>
      <c r="V622" s="55">
        <v>0</v>
      </c>
      <c r="W622" s="46">
        <v>-1.7401014297676909</v>
      </c>
      <c r="X622" s="46">
        <v>-13.347137453265304</v>
      </c>
      <c r="Y622" s="55">
        <v>-48.620000000000005</v>
      </c>
      <c r="Z622" s="54">
        <v>-5.4659921304103437E-2</v>
      </c>
      <c r="AA622" s="54">
        <v>2.9786467544376759E-2</v>
      </c>
      <c r="AB622" s="53">
        <v>26.75</v>
      </c>
      <c r="AC622" s="52"/>
      <c r="AD622" s="51">
        <v>0.04</v>
      </c>
      <c r="AE622" s="50">
        <v>195.68389007507403</v>
      </c>
      <c r="AF622" s="49">
        <v>902.8471374532653</v>
      </c>
      <c r="AG622" s="49">
        <v>39</v>
      </c>
      <c r="AH622" s="49">
        <v>899.12</v>
      </c>
      <c r="AI622" s="48">
        <v>938.12</v>
      </c>
      <c r="AJ622" s="46">
        <v>-35.2728625467347</v>
      </c>
      <c r="AK622" s="47">
        <v>15</v>
      </c>
      <c r="AL622" s="46">
        <v>-20.2728625467347</v>
      </c>
    </row>
    <row r="623" spans="2:38">
      <c r="B623" s="62" t="s">
        <v>205</v>
      </c>
      <c r="C623" s="62" t="s">
        <v>206</v>
      </c>
      <c r="D623" s="61" t="s">
        <v>813</v>
      </c>
      <c r="E623" s="61">
        <v>1111463</v>
      </c>
      <c r="F623" s="61">
        <v>1111463</v>
      </c>
      <c r="G623" s="63">
        <v>4</v>
      </c>
      <c r="I623" s="60">
        <v>203896</v>
      </c>
      <c r="J623" s="57">
        <v>1186.45625</v>
      </c>
      <c r="K623" s="59">
        <v>171.85294443010437</v>
      </c>
      <c r="L623" s="58"/>
      <c r="M623" s="57">
        <v>248322.5</v>
      </c>
      <c r="O623" s="57">
        <v>248819.14499999999</v>
      </c>
      <c r="P623" s="52"/>
      <c r="Q623" s="56">
        <v>203.11029320593784</v>
      </c>
      <c r="R623" s="55">
        <v>238341.5</v>
      </c>
      <c r="S623" s="55">
        <v>1173.4585</v>
      </c>
      <c r="T623" s="55">
        <v>50</v>
      </c>
      <c r="U623" s="55">
        <v>214.875</v>
      </c>
      <c r="V623" s="55">
        <v>50.625</v>
      </c>
      <c r="W623" s="46">
        <v>20.946172110027192</v>
      </c>
      <c r="X623" s="46">
        <v>-192.44793373178322</v>
      </c>
      <c r="Y623" s="55">
        <v>-4.6214999999999691</v>
      </c>
      <c r="Z623" s="54">
        <v>-3.9383582802459309E-3</v>
      </c>
      <c r="AA623" s="54">
        <v>0</v>
      </c>
      <c r="AB623" s="53">
        <v>0</v>
      </c>
      <c r="AC623" s="52"/>
      <c r="AD623" s="51">
        <v>0.06</v>
      </c>
      <c r="AE623" s="50">
        <v>182.16412109591064</v>
      </c>
      <c r="AF623" s="49">
        <v>1365.9064337317832</v>
      </c>
      <c r="AG623" s="49">
        <v>50.08</v>
      </c>
      <c r="AH623" s="49">
        <v>1128</v>
      </c>
      <c r="AI623" s="48">
        <v>1178.08</v>
      </c>
      <c r="AJ623" s="46">
        <v>187.82643373178325</v>
      </c>
      <c r="AK623" s="47">
        <v>25</v>
      </c>
      <c r="AL623" s="46">
        <v>212.82643373178325</v>
      </c>
    </row>
    <row r="624" spans="2:38">
      <c r="B624" s="62" t="s">
        <v>91</v>
      </c>
      <c r="C624" s="62" t="s">
        <v>243</v>
      </c>
      <c r="D624" s="61" t="s">
        <v>814</v>
      </c>
      <c r="E624" s="61">
        <v>1113002</v>
      </c>
      <c r="F624" s="61">
        <v>1113002</v>
      </c>
      <c r="G624" s="63">
        <v>5</v>
      </c>
      <c r="I624" s="60">
        <v>132473</v>
      </c>
      <c r="J624" s="57">
        <v>835.64</v>
      </c>
      <c r="K624" s="59">
        <v>158.52879230290557</v>
      </c>
      <c r="L624" s="58"/>
      <c r="M624" s="57">
        <v>135012</v>
      </c>
      <c r="O624" s="57">
        <v>135282.024</v>
      </c>
      <c r="P624" s="52"/>
      <c r="Q624" s="56">
        <v>137.56620425694888</v>
      </c>
      <c r="R624" s="55">
        <v>141882</v>
      </c>
      <c r="S624" s="55">
        <v>1031.3724999999999</v>
      </c>
      <c r="T624" s="55">
        <v>0</v>
      </c>
      <c r="U624" s="55">
        <v>119.01675</v>
      </c>
      <c r="V624" s="55">
        <v>117.73324999999998</v>
      </c>
      <c r="W624" s="46">
        <v>-33.644891430189148</v>
      </c>
      <c r="X624" s="46">
        <v>241.22497213646056</v>
      </c>
      <c r="Y624" s="55">
        <v>276.89249999999993</v>
      </c>
      <c r="Z624" s="54">
        <v>0.26846992720864665</v>
      </c>
      <c r="AA624" s="54">
        <v>1.1486944727026112E-2</v>
      </c>
      <c r="AB624" s="53">
        <v>3</v>
      </c>
      <c r="AC624" s="52"/>
      <c r="AD624" s="51">
        <v>0.08</v>
      </c>
      <c r="AE624" s="50">
        <v>171.21109568713803</v>
      </c>
      <c r="AF624" s="49">
        <v>790.14752786353938</v>
      </c>
      <c r="AG624" s="49">
        <v>0</v>
      </c>
      <c r="AH624" s="49">
        <v>754.48</v>
      </c>
      <c r="AI624" s="48">
        <v>754.48</v>
      </c>
      <c r="AJ624" s="46">
        <v>35.667527863539362</v>
      </c>
      <c r="AK624" s="47">
        <v>15</v>
      </c>
      <c r="AL624" s="46">
        <v>50.667527863539362</v>
      </c>
    </row>
    <row r="625" spans="2:38">
      <c r="B625" s="62" t="s">
        <v>65</v>
      </c>
      <c r="C625" s="62" t="s">
        <v>135</v>
      </c>
      <c r="D625" s="61" t="s">
        <v>815</v>
      </c>
      <c r="E625" s="61">
        <v>1111777</v>
      </c>
      <c r="F625" s="61">
        <v>1111777</v>
      </c>
      <c r="G625" s="63">
        <v>4</v>
      </c>
      <c r="I625" s="60">
        <v>116050</v>
      </c>
      <c r="J625" s="57">
        <v>673.72500000000002</v>
      </c>
      <c r="K625" s="59">
        <v>172.2512894727077</v>
      </c>
      <c r="L625" s="58"/>
      <c r="M625" s="57">
        <v>125369.75</v>
      </c>
      <c r="O625" s="57">
        <v>125620.4895</v>
      </c>
      <c r="P625" s="52"/>
      <c r="Q625" s="56">
        <v>178.39431434850158</v>
      </c>
      <c r="R625" s="55">
        <v>127450.25</v>
      </c>
      <c r="S625" s="55">
        <v>714.43000000000006</v>
      </c>
      <c r="T625" s="55">
        <v>11.2</v>
      </c>
      <c r="U625" s="55">
        <v>16.295749999999998</v>
      </c>
      <c r="V625" s="55">
        <v>47.58325</v>
      </c>
      <c r="W625" s="46">
        <v>-4.192052492568564</v>
      </c>
      <c r="X625" s="46">
        <v>26.424144615711384</v>
      </c>
      <c r="Y625" s="55">
        <v>40.050000000000068</v>
      </c>
      <c r="Z625" s="54">
        <v>5.6058676147418315E-2</v>
      </c>
      <c r="AA625" s="54">
        <v>3.2566484785921447E-3</v>
      </c>
      <c r="AB625" s="53">
        <v>0.5</v>
      </c>
      <c r="AC625" s="52"/>
      <c r="AD625" s="51">
        <v>0.06</v>
      </c>
      <c r="AE625" s="50">
        <v>182.58636684107015</v>
      </c>
      <c r="AF625" s="49">
        <v>688.00585538428868</v>
      </c>
      <c r="AG625" s="49">
        <v>6.38</v>
      </c>
      <c r="AH625" s="49">
        <v>668</v>
      </c>
      <c r="AI625" s="48">
        <v>674.38</v>
      </c>
      <c r="AJ625" s="46">
        <v>13.625855384288684</v>
      </c>
      <c r="AK625" s="47">
        <v>13</v>
      </c>
      <c r="AL625" s="46">
        <v>26.625855384288684</v>
      </c>
    </row>
    <row r="626" spans="2:38">
      <c r="B626" s="62" t="s">
        <v>68</v>
      </c>
      <c r="C626" s="62" t="s">
        <v>119</v>
      </c>
      <c r="D626" s="61" t="s">
        <v>816</v>
      </c>
      <c r="E626" s="61">
        <v>1111019</v>
      </c>
      <c r="F626" s="61">
        <v>1111019</v>
      </c>
      <c r="G626" s="63">
        <v>3</v>
      </c>
      <c r="I626" s="60">
        <v>215190</v>
      </c>
      <c r="J626" s="57">
        <v>1203.2049999999999</v>
      </c>
      <c r="K626" s="59">
        <v>178.84732859321562</v>
      </c>
      <c r="L626" s="58"/>
      <c r="M626" s="57">
        <v>226946</v>
      </c>
      <c r="O626" s="57">
        <v>227399.89199999999</v>
      </c>
      <c r="P626" s="52"/>
      <c r="Q626" s="56">
        <v>179.95664598826593</v>
      </c>
      <c r="R626" s="55">
        <v>226761.75</v>
      </c>
      <c r="S626" s="55">
        <v>1260.0909999999999</v>
      </c>
      <c r="T626" s="55">
        <v>0</v>
      </c>
      <c r="U626" s="55">
        <v>235.87074999999999</v>
      </c>
      <c r="V626" s="55">
        <v>61.725000000000001</v>
      </c>
      <c r="W626" s="46">
        <v>-9.6215223205426241</v>
      </c>
      <c r="X626" s="46">
        <v>60.586362791021884</v>
      </c>
      <c r="Y626" s="55">
        <v>105.09099999999989</v>
      </c>
      <c r="Z626" s="54">
        <v>8.3399532256003661E-2</v>
      </c>
      <c r="AA626" s="54">
        <v>3.4244229847270736E-4</v>
      </c>
      <c r="AB626" s="53">
        <v>0.75</v>
      </c>
      <c r="AC626" s="52"/>
      <c r="AD626" s="51">
        <v>0.06</v>
      </c>
      <c r="AE626" s="50">
        <v>189.57816830880856</v>
      </c>
      <c r="AF626" s="49">
        <v>1199.504637208978</v>
      </c>
      <c r="AG626" s="49">
        <v>0</v>
      </c>
      <c r="AH626" s="49">
        <v>1155</v>
      </c>
      <c r="AI626" s="48">
        <v>1155</v>
      </c>
      <c r="AJ626" s="46">
        <v>44.504637208978011</v>
      </c>
      <c r="AK626" s="47">
        <v>28</v>
      </c>
      <c r="AL626" s="46">
        <v>72.504637208978011</v>
      </c>
    </row>
    <row r="627" spans="2:38">
      <c r="B627" s="62" t="s">
        <v>110</v>
      </c>
      <c r="C627" s="62" t="s">
        <v>111</v>
      </c>
      <c r="D627" s="61" t="s">
        <v>817</v>
      </c>
      <c r="E627" s="61">
        <v>1112405</v>
      </c>
      <c r="F627" s="61">
        <v>1112405</v>
      </c>
      <c r="G627" s="63">
        <v>6</v>
      </c>
      <c r="I627" s="60">
        <v>153347.25</v>
      </c>
      <c r="J627" s="57">
        <v>1131.7750000000001</v>
      </c>
      <c r="K627" s="59">
        <v>135.49269952066444</v>
      </c>
      <c r="L627" s="58"/>
      <c r="M627" s="57">
        <v>161349.5</v>
      </c>
      <c r="O627" s="57">
        <v>161672.19899999999</v>
      </c>
      <c r="P627" s="52"/>
      <c r="Q627" s="56">
        <v>157.49759185688202</v>
      </c>
      <c r="R627" s="55">
        <v>164322.75</v>
      </c>
      <c r="S627" s="55">
        <v>1043.335</v>
      </c>
      <c r="T627" s="55">
        <v>8</v>
      </c>
      <c r="U627" s="55">
        <v>86.03725</v>
      </c>
      <c r="V627" s="55">
        <v>48.345749999999995</v>
      </c>
      <c r="W627" s="46">
        <v>5.7457683937378476</v>
      </c>
      <c r="X627" s="46">
        <v>-22.037364631026321</v>
      </c>
      <c r="Y627" s="55">
        <v>-13.2349999999999</v>
      </c>
      <c r="Z627" s="54">
        <v>-1.2685283250346149E-2</v>
      </c>
      <c r="AA627" s="54">
        <v>4.1798176398386816E-2</v>
      </c>
      <c r="AB627" s="53">
        <v>14</v>
      </c>
      <c r="AC627" s="52"/>
      <c r="AD627" s="51">
        <v>0.12</v>
      </c>
      <c r="AE627" s="50">
        <v>151.75182346314418</v>
      </c>
      <c r="AF627" s="49">
        <v>1065.3723646310264</v>
      </c>
      <c r="AG627" s="49">
        <v>0</v>
      </c>
      <c r="AH627" s="49">
        <v>1056.57</v>
      </c>
      <c r="AI627" s="48">
        <v>1056.57</v>
      </c>
      <c r="AJ627" s="46">
        <v>8.8023646310264212</v>
      </c>
      <c r="AK627" s="47">
        <v>23</v>
      </c>
      <c r="AL627" s="46">
        <v>31.802364631026421</v>
      </c>
    </row>
    <row r="628" spans="2:38">
      <c r="B628" s="62" t="s">
        <v>68</v>
      </c>
      <c r="C628" s="62" t="s">
        <v>69</v>
      </c>
      <c r="D628" s="61" t="s">
        <v>818</v>
      </c>
      <c r="E628" s="61">
        <v>1110677</v>
      </c>
      <c r="F628" s="61">
        <v>1110677</v>
      </c>
      <c r="G628" s="63">
        <v>4</v>
      </c>
      <c r="I628" s="60">
        <v>191297.5</v>
      </c>
      <c r="J628" s="57">
        <v>1139.8992499999999</v>
      </c>
      <c r="K628" s="59">
        <v>167.81965599152733</v>
      </c>
      <c r="L628" s="58"/>
      <c r="M628" s="57">
        <v>201874</v>
      </c>
      <c r="O628" s="57">
        <v>202277.74799999999</v>
      </c>
      <c r="P628" s="52"/>
      <c r="Q628" s="56">
        <v>168.70788756232267</v>
      </c>
      <c r="R628" s="55">
        <v>197865.25</v>
      </c>
      <c r="S628" s="55">
        <v>1172.8275000000001</v>
      </c>
      <c r="T628" s="55">
        <v>10</v>
      </c>
      <c r="U628" s="55">
        <v>76.495749999999987</v>
      </c>
      <c r="V628" s="55">
        <v>72.066749999999999</v>
      </c>
      <c r="W628" s="46">
        <v>-10.859144348611579</v>
      </c>
      <c r="X628" s="46">
        <v>46.352635168852657</v>
      </c>
      <c r="Y628" s="55">
        <v>15.707500000000209</v>
      </c>
      <c r="Z628" s="54">
        <v>1.3392847626782462E-2</v>
      </c>
      <c r="AA628" s="54">
        <v>6.0966342946104229E-2</v>
      </c>
      <c r="AB628" s="53">
        <v>26</v>
      </c>
      <c r="AC628" s="52"/>
      <c r="AD628" s="51">
        <v>7.0000000000000007E-2</v>
      </c>
      <c r="AE628" s="50">
        <v>179.56703191093425</v>
      </c>
      <c r="AF628" s="49">
        <v>1126.4748648311474</v>
      </c>
      <c r="AG628" s="49">
        <v>10</v>
      </c>
      <c r="AH628" s="49">
        <v>1147.1199999999999</v>
      </c>
      <c r="AI628" s="48">
        <v>1157.1199999999999</v>
      </c>
      <c r="AJ628" s="46">
        <v>-30.645135168852448</v>
      </c>
      <c r="AK628" s="47">
        <v>22</v>
      </c>
      <c r="AL628" s="46">
        <v>-8.6451351688524483</v>
      </c>
    </row>
    <row r="629" spans="2:38">
      <c r="B629" s="62" t="s">
        <v>68</v>
      </c>
      <c r="C629" s="62" t="s">
        <v>71</v>
      </c>
      <c r="D629" s="61" t="s">
        <v>819</v>
      </c>
      <c r="E629" s="61">
        <v>1110666</v>
      </c>
      <c r="F629" s="61">
        <v>1110666</v>
      </c>
      <c r="G629" s="63">
        <v>4</v>
      </c>
      <c r="I629" s="60">
        <v>327141</v>
      </c>
      <c r="J629" s="57">
        <v>1946.4070000000002</v>
      </c>
      <c r="K629" s="59">
        <v>168.07430306200089</v>
      </c>
      <c r="L629" s="58"/>
      <c r="M629" s="57">
        <v>349803.5</v>
      </c>
      <c r="O629" s="57">
        <v>350503.10700000002</v>
      </c>
      <c r="P629" s="52"/>
      <c r="Q629" s="56">
        <v>171.29678882909172</v>
      </c>
      <c r="R629" s="55">
        <v>356240.75</v>
      </c>
      <c r="S629" s="55">
        <v>2079.66975</v>
      </c>
      <c r="T629" s="55">
        <v>0</v>
      </c>
      <c r="U629" s="55">
        <v>177.96674999999999</v>
      </c>
      <c r="V629" s="55">
        <v>105.146</v>
      </c>
      <c r="W629" s="46">
        <v>-8.5427154472492361</v>
      </c>
      <c r="X629" s="46">
        <v>130.69247489909799</v>
      </c>
      <c r="Y629" s="55">
        <v>128.30974999999989</v>
      </c>
      <c r="Z629" s="54">
        <v>6.1697175717442584E-2</v>
      </c>
      <c r="AA629" s="54">
        <v>9.7971443178498374E-2</v>
      </c>
      <c r="AB629" s="53">
        <v>38.75</v>
      </c>
      <c r="AC629" s="52"/>
      <c r="AD629" s="51">
        <v>7.0000000000000007E-2</v>
      </c>
      <c r="AE629" s="50">
        <v>179.83950427634096</v>
      </c>
      <c r="AF629" s="49">
        <v>1948.977275100902</v>
      </c>
      <c r="AG629" s="49">
        <v>0</v>
      </c>
      <c r="AH629" s="49">
        <v>1951.3600000000001</v>
      </c>
      <c r="AI629" s="48">
        <v>1951.3600000000001</v>
      </c>
      <c r="AJ629" s="46">
        <v>-2.3827248990980934</v>
      </c>
      <c r="AK629" s="47">
        <v>33</v>
      </c>
      <c r="AL629" s="46">
        <v>30.617275100901907</v>
      </c>
    </row>
    <row r="630" spans="2:38">
      <c r="B630" s="62" t="s">
        <v>113</v>
      </c>
      <c r="C630" s="62" t="s">
        <v>795</v>
      </c>
      <c r="D630" s="61" t="s">
        <v>820</v>
      </c>
      <c r="E630" s="61">
        <v>1110519</v>
      </c>
      <c r="F630" s="61">
        <v>1110519</v>
      </c>
      <c r="G630" s="63">
        <v>4</v>
      </c>
      <c r="I630" s="60">
        <v>376756.5</v>
      </c>
      <c r="J630" s="57">
        <v>2284.3759999999997</v>
      </c>
      <c r="K630" s="59">
        <v>164.92753382105224</v>
      </c>
      <c r="L630" s="58"/>
      <c r="M630" s="57">
        <v>399197.25</v>
      </c>
      <c r="O630" s="57">
        <v>399995.64449999999</v>
      </c>
      <c r="P630" s="52"/>
      <c r="Q630" s="56">
        <v>157.5563868955374</v>
      </c>
      <c r="R630" s="55">
        <v>399047</v>
      </c>
      <c r="S630" s="55">
        <v>2532.7250000000004</v>
      </c>
      <c r="T630" s="55">
        <v>9.5</v>
      </c>
      <c r="U630" s="55">
        <v>203.85025000000002</v>
      </c>
      <c r="V630" s="55">
        <v>261.55400000000003</v>
      </c>
      <c r="W630" s="46">
        <v>-20.565349631199012</v>
      </c>
      <c r="X630" s="46">
        <v>287.09427407251133</v>
      </c>
      <c r="Y630" s="55">
        <v>336.42500000000018</v>
      </c>
      <c r="Z630" s="54">
        <v>0.13283123908043712</v>
      </c>
      <c r="AA630" s="54">
        <v>3.1966160444876685E-3</v>
      </c>
      <c r="AB630" s="53">
        <v>1.25</v>
      </c>
      <c r="AC630" s="52"/>
      <c r="AD630" s="51">
        <v>0.08</v>
      </c>
      <c r="AE630" s="50">
        <v>178.12173652673641</v>
      </c>
      <c r="AF630" s="49">
        <v>2245.630725927489</v>
      </c>
      <c r="AG630" s="49">
        <v>5.3</v>
      </c>
      <c r="AH630" s="49">
        <v>2191</v>
      </c>
      <c r="AI630" s="48">
        <v>2196.3000000000002</v>
      </c>
      <c r="AJ630" s="46">
        <v>49.330725927488857</v>
      </c>
      <c r="AK630" s="47">
        <v>39</v>
      </c>
      <c r="AL630" s="46">
        <v>88.330725927488857</v>
      </c>
    </row>
    <row r="631" spans="2:38">
      <c r="B631" s="62" t="s">
        <v>88</v>
      </c>
      <c r="C631" s="62" t="s">
        <v>131</v>
      </c>
      <c r="D631" s="61" t="s">
        <v>821</v>
      </c>
      <c r="E631" s="61">
        <v>1112385</v>
      </c>
      <c r="F631" s="61">
        <v>1112385</v>
      </c>
      <c r="G631" s="63">
        <v>1</v>
      </c>
      <c r="I631" s="60">
        <v>70646.75</v>
      </c>
      <c r="J631" s="57">
        <v>343.92525000000001</v>
      </c>
      <c r="K631" s="59">
        <v>205.41309485127945</v>
      </c>
      <c r="L631" s="58"/>
      <c r="M631" s="57">
        <v>72143.25</v>
      </c>
      <c r="O631" s="57">
        <v>72287.536500000002</v>
      </c>
      <c r="P631" s="52"/>
      <c r="Q631" s="56">
        <v>225.79975297205499</v>
      </c>
      <c r="R631" s="55">
        <v>73125.25</v>
      </c>
      <c r="S631" s="55">
        <v>323.84999999999997</v>
      </c>
      <c r="T631" s="55">
        <v>5.25</v>
      </c>
      <c r="U631" s="55">
        <v>48.279249999999998</v>
      </c>
      <c r="V631" s="55">
        <v>7.8085000000000004</v>
      </c>
      <c r="W631" s="46">
        <v>20.386658120775536</v>
      </c>
      <c r="X631" s="46">
        <v>-28.06299051473178</v>
      </c>
      <c r="Y631" s="55">
        <v>-5.3300000000000409</v>
      </c>
      <c r="Z631" s="54">
        <v>-1.6458236838042432E-2</v>
      </c>
      <c r="AA631" s="54">
        <v>0</v>
      </c>
      <c r="AB631" s="53">
        <v>0</v>
      </c>
      <c r="AC631" s="52"/>
      <c r="AD631" s="51">
        <v>0</v>
      </c>
      <c r="AE631" s="50">
        <v>205.41309485127945</v>
      </c>
      <c r="AF631" s="49">
        <v>351.91299051473175</v>
      </c>
      <c r="AG631" s="49">
        <v>6</v>
      </c>
      <c r="AH631" s="49">
        <v>323.18</v>
      </c>
      <c r="AI631" s="48">
        <v>329.18</v>
      </c>
      <c r="AJ631" s="46">
        <v>22.732990514731739</v>
      </c>
      <c r="AK631" s="47">
        <v>2</v>
      </c>
      <c r="AL631" s="46">
        <v>24.732990514731739</v>
      </c>
    </row>
    <row r="632" spans="2:38">
      <c r="B632" s="62" t="s">
        <v>68</v>
      </c>
      <c r="C632" s="62" t="s">
        <v>301</v>
      </c>
      <c r="D632" s="61" t="s">
        <v>822</v>
      </c>
      <c r="E632" s="61">
        <v>1110641</v>
      </c>
      <c r="F632" s="61">
        <v>1110641</v>
      </c>
      <c r="G632" s="63">
        <v>3</v>
      </c>
      <c r="I632" s="60">
        <v>116997.5</v>
      </c>
      <c r="J632" s="57">
        <v>651.78925000000004</v>
      </c>
      <c r="K632" s="59">
        <v>179.50203996153664</v>
      </c>
      <c r="L632" s="58"/>
      <c r="M632" s="57">
        <v>124988.5</v>
      </c>
      <c r="O632" s="57">
        <v>125238.477</v>
      </c>
      <c r="P632" s="52"/>
      <c r="Q632" s="56">
        <v>187.15426652353636</v>
      </c>
      <c r="R632" s="55">
        <v>125832.75</v>
      </c>
      <c r="S632" s="55">
        <v>672.34775000000002</v>
      </c>
      <c r="T632" s="55">
        <v>0</v>
      </c>
      <c r="U632" s="55">
        <v>35.950000000000003</v>
      </c>
      <c r="V632" s="55">
        <v>55.029250000000005</v>
      </c>
      <c r="W632" s="46">
        <v>-3.1178958356924795</v>
      </c>
      <c r="X632" s="46">
        <v>14.140708848320401</v>
      </c>
      <c r="Y632" s="55">
        <v>36.347750000000019</v>
      </c>
      <c r="Z632" s="54">
        <v>5.4060937959560386E-2</v>
      </c>
      <c r="AA632" s="54">
        <v>0</v>
      </c>
      <c r="AB632" s="53">
        <v>0</v>
      </c>
      <c r="AC632" s="52"/>
      <c r="AD632" s="51">
        <v>0.06</v>
      </c>
      <c r="AE632" s="50">
        <v>190.27216235922884</v>
      </c>
      <c r="AF632" s="49">
        <v>658.20704115167962</v>
      </c>
      <c r="AG632" s="49">
        <v>0</v>
      </c>
      <c r="AH632" s="49">
        <v>636</v>
      </c>
      <c r="AI632" s="48">
        <v>636</v>
      </c>
      <c r="AJ632" s="46">
        <v>22.207041151679618</v>
      </c>
      <c r="AK632" s="47">
        <v>12</v>
      </c>
      <c r="AL632" s="46">
        <v>34.207041151679618</v>
      </c>
    </row>
    <row r="633" spans="2:38">
      <c r="B633" s="62" t="s">
        <v>74</v>
      </c>
      <c r="C633" s="62" t="s">
        <v>170</v>
      </c>
      <c r="D633" s="61" t="s">
        <v>823</v>
      </c>
      <c r="E633" s="61">
        <v>1110094</v>
      </c>
      <c r="F633" s="61">
        <v>1110094</v>
      </c>
      <c r="G633" s="63">
        <v>2</v>
      </c>
      <c r="I633" s="60">
        <v>139151.5</v>
      </c>
      <c r="J633" s="57">
        <v>746.61249999999995</v>
      </c>
      <c r="K633" s="59">
        <v>186.37713673424972</v>
      </c>
      <c r="L633" s="58"/>
      <c r="M633" s="57">
        <v>146825.75</v>
      </c>
      <c r="O633" s="57">
        <v>147119.40150000001</v>
      </c>
      <c r="P633" s="52"/>
      <c r="Q633" s="56">
        <v>185.65140396473527</v>
      </c>
      <c r="R633" s="55">
        <v>145721.5</v>
      </c>
      <c r="S633" s="55">
        <v>784.92</v>
      </c>
      <c r="T633" s="55">
        <v>19.1875</v>
      </c>
      <c r="U633" s="55">
        <v>19.700000000000003</v>
      </c>
      <c r="V633" s="55">
        <v>23.27075</v>
      </c>
      <c r="W633" s="46">
        <v>-8.1808182388844273</v>
      </c>
      <c r="X633" s="46">
        <v>25.916157256805946</v>
      </c>
      <c r="Y633" s="55">
        <v>48.379999999999995</v>
      </c>
      <c r="Z633" s="54">
        <v>6.1636854711308156E-2</v>
      </c>
      <c r="AA633" s="54">
        <v>4.7859713607473769E-5</v>
      </c>
      <c r="AB633" s="53">
        <v>0.25</v>
      </c>
      <c r="AC633" s="52"/>
      <c r="AD633" s="51">
        <v>0.04</v>
      </c>
      <c r="AE633" s="50">
        <v>193.83222220361969</v>
      </c>
      <c r="AF633" s="49">
        <v>759.00384274319401</v>
      </c>
      <c r="AG633" s="49">
        <v>32.299999999999997</v>
      </c>
      <c r="AH633" s="49">
        <v>704.24</v>
      </c>
      <c r="AI633" s="48">
        <v>736.54</v>
      </c>
      <c r="AJ633" s="46">
        <v>22.46384274319405</v>
      </c>
      <c r="AK633" s="47">
        <v>17</v>
      </c>
      <c r="AL633" s="46">
        <v>39.46384274319405</v>
      </c>
    </row>
    <row r="634" spans="2:38">
      <c r="B634" s="62" t="s">
        <v>154</v>
      </c>
      <c r="C634" s="62" t="s">
        <v>155</v>
      </c>
      <c r="D634" s="61" t="s">
        <v>824</v>
      </c>
      <c r="E634" s="61">
        <v>1110613</v>
      </c>
      <c r="F634" s="61">
        <v>1110613</v>
      </c>
      <c r="G634" s="63">
        <v>5</v>
      </c>
      <c r="I634" s="60">
        <v>195457.75</v>
      </c>
      <c r="J634" s="57">
        <v>1304.7394999999999</v>
      </c>
      <c r="K634" s="59">
        <v>149.80595743441509</v>
      </c>
      <c r="L634" s="58"/>
      <c r="M634" s="57">
        <v>206224.25</v>
      </c>
      <c r="O634" s="57">
        <v>206636.6985</v>
      </c>
      <c r="P634" s="52"/>
      <c r="Q634" s="56">
        <v>159.05260449655452</v>
      </c>
      <c r="R634" s="55">
        <v>208488.5</v>
      </c>
      <c r="S634" s="55">
        <v>1310.81475</v>
      </c>
      <c r="T634" s="55">
        <v>0</v>
      </c>
      <c r="U634" s="55">
        <v>74.470749999999995</v>
      </c>
      <c r="V634" s="55">
        <v>93.654250000000005</v>
      </c>
      <c r="W634" s="46">
        <v>-5.7339486813020812</v>
      </c>
      <c r="X634" s="46">
        <v>56.848971148045393</v>
      </c>
      <c r="Y634" s="55">
        <v>35.234750000000076</v>
      </c>
      <c r="Z634" s="54">
        <v>2.6880037778030861E-2</v>
      </c>
      <c r="AA634" s="54">
        <v>4.3442044846539228E-3</v>
      </c>
      <c r="AB634" s="53">
        <v>1.75</v>
      </c>
      <c r="AC634" s="52"/>
      <c r="AD634" s="51">
        <v>0.1</v>
      </c>
      <c r="AE634" s="50">
        <v>164.7865531778566</v>
      </c>
      <c r="AF634" s="49">
        <v>1253.9657788519546</v>
      </c>
      <c r="AG634" s="49">
        <v>15</v>
      </c>
      <c r="AH634" s="49">
        <v>1260.58</v>
      </c>
      <c r="AI634" s="48">
        <v>1275.58</v>
      </c>
      <c r="AJ634" s="46">
        <v>-21.614221148045317</v>
      </c>
      <c r="AK634" s="47">
        <v>24</v>
      </c>
      <c r="AL634" s="46">
        <v>2.385778851954683</v>
      </c>
    </row>
    <row r="635" spans="2:38">
      <c r="B635" s="62" t="s">
        <v>113</v>
      </c>
      <c r="C635" s="62" t="s">
        <v>117</v>
      </c>
      <c r="D635" s="61" t="s">
        <v>825</v>
      </c>
      <c r="E635" s="61">
        <v>1110531</v>
      </c>
      <c r="F635" s="61">
        <v>1110531</v>
      </c>
      <c r="G635" s="63">
        <v>4</v>
      </c>
      <c r="I635" s="60">
        <v>81936</v>
      </c>
      <c r="J635" s="57">
        <v>501.8</v>
      </c>
      <c r="K635" s="59">
        <v>163.28417696293343</v>
      </c>
      <c r="L635" s="58"/>
      <c r="M635" s="57">
        <v>90148.25</v>
      </c>
      <c r="O635" s="57">
        <v>90328.546499999997</v>
      </c>
      <c r="P635" s="52"/>
      <c r="Q635" s="56">
        <v>181.3968489253827</v>
      </c>
      <c r="R635" s="55">
        <v>91536.75</v>
      </c>
      <c r="S635" s="55">
        <v>504.62149999999997</v>
      </c>
      <c r="T635" s="55">
        <v>4.5</v>
      </c>
      <c r="U635" s="55">
        <v>16.529250000000001</v>
      </c>
      <c r="V635" s="55">
        <v>0</v>
      </c>
      <c r="W635" s="46">
        <v>5.0499378054146007</v>
      </c>
      <c r="X635" s="46">
        <v>-7.5992467447493937</v>
      </c>
      <c r="Y635" s="55">
        <v>20.141499999999951</v>
      </c>
      <c r="Z635" s="54">
        <v>3.9914074212057851E-2</v>
      </c>
      <c r="AA635" s="54">
        <v>0</v>
      </c>
      <c r="AB635" s="53">
        <v>0</v>
      </c>
      <c r="AC635" s="52"/>
      <c r="AD635" s="51">
        <v>0.08</v>
      </c>
      <c r="AE635" s="50">
        <v>176.3469111199681</v>
      </c>
      <c r="AF635" s="49">
        <v>512.22074674474936</v>
      </c>
      <c r="AG635" s="49">
        <v>0</v>
      </c>
      <c r="AH635" s="49">
        <v>484.48</v>
      </c>
      <c r="AI635" s="48">
        <v>484.48</v>
      </c>
      <c r="AJ635" s="46">
        <v>27.740746744749345</v>
      </c>
      <c r="AK635" s="47">
        <v>7</v>
      </c>
      <c r="AL635" s="46">
        <v>34.740746744749345</v>
      </c>
    </row>
    <row r="636" spans="2:38">
      <c r="B636" s="62" t="s">
        <v>80</v>
      </c>
      <c r="C636" s="62" t="s">
        <v>393</v>
      </c>
      <c r="D636" s="61" t="s">
        <v>826</v>
      </c>
      <c r="E636" s="61">
        <v>1112223</v>
      </c>
      <c r="F636" s="61">
        <v>1112223</v>
      </c>
      <c r="G636" s="63">
        <v>4</v>
      </c>
      <c r="I636" s="60">
        <v>131748.5</v>
      </c>
      <c r="J636" s="57">
        <v>761.38599999999997</v>
      </c>
      <c r="K636" s="59">
        <v>173.03772330985862</v>
      </c>
      <c r="L636" s="58"/>
      <c r="M636" s="57">
        <v>142418.75</v>
      </c>
      <c r="O636" s="57">
        <v>142703.58749999999</v>
      </c>
      <c r="P636" s="52"/>
      <c r="Q636" s="56">
        <v>184.73134089119802</v>
      </c>
      <c r="R636" s="55">
        <v>143484.25</v>
      </c>
      <c r="S636" s="55">
        <v>776.71850000000006</v>
      </c>
      <c r="T636" s="55">
        <v>0</v>
      </c>
      <c r="U636" s="55">
        <v>22.8</v>
      </c>
      <c r="V636" s="55">
        <v>48.712249999999997</v>
      </c>
      <c r="W636" s="46">
        <v>1.3113541827478912</v>
      </c>
      <c r="X636" s="46">
        <v>-1.2969718189478954</v>
      </c>
      <c r="Y636" s="55">
        <v>-0.64149999999995089</v>
      </c>
      <c r="Z636" s="54">
        <v>-8.2591054545495032E-4</v>
      </c>
      <c r="AA636" s="54">
        <v>1.777671986458711E-2</v>
      </c>
      <c r="AB636" s="53">
        <v>5.75</v>
      </c>
      <c r="AC636" s="52"/>
      <c r="AD636" s="51">
        <v>0.06</v>
      </c>
      <c r="AE636" s="50">
        <v>183.41998670845012</v>
      </c>
      <c r="AF636" s="49">
        <v>778.01547181894796</v>
      </c>
      <c r="AG636" s="49">
        <v>0</v>
      </c>
      <c r="AH636" s="49">
        <v>777.36</v>
      </c>
      <c r="AI636" s="48">
        <v>777.36</v>
      </c>
      <c r="AJ636" s="46">
        <v>0.65547181894794448</v>
      </c>
      <c r="AK636" s="47">
        <v>10</v>
      </c>
      <c r="AL636" s="46">
        <v>10.655471818947944</v>
      </c>
    </row>
    <row r="637" spans="2:38">
      <c r="B637" s="62" t="s">
        <v>80</v>
      </c>
      <c r="C637" s="62" t="s">
        <v>400</v>
      </c>
      <c r="D637" s="61" t="s">
        <v>827</v>
      </c>
      <c r="E637" s="61">
        <v>1112327</v>
      </c>
      <c r="F637" s="61">
        <v>1112327</v>
      </c>
      <c r="G637" s="63">
        <v>5</v>
      </c>
      <c r="I637" s="60">
        <v>63025.75</v>
      </c>
      <c r="J637" s="57">
        <v>406.89749999999998</v>
      </c>
      <c r="K637" s="59">
        <v>154.89343139242683</v>
      </c>
      <c r="L637" s="58"/>
      <c r="M637" s="57">
        <v>70252</v>
      </c>
      <c r="O637" s="57">
        <v>70392.504000000001</v>
      </c>
      <c r="P637" s="52"/>
      <c r="Q637" s="56">
        <v>162.92876066945112</v>
      </c>
      <c r="R637" s="55">
        <v>69338</v>
      </c>
      <c r="S637" s="55">
        <v>425.57250000000005</v>
      </c>
      <c r="T637" s="55">
        <v>0</v>
      </c>
      <c r="U637" s="55">
        <v>28.616750000000003</v>
      </c>
      <c r="V637" s="55">
        <v>4.5917500000000002</v>
      </c>
      <c r="W637" s="46">
        <v>-5.9050795482941396</v>
      </c>
      <c r="X637" s="46">
        <v>8.6388810690162927</v>
      </c>
      <c r="Y637" s="55">
        <v>15.392500000000041</v>
      </c>
      <c r="Z637" s="54">
        <v>3.6168925388741141E-2</v>
      </c>
      <c r="AA637" s="54">
        <v>2.5199695701787752E-3</v>
      </c>
      <c r="AB637" s="53">
        <v>0.5</v>
      </c>
      <c r="AC637" s="52"/>
      <c r="AD637" s="51">
        <v>0.09</v>
      </c>
      <c r="AE637" s="50">
        <v>168.83384021774526</v>
      </c>
      <c r="AF637" s="49">
        <v>416.93361893098376</v>
      </c>
      <c r="AG637" s="49">
        <v>0</v>
      </c>
      <c r="AH637" s="49">
        <v>410.18</v>
      </c>
      <c r="AI637" s="48">
        <v>410.18</v>
      </c>
      <c r="AJ637" s="46">
        <v>6.7536189309837482</v>
      </c>
      <c r="AK637" s="47">
        <v>9</v>
      </c>
      <c r="AL637" s="46">
        <v>15.753618930983748</v>
      </c>
    </row>
    <row r="638" spans="2:38">
      <c r="B638" s="62" t="s">
        <v>65</v>
      </c>
      <c r="C638" s="62" t="s">
        <v>135</v>
      </c>
      <c r="D638" s="61" t="s">
        <v>828</v>
      </c>
      <c r="E638" s="61">
        <v>1111772</v>
      </c>
      <c r="F638" s="61">
        <v>1111772</v>
      </c>
      <c r="G638" s="63">
        <v>4</v>
      </c>
      <c r="I638" s="60">
        <v>204580.5</v>
      </c>
      <c r="J638" s="57">
        <v>1253.4175</v>
      </c>
      <c r="K638" s="59">
        <v>163.21816154633231</v>
      </c>
      <c r="L638" s="58"/>
      <c r="M638" s="57">
        <v>212625.25</v>
      </c>
      <c r="O638" s="57">
        <v>213050.50049999999</v>
      </c>
      <c r="P638" s="52"/>
      <c r="Q638" s="56">
        <v>182.74946543957034</v>
      </c>
      <c r="R638" s="55">
        <v>224201.75</v>
      </c>
      <c r="S638" s="55">
        <v>1226.8257500000002</v>
      </c>
      <c r="T638" s="55">
        <v>0</v>
      </c>
      <c r="U638" s="55">
        <v>105.54975</v>
      </c>
      <c r="V638" s="55">
        <v>47.087499999999999</v>
      </c>
      <c r="W638" s="46">
        <v>6.4738509695314406</v>
      </c>
      <c r="X638" s="46">
        <v>18.204233402129375</v>
      </c>
      <c r="Y638" s="55">
        <v>22.705750000000307</v>
      </c>
      <c r="Z638" s="54">
        <v>1.8507722062403975E-2</v>
      </c>
      <c r="AA638" s="54">
        <v>2.1760264062217399E-2</v>
      </c>
      <c r="AB638" s="53">
        <v>7.5</v>
      </c>
      <c r="AC638" s="52"/>
      <c r="AD638" s="51">
        <v>0.08</v>
      </c>
      <c r="AE638" s="50">
        <v>176.2756144700389</v>
      </c>
      <c r="AF638" s="49">
        <v>1208.6215165978708</v>
      </c>
      <c r="AG638" s="49">
        <v>0</v>
      </c>
      <c r="AH638" s="49">
        <v>1204.1199999999999</v>
      </c>
      <c r="AI638" s="48">
        <v>1204.1199999999999</v>
      </c>
      <c r="AJ638" s="46">
        <v>4.5015165978709319</v>
      </c>
      <c r="AK638" s="47">
        <v>24</v>
      </c>
      <c r="AL638" s="46">
        <v>28.501516597870932</v>
      </c>
    </row>
    <row r="639" spans="2:38">
      <c r="B639" s="62" t="s">
        <v>188</v>
      </c>
      <c r="C639" s="62" t="s">
        <v>829</v>
      </c>
      <c r="D639" s="61" t="s">
        <v>830</v>
      </c>
      <c r="E639" s="61">
        <v>1111700</v>
      </c>
      <c r="F639" s="61">
        <v>1111700</v>
      </c>
      <c r="G639" s="63">
        <v>6</v>
      </c>
      <c r="I639" s="60">
        <v>222631.75</v>
      </c>
      <c r="J639" s="57">
        <v>1544.0517500000001</v>
      </c>
      <c r="K639" s="59">
        <v>144.18671524448581</v>
      </c>
      <c r="L639" s="58"/>
      <c r="M639" s="57">
        <v>215163.5</v>
      </c>
      <c r="O639" s="57">
        <v>215593.82699999999</v>
      </c>
      <c r="P639" s="52"/>
      <c r="Q639" s="56">
        <v>151.40487747687146</v>
      </c>
      <c r="R639" s="55">
        <v>224057</v>
      </c>
      <c r="S639" s="55">
        <v>1479.8532499999999</v>
      </c>
      <c r="T639" s="55">
        <v>175.82</v>
      </c>
      <c r="U639" s="55">
        <v>93.287500000000009</v>
      </c>
      <c r="V639" s="55">
        <v>70.520999999999987</v>
      </c>
      <c r="W639" s="46">
        <v>-8.6423764445077893</v>
      </c>
      <c r="X639" s="46">
        <v>132.7896689784402</v>
      </c>
      <c r="Y639" s="55">
        <v>-74.956750000000284</v>
      </c>
      <c r="Z639" s="54">
        <v>-5.0651475070247871E-2</v>
      </c>
      <c r="AA639" s="54">
        <v>0.11670446759751459</v>
      </c>
      <c r="AB639" s="53">
        <v>21.75</v>
      </c>
      <c r="AC639" s="52"/>
      <c r="AD639" s="51">
        <v>0.11</v>
      </c>
      <c r="AE639" s="50">
        <v>160.04725392137925</v>
      </c>
      <c r="AF639" s="49">
        <v>1347.0635810215597</v>
      </c>
      <c r="AG639" s="49">
        <v>179.45</v>
      </c>
      <c r="AH639" s="49">
        <v>1375.3600000000001</v>
      </c>
      <c r="AI639" s="48">
        <v>1554.8100000000002</v>
      </c>
      <c r="AJ639" s="46">
        <v>-207.74641897844049</v>
      </c>
      <c r="AK639" s="47">
        <v>26</v>
      </c>
      <c r="AL639" s="46">
        <v>-181.74641897844049</v>
      </c>
    </row>
    <row r="640" spans="2:38">
      <c r="B640" s="62" t="s">
        <v>74</v>
      </c>
      <c r="C640" s="62" t="s">
        <v>240</v>
      </c>
      <c r="D640" s="61" t="s">
        <v>831</v>
      </c>
      <c r="E640" s="61">
        <v>1112771</v>
      </c>
      <c r="F640" s="61">
        <v>1112771</v>
      </c>
      <c r="G640" s="63">
        <v>5</v>
      </c>
      <c r="I640" s="60">
        <v>257440.25</v>
      </c>
      <c r="J640" s="57">
        <v>1629.2740000000001</v>
      </c>
      <c r="K640" s="59">
        <v>158.00918077622302</v>
      </c>
      <c r="L640" s="58"/>
      <c r="M640" s="57">
        <v>268831</v>
      </c>
      <c r="O640" s="57">
        <v>269368.66200000001</v>
      </c>
      <c r="P640" s="52"/>
      <c r="Q640" s="56">
        <v>166.25821346119696</v>
      </c>
      <c r="R640" s="55">
        <v>273838.5</v>
      </c>
      <c r="S640" s="55">
        <v>1647.0674999999999</v>
      </c>
      <c r="T640" s="55">
        <v>62.407499999999999</v>
      </c>
      <c r="U640" s="55">
        <v>206.39575000000002</v>
      </c>
      <c r="V640" s="55">
        <v>45.408249999999995</v>
      </c>
      <c r="W640" s="46">
        <v>-4.3917017771238989</v>
      </c>
      <c r="X640" s="46">
        <v>68.580563022541355</v>
      </c>
      <c r="Y640" s="55">
        <v>-3.4725000000000819</v>
      </c>
      <c r="Z640" s="54">
        <v>-2.1082924652450988E-3</v>
      </c>
      <c r="AA640" s="54">
        <v>6.6467460354806855E-3</v>
      </c>
      <c r="AB640" s="53">
        <v>7</v>
      </c>
      <c r="AC640" s="52"/>
      <c r="AD640" s="51">
        <v>0.08</v>
      </c>
      <c r="AE640" s="50">
        <v>170.64991523832086</v>
      </c>
      <c r="AF640" s="49">
        <v>1578.4869369774585</v>
      </c>
      <c r="AG640" s="49">
        <v>54.42</v>
      </c>
      <c r="AH640" s="49">
        <v>1596.12</v>
      </c>
      <c r="AI640" s="48">
        <v>1650.54</v>
      </c>
      <c r="AJ640" s="46">
        <v>-72.053063022541437</v>
      </c>
      <c r="AK640" s="47">
        <v>32</v>
      </c>
      <c r="AL640" s="46">
        <v>-40.053063022541437</v>
      </c>
    </row>
    <row r="641" spans="2:38">
      <c r="B641" s="62" t="s">
        <v>145</v>
      </c>
      <c r="C641" s="62" t="s">
        <v>340</v>
      </c>
      <c r="D641" s="61" t="s">
        <v>832</v>
      </c>
      <c r="E641" s="61">
        <v>1112849</v>
      </c>
      <c r="F641" s="61">
        <v>1112849</v>
      </c>
      <c r="G641" s="63">
        <v>5</v>
      </c>
      <c r="I641" s="60">
        <v>1055432</v>
      </c>
      <c r="J641" s="57">
        <v>7020.0524999999998</v>
      </c>
      <c r="K641" s="59">
        <v>150.3453143690877</v>
      </c>
      <c r="L641" s="58"/>
      <c r="M641" s="57">
        <v>1079522.5</v>
      </c>
      <c r="O641" s="57">
        <v>1081681.5449999999</v>
      </c>
      <c r="P641" s="52"/>
      <c r="Q641" s="56">
        <v>152.48097585141394</v>
      </c>
      <c r="R641" s="55">
        <v>1100211.5</v>
      </c>
      <c r="S641" s="55">
        <v>7215.4017500000009</v>
      </c>
      <c r="T641" s="55">
        <v>361.66500000000002</v>
      </c>
      <c r="U641" s="55">
        <v>667.12950000000001</v>
      </c>
      <c r="V641" s="55">
        <v>538.24150000000009</v>
      </c>
      <c r="W641" s="46">
        <v>-12.898869954582523</v>
      </c>
      <c r="X641" s="46">
        <v>674.81308438413635</v>
      </c>
      <c r="Y641" s="55">
        <v>165.54175000000123</v>
      </c>
      <c r="Z641" s="54">
        <v>2.2942831977443418E-2</v>
      </c>
      <c r="AA641" s="54">
        <v>1.5869384115362501E-2</v>
      </c>
      <c r="AB641" s="53">
        <v>22.25</v>
      </c>
      <c r="AC641" s="52"/>
      <c r="AD641" s="51">
        <v>0.1</v>
      </c>
      <c r="AE641" s="50">
        <v>165.37984580599647</v>
      </c>
      <c r="AF641" s="49">
        <v>6540.5886656158646</v>
      </c>
      <c r="AG641" s="49">
        <v>355.44</v>
      </c>
      <c r="AH641" s="49">
        <v>6694.42</v>
      </c>
      <c r="AI641" s="48">
        <v>7049.86</v>
      </c>
      <c r="AJ641" s="46">
        <v>-509.27133438413512</v>
      </c>
      <c r="AK641" s="47">
        <v>134</v>
      </c>
      <c r="AL641" s="46">
        <v>-375.27133438413512</v>
      </c>
    </row>
    <row r="642" spans="2:38">
      <c r="B642" s="62" t="s">
        <v>145</v>
      </c>
      <c r="C642" s="62" t="s">
        <v>340</v>
      </c>
      <c r="D642" s="61" t="s">
        <v>833</v>
      </c>
      <c r="E642" s="61">
        <v>1112850</v>
      </c>
      <c r="F642" s="61">
        <v>1112850</v>
      </c>
      <c r="G642" s="63">
        <v>3</v>
      </c>
      <c r="I642" s="60">
        <v>274408.75</v>
      </c>
      <c r="J642" s="57">
        <v>1497.0217500000001</v>
      </c>
      <c r="K642" s="59">
        <v>183.30311500150214</v>
      </c>
      <c r="L642" s="58"/>
      <c r="M642" s="57">
        <v>279964.75</v>
      </c>
      <c r="O642" s="57">
        <v>280524.67950000003</v>
      </c>
      <c r="P642" s="52"/>
      <c r="Q642" s="56">
        <v>189.24656838096055</v>
      </c>
      <c r="R642" s="55">
        <v>283019</v>
      </c>
      <c r="S642" s="55">
        <v>1495.5039999999999</v>
      </c>
      <c r="T642" s="55">
        <v>10</v>
      </c>
      <c r="U642" s="55">
        <v>225.929</v>
      </c>
      <c r="V642" s="55">
        <v>0</v>
      </c>
      <c r="W642" s="46">
        <v>-1.3886712206016796</v>
      </c>
      <c r="X642" s="46">
        <v>23.978168331565939</v>
      </c>
      <c r="Y642" s="55">
        <v>-42.856000000000222</v>
      </c>
      <c r="Z642" s="54">
        <v>-2.8656559928960556E-2</v>
      </c>
      <c r="AA642" s="54">
        <v>3.3517577193242199E-3</v>
      </c>
      <c r="AB642" s="53">
        <v>3</v>
      </c>
      <c r="AC642" s="52"/>
      <c r="AD642" s="51">
        <v>0.04</v>
      </c>
      <c r="AE642" s="50">
        <v>190.63523960156223</v>
      </c>
      <c r="AF642" s="49">
        <v>1471.525831668434</v>
      </c>
      <c r="AG642" s="49">
        <v>0</v>
      </c>
      <c r="AH642" s="49">
        <v>1538.3600000000001</v>
      </c>
      <c r="AI642" s="48">
        <v>1538.3600000000001</v>
      </c>
      <c r="AJ642" s="46">
        <v>-66.834168331566161</v>
      </c>
      <c r="AK642" s="47">
        <v>20</v>
      </c>
      <c r="AL642" s="46">
        <v>-46.834168331566161</v>
      </c>
    </row>
    <row r="643" spans="2:38">
      <c r="B643" s="62" t="s">
        <v>145</v>
      </c>
      <c r="C643" s="62" t="s">
        <v>340</v>
      </c>
      <c r="D643" s="61" t="s">
        <v>834</v>
      </c>
      <c r="E643" s="61">
        <v>1112852</v>
      </c>
      <c r="F643" s="61">
        <v>1112852</v>
      </c>
      <c r="G643" s="63">
        <v>5</v>
      </c>
      <c r="I643" s="60">
        <v>192165.25</v>
      </c>
      <c r="J643" s="57">
        <v>1281.105</v>
      </c>
      <c r="K643" s="59">
        <v>149.99960971192837</v>
      </c>
      <c r="L643" s="58"/>
      <c r="M643" s="57">
        <v>200178.75</v>
      </c>
      <c r="O643" s="57">
        <v>200579.10750000001</v>
      </c>
      <c r="P643" s="52"/>
      <c r="Q643" s="56">
        <v>170.10945435106743</v>
      </c>
      <c r="R643" s="55">
        <v>202308.75</v>
      </c>
      <c r="S643" s="55">
        <v>1189.28575</v>
      </c>
      <c r="T643" s="55">
        <v>68.133250000000004</v>
      </c>
      <c r="U643" s="55">
        <v>262.48749999999995</v>
      </c>
      <c r="V643" s="55">
        <v>0</v>
      </c>
      <c r="W643" s="46">
        <v>5.1098836679462067</v>
      </c>
      <c r="X643" s="46">
        <v>-26.348367528758217</v>
      </c>
      <c r="Y643" s="55">
        <v>11.985750000000053</v>
      </c>
      <c r="Z643" s="54">
        <v>1.0078107805462273E-2</v>
      </c>
      <c r="AA643" s="54">
        <v>4.2960662525879913E-2</v>
      </c>
      <c r="AB643" s="53">
        <v>11</v>
      </c>
      <c r="AC643" s="52"/>
      <c r="AD643" s="51">
        <v>0.1</v>
      </c>
      <c r="AE643" s="50">
        <v>164.99957068312122</v>
      </c>
      <c r="AF643" s="49">
        <v>1215.6341175287582</v>
      </c>
      <c r="AG643" s="49">
        <v>76.3</v>
      </c>
      <c r="AH643" s="49">
        <v>1101</v>
      </c>
      <c r="AI643" s="48">
        <v>1177.3</v>
      </c>
      <c r="AJ643" s="46">
        <v>38.33411752875827</v>
      </c>
      <c r="AK643" s="47">
        <v>22</v>
      </c>
      <c r="AL643" s="46">
        <v>60.33411752875827</v>
      </c>
    </row>
    <row r="644" spans="2:38">
      <c r="B644" s="62" t="s">
        <v>80</v>
      </c>
      <c r="C644" s="62" t="s">
        <v>237</v>
      </c>
      <c r="D644" s="61" t="s">
        <v>835</v>
      </c>
      <c r="E644" s="61">
        <v>1112211</v>
      </c>
      <c r="F644" s="61">
        <v>1112211</v>
      </c>
      <c r="G644" s="63">
        <v>2</v>
      </c>
      <c r="I644" s="60">
        <v>135620</v>
      </c>
      <c r="J644" s="57">
        <v>707.21500000000003</v>
      </c>
      <c r="K644" s="59">
        <v>191.76629454974795</v>
      </c>
      <c r="L644" s="58"/>
      <c r="M644" s="57">
        <v>142945.5</v>
      </c>
      <c r="O644" s="57">
        <v>143231.391</v>
      </c>
      <c r="P644" s="52"/>
      <c r="Q644" s="56">
        <v>205.7008109707285</v>
      </c>
      <c r="R644" s="55">
        <v>147749.75</v>
      </c>
      <c r="S644" s="55">
        <v>718.27499999999998</v>
      </c>
      <c r="T644" s="55">
        <v>0</v>
      </c>
      <c r="U644" s="55">
        <v>66.403999999999996</v>
      </c>
      <c r="V644" s="55">
        <v>52.733249999999998</v>
      </c>
      <c r="W644" s="46">
        <v>10.099190529985577</v>
      </c>
      <c r="X644" s="46">
        <v>-13.985758767035122</v>
      </c>
      <c r="Y644" s="55">
        <v>31.274999999999977</v>
      </c>
      <c r="Z644" s="54">
        <v>4.3541818941213291E-2</v>
      </c>
      <c r="AA644" s="54">
        <v>1.0604168834321784E-2</v>
      </c>
      <c r="AB644" s="53">
        <v>5</v>
      </c>
      <c r="AC644" s="52"/>
      <c r="AD644" s="51">
        <v>0.02</v>
      </c>
      <c r="AE644" s="50">
        <v>195.60162044074292</v>
      </c>
      <c r="AF644" s="49">
        <v>732.2607587670351</v>
      </c>
      <c r="AG644" s="49">
        <v>0</v>
      </c>
      <c r="AH644" s="49">
        <v>687</v>
      </c>
      <c r="AI644" s="48">
        <v>687</v>
      </c>
      <c r="AJ644" s="46">
        <v>45.260758767035099</v>
      </c>
      <c r="AK644" s="47">
        <v>11</v>
      </c>
      <c r="AL644" s="46">
        <v>56.260758767035099</v>
      </c>
    </row>
    <row r="645" spans="2:38">
      <c r="B645" s="62" t="s">
        <v>88</v>
      </c>
      <c r="C645" s="62" t="s">
        <v>89</v>
      </c>
      <c r="D645" s="61" t="s">
        <v>836</v>
      </c>
      <c r="E645" s="61">
        <v>1112345</v>
      </c>
      <c r="F645" s="61">
        <v>1112345</v>
      </c>
      <c r="G645" s="63">
        <v>4</v>
      </c>
      <c r="I645" s="60">
        <v>114778.25</v>
      </c>
      <c r="J645" s="57">
        <v>662.87649999999985</v>
      </c>
      <c r="K645" s="59">
        <v>173.15178619245066</v>
      </c>
      <c r="L645" s="58"/>
      <c r="M645" s="57">
        <v>104987.75</v>
      </c>
      <c r="O645" s="57">
        <v>105197.7255</v>
      </c>
      <c r="P645" s="52"/>
      <c r="Q645" s="56">
        <v>154.85958189149773</v>
      </c>
      <c r="R645" s="55">
        <v>108299.5</v>
      </c>
      <c r="S645" s="55">
        <v>699.33999999999992</v>
      </c>
      <c r="T645" s="55">
        <v>18.25</v>
      </c>
      <c r="U645" s="55">
        <v>19.324999999999999</v>
      </c>
      <c r="V645" s="55">
        <v>26.10425</v>
      </c>
      <c r="W645" s="46">
        <v>-28.681311472499971</v>
      </c>
      <c r="X645" s="46">
        <v>126.18312159594734</v>
      </c>
      <c r="Y645" s="55">
        <v>35.009999999999877</v>
      </c>
      <c r="Z645" s="54">
        <v>5.0061486544456031E-2</v>
      </c>
      <c r="AA645" s="54">
        <v>2.3946360153256703E-3</v>
      </c>
      <c r="AB645" s="53">
        <v>0.5</v>
      </c>
      <c r="AC645" s="52"/>
      <c r="AD645" s="51">
        <v>0.06</v>
      </c>
      <c r="AE645" s="50">
        <v>183.5408933639977</v>
      </c>
      <c r="AF645" s="49">
        <v>573.15687840405258</v>
      </c>
      <c r="AG645" s="49">
        <v>16.149999999999999</v>
      </c>
      <c r="AH645" s="49">
        <v>648.18000000000006</v>
      </c>
      <c r="AI645" s="48">
        <v>664.33</v>
      </c>
      <c r="AJ645" s="46">
        <v>-91.173121595947464</v>
      </c>
      <c r="AK645" s="47">
        <v>12</v>
      </c>
      <c r="AL645" s="46">
        <v>-79.173121595947464</v>
      </c>
    </row>
    <row r="646" spans="2:38">
      <c r="B646" s="62" t="s">
        <v>110</v>
      </c>
      <c r="C646" s="62" t="s">
        <v>111</v>
      </c>
      <c r="D646" s="61" t="s">
        <v>837</v>
      </c>
      <c r="E646" s="61">
        <v>1112433</v>
      </c>
      <c r="F646" s="61">
        <v>1112433</v>
      </c>
      <c r="G646" s="63">
        <v>5</v>
      </c>
      <c r="I646" s="60">
        <v>158818</v>
      </c>
      <c r="J646" s="57">
        <v>1053.5615</v>
      </c>
      <c r="K646" s="59">
        <v>150.74392904448388</v>
      </c>
      <c r="L646" s="58"/>
      <c r="M646" s="57">
        <v>169900.5</v>
      </c>
      <c r="O646" s="57">
        <v>170240.30100000001</v>
      </c>
      <c r="P646" s="52"/>
      <c r="Q646" s="56">
        <v>175.61413929887442</v>
      </c>
      <c r="R646" s="55">
        <v>174430.5</v>
      </c>
      <c r="S646" s="55">
        <v>993.26</v>
      </c>
      <c r="T646" s="55">
        <v>8.2766666666666655</v>
      </c>
      <c r="U646" s="55">
        <v>121.32075</v>
      </c>
      <c r="V646" s="55">
        <v>83.833500000000001</v>
      </c>
      <c r="W646" s="46">
        <v>9.7958173499421548</v>
      </c>
      <c r="X646" s="46">
        <v>-33.407614284684314</v>
      </c>
      <c r="Y646" s="55">
        <v>67.720000000000027</v>
      </c>
      <c r="Z646" s="54">
        <v>6.8179530032418528E-2</v>
      </c>
      <c r="AA646" s="54">
        <v>3.4310379156355774E-3</v>
      </c>
      <c r="AB646" s="53">
        <v>6.25</v>
      </c>
      <c r="AC646" s="52"/>
      <c r="AD646" s="51">
        <v>0.1</v>
      </c>
      <c r="AE646" s="50">
        <v>165.81832194893227</v>
      </c>
      <c r="AF646" s="49">
        <v>1026.6676142846843</v>
      </c>
      <c r="AG646" s="49">
        <v>0</v>
      </c>
      <c r="AH646" s="49">
        <v>925.54</v>
      </c>
      <c r="AI646" s="48">
        <v>925.54</v>
      </c>
      <c r="AJ646" s="46">
        <v>101.12761428468434</v>
      </c>
      <c r="AK646" s="47">
        <v>19</v>
      </c>
      <c r="AL646" s="46">
        <v>120.12761428468434</v>
      </c>
    </row>
    <row r="647" spans="2:38">
      <c r="B647" s="62" t="s">
        <v>91</v>
      </c>
      <c r="C647" s="62" t="s">
        <v>92</v>
      </c>
      <c r="D647" s="61" t="s">
        <v>838</v>
      </c>
      <c r="E647" s="61">
        <v>1112690</v>
      </c>
      <c r="F647" s="61">
        <v>1112690</v>
      </c>
      <c r="G647" s="63">
        <v>4</v>
      </c>
      <c r="I647" s="60">
        <v>259312</v>
      </c>
      <c r="J647" s="57">
        <v>1499.2259999999999</v>
      </c>
      <c r="K647" s="59">
        <v>172.96391604734711</v>
      </c>
      <c r="L647" s="58"/>
      <c r="M647" s="57">
        <v>268679.5</v>
      </c>
      <c r="O647" s="57">
        <v>269216.859</v>
      </c>
      <c r="P647" s="52"/>
      <c r="Q647" s="56">
        <v>169.24465973856712</v>
      </c>
      <c r="R647" s="55">
        <v>272832.25</v>
      </c>
      <c r="S647" s="55">
        <v>1612.05825</v>
      </c>
      <c r="T647" s="55">
        <v>12</v>
      </c>
      <c r="U647" s="55">
        <v>182.84574999999998</v>
      </c>
      <c r="V647" s="55">
        <v>180.41250000000002</v>
      </c>
      <c r="W647" s="46">
        <v>-14.097091271620826</v>
      </c>
      <c r="X647" s="46">
        <v>143.67007591170886</v>
      </c>
      <c r="Y647" s="55">
        <v>175.63824999999997</v>
      </c>
      <c r="Z647" s="54">
        <v>0.10895279373434549</v>
      </c>
      <c r="AA647" s="54">
        <v>7.1078190110575182E-3</v>
      </c>
      <c r="AB647" s="53">
        <v>2.75</v>
      </c>
      <c r="AC647" s="52"/>
      <c r="AD647" s="51">
        <v>0.06</v>
      </c>
      <c r="AE647" s="50">
        <v>183.34175101018795</v>
      </c>
      <c r="AF647" s="49">
        <v>1468.3881740882912</v>
      </c>
      <c r="AG647" s="49">
        <v>12</v>
      </c>
      <c r="AH647" s="49">
        <v>1424.42</v>
      </c>
      <c r="AI647" s="48">
        <v>1436.42</v>
      </c>
      <c r="AJ647" s="46">
        <v>31.968174088291107</v>
      </c>
      <c r="AK647" s="47">
        <v>23</v>
      </c>
      <c r="AL647" s="46">
        <v>54.968174088291107</v>
      </c>
    </row>
    <row r="648" spans="2:38">
      <c r="B648" s="62" t="s">
        <v>65</v>
      </c>
      <c r="C648" s="62" t="s">
        <v>214</v>
      </c>
      <c r="D648" s="61" t="s">
        <v>839</v>
      </c>
      <c r="E648" s="61">
        <v>1111786</v>
      </c>
      <c r="F648" s="61">
        <v>1111786</v>
      </c>
      <c r="G648" s="63">
        <v>4</v>
      </c>
      <c r="I648" s="60">
        <v>131729.25</v>
      </c>
      <c r="J648" s="57">
        <v>778.83500000000004</v>
      </c>
      <c r="K648" s="59">
        <v>169.13627405034441</v>
      </c>
      <c r="L648" s="58"/>
      <c r="M648" s="57">
        <v>135035.25</v>
      </c>
      <c r="O648" s="57">
        <v>135305.3205</v>
      </c>
      <c r="P648" s="52"/>
      <c r="Q648" s="56">
        <v>159.76641522248312</v>
      </c>
      <c r="R648" s="55">
        <v>137616</v>
      </c>
      <c r="S648" s="55">
        <v>861.35749999999996</v>
      </c>
      <c r="T648" s="55">
        <v>40.875</v>
      </c>
      <c r="U648" s="55">
        <v>36.875</v>
      </c>
      <c r="V648" s="55">
        <v>25.908249999999999</v>
      </c>
      <c r="W648" s="46">
        <v>-21.209398011385389</v>
      </c>
      <c r="X648" s="46">
        <v>113.71438635834545</v>
      </c>
      <c r="Y648" s="55">
        <v>59.847499999999968</v>
      </c>
      <c r="Z648" s="54">
        <v>6.9480442208955023E-2</v>
      </c>
      <c r="AA648" s="54">
        <v>3.4197855110527468E-3</v>
      </c>
      <c r="AB648" s="53">
        <v>0.25</v>
      </c>
      <c r="AC648" s="52"/>
      <c r="AD648" s="51">
        <v>7.0000000000000007E-2</v>
      </c>
      <c r="AE648" s="50">
        <v>180.97581323386851</v>
      </c>
      <c r="AF648" s="49">
        <v>747.64311364165451</v>
      </c>
      <c r="AG648" s="49">
        <v>42.15</v>
      </c>
      <c r="AH648" s="49">
        <v>759.36</v>
      </c>
      <c r="AI648" s="48">
        <v>801.51</v>
      </c>
      <c r="AJ648" s="46">
        <v>-53.866886358345482</v>
      </c>
      <c r="AK648" s="47">
        <v>19</v>
      </c>
      <c r="AL648" s="46">
        <v>-34.866886358345482</v>
      </c>
    </row>
    <row r="649" spans="2:38">
      <c r="B649" s="62" t="s">
        <v>65</v>
      </c>
      <c r="C649" s="62" t="s">
        <v>172</v>
      </c>
      <c r="D649" s="61" t="s">
        <v>840</v>
      </c>
      <c r="E649" s="61">
        <v>1111735</v>
      </c>
      <c r="F649" s="61">
        <v>1111735</v>
      </c>
      <c r="G649" s="63">
        <v>5</v>
      </c>
      <c r="I649" s="60">
        <v>220557.75</v>
      </c>
      <c r="J649" s="57">
        <v>1444.9950000000001</v>
      </c>
      <c r="K649" s="59">
        <v>152.63564925830192</v>
      </c>
      <c r="L649" s="58"/>
      <c r="M649" s="57">
        <v>225740.75</v>
      </c>
      <c r="O649" s="57">
        <v>226192.23149999999</v>
      </c>
      <c r="P649" s="52"/>
      <c r="Q649" s="56">
        <v>144.53548695695972</v>
      </c>
      <c r="R649" s="55">
        <v>225266</v>
      </c>
      <c r="S649" s="55">
        <v>1558.5515</v>
      </c>
      <c r="T649" s="55">
        <v>26.314999999999998</v>
      </c>
      <c r="U649" s="55">
        <v>399.25</v>
      </c>
      <c r="V649" s="55">
        <v>4.1669999999999998</v>
      </c>
      <c r="W649" s="46">
        <v>-21.837370734589371</v>
      </c>
      <c r="X649" s="46">
        <v>199.0014229113774</v>
      </c>
      <c r="Y649" s="55">
        <v>146.79149999999981</v>
      </c>
      <c r="Z649" s="54">
        <v>9.4184568171151103E-2</v>
      </c>
      <c r="AA649" s="54">
        <v>4.9249703440094911E-2</v>
      </c>
      <c r="AB649" s="53">
        <v>13.25</v>
      </c>
      <c r="AC649" s="52"/>
      <c r="AD649" s="51">
        <v>0.09</v>
      </c>
      <c r="AE649" s="50">
        <v>166.37285769154909</v>
      </c>
      <c r="AF649" s="49">
        <v>1359.5500770886226</v>
      </c>
      <c r="AG649" s="49">
        <v>25.4</v>
      </c>
      <c r="AH649" s="49">
        <v>1386.3600000000001</v>
      </c>
      <c r="AI649" s="48">
        <v>1411.7600000000002</v>
      </c>
      <c r="AJ649" s="46">
        <v>-52.209922911377589</v>
      </c>
      <c r="AK649" s="47">
        <v>29</v>
      </c>
      <c r="AL649" s="46">
        <v>-23.209922911377589</v>
      </c>
    </row>
    <row r="650" spans="2:38">
      <c r="B650" s="62" t="s">
        <v>74</v>
      </c>
      <c r="C650" s="62" t="s">
        <v>170</v>
      </c>
      <c r="D650" s="61" t="s">
        <v>841</v>
      </c>
      <c r="E650" s="61">
        <v>1110095</v>
      </c>
      <c r="F650" s="61">
        <v>1110095</v>
      </c>
      <c r="G650" s="63">
        <v>4</v>
      </c>
      <c r="I650" s="60">
        <v>197499.75</v>
      </c>
      <c r="J650" s="57">
        <v>1138.8074999999999</v>
      </c>
      <c r="K650" s="59">
        <v>173.42680830605701</v>
      </c>
      <c r="L650" s="58"/>
      <c r="M650" s="57">
        <v>208770.25</v>
      </c>
      <c r="O650" s="57">
        <v>209187.7905</v>
      </c>
      <c r="P650" s="52"/>
      <c r="Q650" s="56">
        <v>181.06932741795481</v>
      </c>
      <c r="R650" s="55">
        <v>206515</v>
      </c>
      <c r="S650" s="55">
        <v>1140.53</v>
      </c>
      <c r="T650" s="55">
        <v>55.4</v>
      </c>
      <c r="U650" s="55">
        <v>75.324999999999989</v>
      </c>
      <c r="V650" s="55">
        <v>17.187249999999999</v>
      </c>
      <c r="W650" s="46">
        <v>-2.763089386465623</v>
      </c>
      <c r="X650" s="46">
        <v>2.6034354890455234</v>
      </c>
      <c r="Y650" s="55">
        <v>1.5399999999999636</v>
      </c>
      <c r="Z650" s="54">
        <v>1.3502494454332315E-3</v>
      </c>
      <c r="AA650" s="54">
        <v>0</v>
      </c>
      <c r="AB650" s="53">
        <v>0</v>
      </c>
      <c r="AC650" s="52"/>
      <c r="AD650" s="51">
        <v>0.06</v>
      </c>
      <c r="AE650" s="50">
        <v>183.83241680442043</v>
      </c>
      <c r="AF650" s="49">
        <v>1137.9265645109544</v>
      </c>
      <c r="AG650" s="49">
        <v>55.45</v>
      </c>
      <c r="AH650" s="49">
        <v>1083.54</v>
      </c>
      <c r="AI650" s="48">
        <v>1138.99</v>
      </c>
      <c r="AJ650" s="46">
        <v>-1.0634354890455597</v>
      </c>
      <c r="AK650" s="47">
        <v>25</v>
      </c>
      <c r="AL650" s="46">
        <v>23.93656451095444</v>
      </c>
    </row>
    <row r="651" spans="2:38">
      <c r="B651" s="62" t="s">
        <v>94</v>
      </c>
      <c r="C651" s="62" t="s">
        <v>95</v>
      </c>
      <c r="D651" s="61" t="s">
        <v>842</v>
      </c>
      <c r="E651" s="61">
        <v>1110050</v>
      </c>
      <c r="F651" s="61">
        <v>1110050</v>
      </c>
      <c r="G651" s="63">
        <v>3</v>
      </c>
      <c r="I651" s="60">
        <v>380913.75</v>
      </c>
      <c r="J651" s="57">
        <v>2125.29</v>
      </c>
      <c r="K651" s="59">
        <v>179.22906991516453</v>
      </c>
      <c r="L651" s="58"/>
      <c r="M651" s="57">
        <v>399745.75</v>
      </c>
      <c r="O651" s="57">
        <v>400545.2415</v>
      </c>
      <c r="P651" s="52"/>
      <c r="Q651" s="56">
        <v>189.59639008148193</v>
      </c>
      <c r="R651" s="55">
        <v>405913.5</v>
      </c>
      <c r="S651" s="55">
        <v>2140.9347499999999</v>
      </c>
      <c r="T651" s="55">
        <v>163.36250000000001</v>
      </c>
      <c r="U651" s="55">
        <v>192.5</v>
      </c>
      <c r="V651" s="55">
        <v>53.041499999999999</v>
      </c>
      <c r="W651" s="46">
        <v>-0.38642402859247227</v>
      </c>
      <c r="X651" s="46">
        <v>32.611197807917961</v>
      </c>
      <c r="Y651" s="55">
        <v>-9.7552500000001601</v>
      </c>
      <c r="Z651" s="54">
        <v>-4.5565377459542665E-3</v>
      </c>
      <c r="AA651" s="54">
        <v>3.4692859317389982E-2</v>
      </c>
      <c r="AB651" s="53">
        <v>24.5</v>
      </c>
      <c r="AC651" s="52"/>
      <c r="AD651" s="51">
        <v>0.06</v>
      </c>
      <c r="AE651" s="50">
        <v>189.9828141100744</v>
      </c>
      <c r="AF651" s="49">
        <v>2108.3235521920819</v>
      </c>
      <c r="AG651" s="49">
        <v>169.41</v>
      </c>
      <c r="AH651" s="49">
        <v>1981.28</v>
      </c>
      <c r="AI651" s="48">
        <v>2150.69</v>
      </c>
      <c r="AJ651" s="46">
        <v>-42.366447807918121</v>
      </c>
      <c r="AK651" s="47">
        <v>36</v>
      </c>
      <c r="AL651" s="46">
        <v>-6.3664478079181208</v>
      </c>
    </row>
    <row r="652" spans="2:38">
      <c r="B652" s="62" t="s">
        <v>145</v>
      </c>
      <c r="C652" s="62" t="s">
        <v>146</v>
      </c>
      <c r="D652" s="61" t="s">
        <v>843</v>
      </c>
      <c r="E652" s="61">
        <v>1112785</v>
      </c>
      <c r="F652" s="61">
        <v>1112785</v>
      </c>
      <c r="G652" s="63">
        <v>4</v>
      </c>
      <c r="I652" s="60">
        <v>206992</v>
      </c>
      <c r="J652" s="57">
        <v>1269.0999999999999</v>
      </c>
      <c r="K652" s="59">
        <v>163.10141044834924</v>
      </c>
      <c r="L652" s="58"/>
      <c r="M652" s="57">
        <v>216553.75</v>
      </c>
      <c r="O652" s="57">
        <v>216986.85750000001</v>
      </c>
      <c r="P652" s="52"/>
      <c r="Q652" s="56">
        <v>183.7503219709632</v>
      </c>
      <c r="R652" s="55">
        <v>219186.25</v>
      </c>
      <c r="S652" s="55">
        <v>1192.84825</v>
      </c>
      <c r="T652" s="55">
        <v>3.3333333333333335</v>
      </c>
      <c r="U652" s="55">
        <v>162.49600000000001</v>
      </c>
      <c r="V652" s="55">
        <v>43.021000000000001</v>
      </c>
      <c r="W652" s="46">
        <v>7.6007986867460033</v>
      </c>
      <c r="X652" s="46">
        <v>-38.985100748794139</v>
      </c>
      <c r="Y652" s="55">
        <v>-0.15174999999999272</v>
      </c>
      <c r="Z652" s="54">
        <v>-1.2721651727283224E-4</v>
      </c>
      <c r="AA652" s="54">
        <v>0</v>
      </c>
      <c r="AB652" s="53">
        <v>0</v>
      </c>
      <c r="AC652" s="52"/>
      <c r="AD652" s="51">
        <v>0.08</v>
      </c>
      <c r="AE652" s="50">
        <v>176.1495232842172</v>
      </c>
      <c r="AF652" s="49">
        <v>1231.8333507487941</v>
      </c>
      <c r="AG652" s="49">
        <v>4</v>
      </c>
      <c r="AH652" s="49">
        <v>1189</v>
      </c>
      <c r="AI652" s="48">
        <v>1193</v>
      </c>
      <c r="AJ652" s="46">
        <v>38.833350748794146</v>
      </c>
      <c r="AK652" s="47">
        <v>19</v>
      </c>
      <c r="AL652" s="46">
        <v>57.833350748794146</v>
      </c>
    </row>
    <row r="653" spans="2:38">
      <c r="B653" s="62" t="s">
        <v>188</v>
      </c>
      <c r="C653" s="62" t="s">
        <v>189</v>
      </c>
      <c r="D653" s="61" t="s">
        <v>844</v>
      </c>
      <c r="E653" s="61">
        <v>1111713</v>
      </c>
      <c r="F653" s="61">
        <v>1111713</v>
      </c>
      <c r="G653" s="63">
        <v>5</v>
      </c>
      <c r="I653" s="60">
        <v>106902.75</v>
      </c>
      <c r="J653" s="57">
        <v>694.94</v>
      </c>
      <c r="K653" s="59">
        <v>153.8301867787147</v>
      </c>
      <c r="L653" s="58"/>
      <c r="M653" s="57">
        <v>105083.25</v>
      </c>
      <c r="O653" s="57">
        <v>105293.41650000001</v>
      </c>
      <c r="P653" s="52"/>
      <c r="Q653" s="56">
        <v>155.40901183834734</v>
      </c>
      <c r="R653" s="55">
        <v>107876</v>
      </c>
      <c r="S653" s="55">
        <v>694.14249999999993</v>
      </c>
      <c r="T653" s="55">
        <v>34.75</v>
      </c>
      <c r="U653" s="55">
        <v>83.241500000000002</v>
      </c>
      <c r="V653" s="55">
        <v>12</v>
      </c>
      <c r="W653" s="46">
        <v>-12.265891750451686</v>
      </c>
      <c r="X653" s="46">
        <v>66.180805993492754</v>
      </c>
      <c r="Y653" s="55">
        <v>-117.05750000000012</v>
      </c>
      <c r="Z653" s="54">
        <v>-0.16863612298627462</v>
      </c>
      <c r="AA653" s="54">
        <v>2.9569409510120971E-3</v>
      </c>
      <c r="AB653" s="53">
        <v>3.25</v>
      </c>
      <c r="AC653" s="52"/>
      <c r="AD653" s="51">
        <v>0.09</v>
      </c>
      <c r="AE653" s="50">
        <v>167.67490358879903</v>
      </c>
      <c r="AF653" s="49">
        <v>627.96169400650717</v>
      </c>
      <c r="AG653" s="49">
        <v>51.2</v>
      </c>
      <c r="AH653" s="49">
        <v>760</v>
      </c>
      <c r="AI653" s="48">
        <v>811.2</v>
      </c>
      <c r="AJ653" s="46">
        <v>-183.23830599349287</v>
      </c>
      <c r="AK653" s="47">
        <v>18</v>
      </c>
      <c r="AL653" s="46">
        <v>-165.23830599349287</v>
      </c>
    </row>
    <row r="654" spans="2:38">
      <c r="B654" s="62" t="s">
        <v>154</v>
      </c>
      <c r="C654" s="62" t="s">
        <v>185</v>
      </c>
      <c r="D654" s="61" t="s">
        <v>845</v>
      </c>
      <c r="E654" s="61">
        <v>1110553</v>
      </c>
      <c r="F654" s="61">
        <v>1110553</v>
      </c>
      <c r="G654" s="63">
        <v>4</v>
      </c>
      <c r="I654" s="60">
        <v>276092.5</v>
      </c>
      <c r="J654" s="57">
        <v>1602.92</v>
      </c>
      <c r="K654" s="59">
        <v>172.24346817058867</v>
      </c>
      <c r="L654" s="58"/>
      <c r="M654" s="57">
        <v>280947.75</v>
      </c>
      <c r="O654" s="57">
        <v>281509.64549999998</v>
      </c>
      <c r="P654" s="52"/>
      <c r="Q654" s="56">
        <v>177.58216603871392</v>
      </c>
      <c r="R654" s="55">
        <v>284327.25</v>
      </c>
      <c r="S654" s="55">
        <v>1601.1025000000002</v>
      </c>
      <c r="T654" s="55">
        <v>55.375</v>
      </c>
      <c r="U654" s="55">
        <v>166.57499999999999</v>
      </c>
      <c r="V654" s="55">
        <v>81.174999999999997</v>
      </c>
      <c r="W654" s="46">
        <v>-4.9959102221100693</v>
      </c>
      <c r="X654" s="46">
        <v>59.243525114942486</v>
      </c>
      <c r="Y654" s="55">
        <v>81.802500000000236</v>
      </c>
      <c r="Z654" s="54">
        <v>5.1091357361568189E-2</v>
      </c>
      <c r="AA654" s="54">
        <v>0</v>
      </c>
      <c r="AB654" s="53">
        <v>0</v>
      </c>
      <c r="AC654" s="52"/>
      <c r="AD654" s="51">
        <v>0.06</v>
      </c>
      <c r="AE654" s="50">
        <v>182.57807626082399</v>
      </c>
      <c r="AF654" s="49">
        <v>1541.8589748850577</v>
      </c>
      <c r="AG654" s="49">
        <v>42.3</v>
      </c>
      <c r="AH654" s="49">
        <v>1477</v>
      </c>
      <c r="AI654" s="48">
        <v>1519.3</v>
      </c>
      <c r="AJ654" s="46">
        <v>22.558974885057751</v>
      </c>
      <c r="AK654" s="47">
        <v>30</v>
      </c>
      <c r="AL654" s="46">
        <v>52.558974885057751</v>
      </c>
    </row>
    <row r="655" spans="2:38">
      <c r="B655" s="62" t="s">
        <v>205</v>
      </c>
      <c r="C655" s="62" t="s">
        <v>515</v>
      </c>
      <c r="D655" s="61" t="s">
        <v>846</v>
      </c>
      <c r="E655" s="61">
        <v>1111660</v>
      </c>
      <c r="F655" s="61">
        <v>1111660</v>
      </c>
      <c r="G655" s="63">
        <v>4</v>
      </c>
      <c r="I655" s="60">
        <v>190215.75</v>
      </c>
      <c r="J655" s="57">
        <v>1121.9124999999999</v>
      </c>
      <c r="K655" s="59">
        <v>169.54597617906924</v>
      </c>
      <c r="L655" s="58"/>
      <c r="M655" s="57">
        <v>214128.25</v>
      </c>
      <c r="O655" s="57">
        <v>214556.50649999999</v>
      </c>
      <c r="P655" s="52"/>
      <c r="Q655" s="56">
        <v>166.22937546720217</v>
      </c>
      <c r="R655" s="55">
        <v>207363.25</v>
      </c>
      <c r="S655" s="55">
        <v>1247.4524999999999</v>
      </c>
      <c r="T655" s="55">
        <v>89</v>
      </c>
      <c r="U655" s="55">
        <v>23.5</v>
      </c>
      <c r="V655" s="55">
        <v>47.683333333333337</v>
      </c>
      <c r="W655" s="46">
        <v>-15.184819044401905</v>
      </c>
      <c r="X655" s="46">
        <v>64.763862665857914</v>
      </c>
      <c r="Y655" s="55">
        <v>114.64249999999993</v>
      </c>
      <c r="Z655" s="54">
        <v>9.1901294838881598E-2</v>
      </c>
      <c r="AA655" s="54">
        <v>3.6505436125525079E-2</v>
      </c>
      <c r="AB655" s="53">
        <v>18.75</v>
      </c>
      <c r="AC655" s="52"/>
      <c r="AD655" s="51">
        <v>7.0000000000000007E-2</v>
      </c>
      <c r="AE655" s="50">
        <v>181.41419451160408</v>
      </c>
      <c r="AF655" s="49">
        <v>1182.688637334142</v>
      </c>
      <c r="AG655" s="49">
        <v>95.57</v>
      </c>
      <c r="AH655" s="49">
        <v>1037.24</v>
      </c>
      <c r="AI655" s="48">
        <v>1132.81</v>
      </c>
      <c r="AJ655" s="46">
        <v>49.878637334142013</v>
      </c>
      <c r="AK655" s="47">
        <v>23</v>
      </c>
      <c r="AL655" s="46">
        <v>72.878637334142013</v>
      </c>
    </row>
    <row r="656" spans="2:38">
      <c r="B656" s="62" t="s">
        <v>77</v>
      </c>
      <c r="C656" s="62" t="s">
        <v>252</v>
      </c>
      <c r="D656" s="61" t="s">
        <v>847</v>
      </c>
      <c r="E656" s="61">
        <v>1110380</v>
      </c>
      <c r="F656" s="61">
        <v>1110380</v>
      </c>
      <c r="G656" s="63">
        <v>5</v>
      </c>
      <c r="I656" s="60">
        <v>1190309.25</v>
      </c>
      <c r="J656" s="57">
        <v>7611.1632500000005</v>
      </c>
      <c r="K656" s="59">
        <v>156.38992502230192</v>
      </c>
      <c r="L656" s="58"/>
      <c r="M656" s="57">
        <v>1197433.5</v>
      </c>
      <c r="O656" s="57">
        <v>1199828.3670000001</v>
      </c>
      <c r="P656" s="52"/>
      <c r="Q656" s="56">
        <v>157.87490335745866</v>
      </c>
      <c r="R656" s="55">
        <v>1210341.75</v>
      </c>
      <c r="S656" s="55">
        <v>7666.4607500000002</v>
      </c>
      <c r="T656" s="55">
        <v>421.79749999999996</v>
      </c>
      <c r="U656" s="55">
        <v>837.30849999999998</v>
      </c>
      <c r="V656" s="55">
        <v>324.02924999999999</v>
      </c>
      <c r="W656" s="46">
        <v>-11.026215666627422</v>
      </c>
      <c r="X656" s="46">
        <v>562.72825886772443</v>
      </c>
      <c r="Y656" s="55">
        <v>-303.36924999999974</v>
      </c>
      <c r="Z656" s="54">
        <v>-3.9570964998418563E-2</v>
      </c>
      <c r="AA656" s="54">
        <v>1.6060483532411522E-2</v>
      </c>
      <c r="AB656" s="53">
        <v>30</v>
      </c>
      <c r="AC656" s="52"/>
      <c r="AD656" s="51">
        <v>0.08</v>
      </c>
      <c r="AE656" s="50">
        <v>168.90111902408609</v>
      </c>
      <c r="AF656" s="49">
        <v>7103.7324911322758</v>
      </c>
      <c r="AG656" s="49">
        <v>553.59</v>
      </c>
      <c r="AH656" s="49">
        <v>7416.24</v>
      </c>
      <c r="AI656" s="48">
        <v>7969.83</v>
      </c>
      <c r="AJ656" s="46">
        <v>-866.09750886772417</v>
      </c>
      <c r="AK656" s="47">
        <v>161</v>
      </c>
      <c r="AL656" s="46">
        <v>-705.09750886772417</v>
      </c>
    </row>
    <row r="657" spans="2:38">
      <c r="B657" s="62" t="s">
        <v>77</v>
      </c>
      <c r="C657" s="62" t="s">
        <v>252</v>
      </c>
      <c r="D657" s="61" t="s">
        <v>848</v>
      </c>
      <c r="E657" s="61">
        <v>1110379</v>
      </c>
      <c r="F657" s="61">
        <v>1110379</v>
      </c>
      <c r="G657" s="63">
        <v>2</v>
      </c>
      <c r="I657" s="60">
        <v>543597.75</v>
      </c>
      <c r="J657" s="57">
        <v>2873.8225000000002</v>
      </c>
      <c r="K657" s="59">
        <v>189.15494954890218</v>
      </c>
      <c r="L657" s="58"/>
      <c r="M657" s="57">
        <v>561739.5</v>
      </c>
      <c r="O657" s="57">
        <v>562862.97900000005</v>
      </c>
      <c r="P657" s="52"/>
      <c r="Q657" s="56">
        <v>190.02095810140904</v>
      </c>
      <c r="R657" s="55">
        <v>566442.5</v>
      </c>
      <c r="S657" s="55">
        <v>2980.9474999999998</v>
      </c>
      <c r="T657" s="55">
        <v>226.63749999999999</v>
      </c>
      <c r="U657" s="55">
        <v>325.07499999999999</v>
      </c>
      <c r="V657" s="55">
        <v>226.12524999999999</v>
      </c>
      <c r="W657" s="46">
        <v>-4.8086399339602224</v>
      </c>
      <c r="X657" s="46">
        <v>91.946112757912488</v>
      </c>
      <c r="Y657" s="55">
        <v>43.307499999999891</v>
      </c>
      <c r="Z657" s="54">
        <v>1.4528098867893479E-2</v>
      </c>
      <c r="AA657" s="54">
        <v>2.058635435160262E-2</v>
      </c>
      <c r="AB657" s="53">
        <v>23</v>
      </c>
      <c r="AC657" s="52"/>
      <c r="AD657" s="51">
        <v>0.03</v>
      </c>
      <c r="AE657" s="50">
        <v>194.82959803536926</v>
      </c>
      <c r="AF657" s="49">
        <v>2889.0013872420873</v>
      </c>
      <c r="AG657" s="49">
        <v>299.16000000000003</v>
      </c>
      <c r="AH657" s="49">
        <v>2638.48</v>
      </c>
      <c r="AI657" s="48">
        <v>2937.64</v>
      </c>
      <c r="AJ657" s="46">
        <v>-48.638612757912597</v>
      </c>
      <c r="AK657" s="47">
        <v>53</v>
      </c>
      <c r="AL657" s="46">
        <v>4.3613872420874031</v>
      </c>
    </row>
    <row r="658" spans="2:38">
      <c r="B658" s="62" t="s">
        <v>77</v>
      </c>
      <c r="C658" s="62" t="s">
        <v>252</v>
      </c>
      <c r="D658" s="61" t="s">
        <v>849</v>
      </c>
      <c r="E658" s="61">
        <v>1110381</v>
      </c>
      <c r="F658" s="61">
        <v>1110381</v>
      </c>
      <c r="G658" s="63">
        <v>3</v>
      </c>
      <c r="I658" s="60">
        <v>442847.5</v>
      </c>
      <c r="J658" s="57">
        <v>2469.2925</v>
      </c>
      <c r="K658" s="59">
        <v>179.3418560174625</v>
      </c>
      <c r="L658" s="58"/>
      <c r="M658" s="57">
        <v>455751.25</v>
      </c>
      <c r="O658" s="57">
        <v>456662.7525</v>
      </c>
      <c r="P658" s="52"/>
      <c r="Q658" s="56">
        <v>184.74594634353377</v>
      </c>
      <c r="R658" s="55">
        <v>464667</v>
      </c>
      <c r="S658" s="55">
        <v>2515.1675</v>
      </c>
      <c r="T658" s="55">
        <v>174.52</v>
      </c>
      <c r="U658" s="55">
        <v>64</v>
      </c>
      <c r="V658" s="55">
        <v>89.333249999999992</v>
      </c>
      <c r="W658" s="46">
        <v>-5.3564210349764778</v>
      </c>
      <c r="X658" s="46">
        <v>112.97357260537183</v>
      </c>
      <c r="Y658" s="55">
        <v>-318.3425000000002</v>
      </c>
      <c r="Z658" s="54">
        <v>-0.126569105238518</v>
      </c>
      <c r="AA658" s="54">
        <v>8.6311065078543069E-4</v>
      </c>
      <c r="AB658" s="53">
        <v>0.5</v>
      </c>
      <c r="AC658" s="52"/>
      <c r="AD658" s="51">
        <v>0.06</v>
      </c>
      <c r="AE658" s="50">
        <v>190.10236737851025</v>
      </c>
      <c r="AF658" s="49">
        <v>2402.1939273946282</v>
      </c>
      <c r="AG658" s="49">
        <v>225.51</v>
      </c>
      <c r="AH658" s="49">
        <v>2608</v>
      </c>
      <c r="AI658" s="48">
        <v>2833.51</v>
      </c>
      <c r="AJ658" s="46">
        <v>-431.31607260537203</v>
      </c>
      <c r="AK658" s="47">
        <v>50</v>
      </c>
      <c r="AL658" s="46">
        <v>-381.31607260537203</v>
      </c>
    </row>
    <row r="659" spans="2:38">
      <c r="B659" s="62" t="s">
        <v>94</v>
      </c>
      <c r="C659" s="62" t="s">
        <v>221</v>
      </c>
      <c r="D659" s="61" t="s">
        <v>850</v>
      </c>
      <c r="E659" s="61">
        <v>1110030</v>
      </c>
      <c r="F659" s="61">
        <v>1110030</v>
      </c>
      <c r="G659" s="63">
        <v>3</v>
      </c>
      <c r="I659" s="60">
        <v>666500.5</v>
      </c>
      <c r="J659" s="57">
        <v>3743.10275</v>
      </c>
      <c r="K659" s="59">
        <v>178.06096827024052</v>
      </c>
      <c r="L659" s="58"/>
      <c r="M659" s="57">
        <v>679987.5</v>
      </c>
      <c r="O659" s="57">
        <v>681347.47499999998</v>
      </c>
      <c r="P659" s="52"/>
      <c r="Q659" s="56">
        <v>174.89939195014838</v>
      </c>
      <c r="R659" s="55">
        <v>687926.75</v>
      </c>
      <c r="S659" s="55">
        <v>3933.2712499999998</v>
      </c>
      <c r="T659" s="55">
        <v>466.04500000000002</v>
      </c>
      <c r="U659" s="55">
        <v>210.45000000000002</v>
      </c>
      <c r="V659" s="55">
        <v>388.14599999999996</v>
      </c>
      <c r="W659" s="46">
        <v>-13.845234416306567</v>
      </c>
      <c r="X659" s="46">
        <v>323.38053090139283</v>
      </c>
      <c r="Y659" s="55">
        <v>297.14124999999967</v>
      </c>
      <c r="Z659" s="54">
        <v>7.5545577996940769E-2</v>
      </c>
      <c r="AA659" s="54">
        <v>7.3895764749620743E-2</v>
      </c>
      <c r="AB659" s="53">
        <v>72</v>
      </c>
      <c r="AC659" s="52"/>
      <c r="AD659" s="51">
        <v>0.06</v>
      </c>
      <c r="AE659" s="50">
        <v>188.74462636645495</v>
      </c>
      <c r="AF659" s="49">
        <v>3609.890719098607</v>
      </c>
      <c r="AG659" s="49">
        <v>335.01</v>
      </c>
      <c r="AH659" s="49">
        <v>3301.12</v>
      </c>
      <c r="AI659" s="48">
        <v>3636.13</v>
      </c>
      <c r="AJ659" s="46">
        <v>-26.239280901393158</v>
      </c>
      <c r="AK659" s="47">
        <v>66</v>
      </c>
      <c r="AL659" s="46">
        <v>39.760719098606842</v>
      </c>
    </row>
    <row r="660" spans="2:38">
      <c r="B660" s="62" t="s">
        <v>94</v>
      </c>
      <c r="C660" s="62" t="s">
        <v>95</v>
      </c>
      <c r="D660" s="61" t="s">
        <v>851</v>
      </c>
      <c r="E660" s="61">
        <v>1110051</v>
      </c>
      <c r="F660" s="61">
        <v>1110051</v>
      </c>
      <c r="G660" s="63">
        <v>3</v>
      </c>
      <c r="I660" s="60">
        <v>260084.75</v>
      </c>
      <c r="J660" s="57">
        <v>1436.8225</v>
      </c>
      <c r="K660" s="59">
        <v>181.01383434627451</v>
      </c>
      <c r="L660" s="58"/>
      <c r="M660" s="57">
        <v>269455.5</v>
      </c>
      <c r="O660" s="57">
        <v>269994.41100000002</v>
      </c>
      <c r="P660" s="52"/>
      <c r="Q660" s="56">
        <v>182.11434649912019</v>
      </c>
      <c r="R660" s="55">
        <v>274780.5</v>
      </c>
      <c r="S660" s="55">
        <v>1508.835</v>
      </c>
      <c r="T660" s="55">
        <v>84.362499999999997</v>
      </c>
      <c r="U660" s="55">
        <v>205.01675</v>
      </c>
      <c r="V660" s="55">
        <v>210.27924999999999</v>
      </c>
      <c r="W660" s="46">
        <v>-7.9501795644680442</v>
      </c>
      <c r="X660" s="46">
        <v>88.294215289494105</v>
      </c>
      <c r="Y660" s="55">
        <v>132.67499999999995</v>
      </c>
      <c r="Z660" s="54">
        <v>8.7932080048514216E-2</v>
      </c>
      <c r="AA660" s="54">
        <v>1.3905642675244606E-2</v>
      </c>
      <c r="AB660" s="53">
        <v>6.75</v>
      </c>
      <c r="AC660" s="52"/>
      <c r="AD660" s="51">
        <v>0.05</v>
      </c>
      <c r="AE660" s="50">
        <v>190.06452606358823</v>
      </c>
      <c r="AF660" s="49">
        <v>1420.5407847105059</v>
      </c>
      <c r="AG660" s="49">
        <v>117.59</v>
      </c>
      <c r="AH660" s="49">
        <v>1258.5700000000002</v>
      </c>
      <c r="AI660" s="48">
        <v>1376.16</v>
      </c>
      <c r="AJ660" s="46">
        <v>44.38078471050585</v>
      </c>
      <c r="AK660" s="47">
        <v>16</v>
      </c>
      <c r="AL660" s="46">
        <v>60.38078471050585</v>
      </c>
    </row>
    <row r="661" spans="2:38">
      <c r="B661" s="62" t="s">
        <v>154</v>
      </c>
      <c r="C661" s="62" t="s">
        <v>307</v>
      </c>
      <c r="D661" s="61" t="s">
        <v>852</v>
      </c>
      <c r="E661" s="61">
        <v>1110922</v>
      </c>
      <c r="F661" s="61">
        <v>1110922</v>
      </c>
      <c r="G661" s="63">
        <v>5</v>
      </c>
      <c r="I661" s="60">
        <v>289103</v>
      </c>
      <c r="J661" s="57">
        <v>1857.5874999999999</v>
      </c>
      <c r="K661" s="59">
        <v>155.63358388232049</v>
      </c>
      <c r="L661" s="58"/>
      <c r="M661" s="57">
        <v>311971.5</v>
      </c>
      <c r="O661" s="57">
        <v>312595.44300000003</v>
      </c>
      <c r="P661" s="52"/>
      <c r="Q661" s="56">
        <v>165.08608202760712</v>
      </c>
      <c r="R661" s="55">
        <v>311998.25</v>
      </c>
      <c r="S661" s="55">
        <v>1889.9124999999999</v>
      </c>
      <c r="T661" s="55">
        <v>0</v>
      </c>
      <c r="U661" s="55">
        <v>243.13324999999998</v>
      </c>
      <c r="V661" s="55">
        <v>67.0625</v>
      </c>
      <c r="W661" s="46">
        <v>-4.554524404122219</v>
      </c>
      <c r="X661" s="46">
        <v>47.220177830060948</v>
      </c>
      <c r="Y661" s="55">
        <v>203.82249999999999</v>
      </c>
      <c r="Z661" s="54">
        <v>0.10784758553636742</v>
      </c>
      <c r="AA661" s="54">
        <v>0</v>
      </c>
      <c r="AB661" s="53">
        <v>0</v>
      </c>
      <c r="AC661" s="52"/>
      <c r="AD661" s="51">
        <v>0.09</v>
      </c>
      <c r="AE661" s="50">
        <v>169.64060643172934</v>
      </c>
      <c r="AF661" s="49">
        <v>1842.692322169939</v>
      </c>
      <c r="AG661" s="49">
        <v>0</v>
      </c>
      <c r="AH661" s="49">
        <v>1686.09</v>
      </c>
      <c r="AI661" s="48">
        <v>1686.09</v>
      </c>
      <c r="AJ661" s="46">
        <v>156.60232216993904</v>
      </c>
      <c r="AK661" s="47">
        <v>37</v>
      </c>
      <c r="AL661" s="46">
        <v>193.60232216993904</v>
      </c>
    </row>
    <row r="662" spans="2:38">
      <c r="B662" s="62" t="s">
        <v>65</v>
      </c>
      <c r="C662" s="62" t="s">
        <v>214</v>
      </c>
      <c r="D662" s="61" t="s">
        <v>853</v>
      </c>
      <c r="E662" s="61">
        <v>1111804</v>
      </c>
      <c r="F662" s="61">
        <v>1111804</v>
      </c>
      <c r="G662" s="63">
        <v>5</v>
      </c>
      <c r="I662" s="60">
        <v>217917.25</v>
      </c>
      <c r="J662" s="57">
        <v>1400.36175</v>
      </c>
      <c r="K662" s="59">
        <v>155.61496877503259</v>
      </c>
      <c r="L662" s="58"/>
      <c r="M662" s="57">
        <v>222576.75</v>
      </c>
      <c r="O662" s="57">
        <v>223021.90349999999</v>
      </c>
      <c r="P662" s="52"/>
      <c r="Q662" s="56">
        <v>185.58446147611187</v>
      </c>
      <c r="R662" s="55">
        <v>232396.75</v>
      </c>
      <c r="S662" s="55">
        <v>1252.2424999999998</v>
      </c>
      <c r="T662" s="55">
        <v>10.666666666666666</v>
      </c>
      <c r="U662" s="55">
        <v>186.48325</v>
      </c>
      <c r="V662" s="55">
        <v>53.08325</v>
      </c>
      <c r="W662" s="46">
        <v>15.964145511326336</v>
      </c>
      <c r="X662" s="46">
        <v>-62.58763830902808</v>
      </c>
      <c r="Y662" s="55">
        <v>-50.237500000000182</v>
      </c>
      <c r="Z662" s="54">
        <v>-4.0118028257306544E-2</v>
      </c>
      <c r="AA662" s="54">
        <v>5.1941571402649246E-2</v>
      </c>
      <c r="AB662" s="53">
        <v>23.5</v>
      </c>
      <c r="AC662" s="52"/>
      <c r="AD662" s="51">
        <v>0.09</v>
      </c>
      <c r="AE662" s="50">
        <v>169.62031596478553</v>
      </c>
      <c r="AF662" s="49">
        <v>1314.8301383090279</v>
      </c>
      <c r="AG662" s="49">
        <v>12</v>
      </c>
      <c r="AH662" s="49">
        <v>1290.48</v>
      </c>
      <c r="AI662" s="48">
        <v>1302.48</v>
      </c>
      <c r="AJ662" s="46">
        <v>12.350138309027898</v>
      </c>
      <c r="AK662" s="47">
        <v>26</v>
      </c>
      <c r="AL662" s="46">
        <v>38.350138309027898</v>
      </c>
    </row>
    <row r="663" spans="2:38">
      <c r="B663" s="62" t="s">
        <v>88</v>
      </c>
      <c r="C663" s="62" t="s">
        <v>131</v>
      </c>
      <c r="D663" s="61" t="s">
        <v>854</v>
      </c>
      <c r="E663" s="61">
        <v>1112391</v>
      </c>
      <c r="F663" s="61">
        <v>1112391</v>
      </c>
      <c r="G663" s="63">
        <v>6</v>
      </c>
      <c r="I663" s="60">
        <v>147446.75</v>
      </c>
      <c r="J663" s="57">
        <v>1036.0275000000001</v>
      </c>
      <c r="K663" s="59">
        <v>142.3193399789098</v>
      </c>
      <c r="L663" s="58"/>
      <c r="M663" s="57">
        <v>142417.5</v>
      </c>
      <c r="O663" s="57">
        <v>142702.33499999999</v>
      </c>
      <c r="P663" s="52"/>
      <c r="Q663" s="56">
        <v>157.00010429944649</v>
      </c>
      <c r="R663" s="55">
        <v>154667.75</v>
      </c>
      <c r="S663" s="55">
        <v>985.14425000000006</v>
      </c>
      <c r="T663" s="55">
        <v>0</v>
      </c>
      <c r="U663" s="55">
        <v>140.52075000000002</v>
      </c>
      <c r="V663" s="55">
        <v>0</v>
      </c>
      <c r="W663" s="46">
        <v>-0.97436307714338</v>
      </c>
      <c r="X663" s="46">
        <v>81.818938196182899</v>
      </c>
      <c r="Y663" s="55">
        <v>63.664250000000038</v>
      </c>
      <c r="Z663" s="54">
        <v>6.4624292330793212E-2</v>
      </c>
      <c r="AA663" s="54">
        <v>8.1483615903232207E-2</v>
      </c>
      <c r="AB663" s="53">
        <v>15</v>
      </c>
      <c r="AC663" s="52"/>
      <c r="AD663" s="51">
        <v>0.11</v>
      </c>
      <c r="AE663" s="50">
        <v>157.97446737658987</v>
      </c>
      <c r="AF663" s="49">
        <v>903.32531180381716</v>
      </c>
      <c r="AG663" s="49">
        <v>0</v>
      </c>
      <c r="AH663" s="49">
        <v>921.48</v>
      </c>
      <c r="AI663" s="48">
        <v>921.48</v>
      </c>
      <c r="AJ663" s="46">
        <v>-18.15468819618286</v>
      </c>
      <c r="AK663" s="47">
        <v>15</v>
      </c>
      <c r="AL663" s="46">
        <v>-3.1546881961828603</v>
      </c>
    </row>
    <row r="664" spans="2:38">
      <c r="B664" s="62" t="s">
        <v>74</v>
      </c>
      <c r="C664" s="62" t="s">
        <v>170</v>
      </c>
      <c r="D664" s="61" t="s">
        <v>855</v>
      </c>
      <c r="E664" s="61">
        <v>1110104</v>
      </c>
      <c r="F664" s="61">
        <v>1110104</v>
      </c>
      <c r="G664" s="63">
        <v>3</v>
      </c>
      <c r="I664" s="60">
        <v>666439.25</v>
      </c>
      <c r="J664" s="57">
        <v>3726.1522500000001</v>
      </c>
      <c r="K664" s="59">
        <v>178.85454090073748</v>
      </c>
      <c r="L664" s="58"/>
      <c r="M664" s="57">
        <v>698827.5</v>
      </c>
      <c r="O664" s="57">
        <v>700225.15500000003</v>
      </c>
      <c r="P664" s="52"/>
      <c r="Q664" s="56">
        <v>186.15214583928287</v>
      </c>
      <c r="R664" s="55">
        <v>702362.75</v>
      </c>
      <c r="S664" s="55">
        <v>3773.0574999999999</v>
      </c>
      <c r="T664" s="55">
        <v>77.127499999999998</v>
      </c>
      <c r="U664" s="55">
        <v>382.9</v>
      </c>
      <c r="V664" s="55">
        <v>221.24574999999999</v>
      </c>
      <c r="W664" s="46">
        <v>-3.4336675154988541</v>
      </c>
      <c r="X664" s="46">
        <v>79.610492498270105</v>
      </c>
      <c r="Y664" s="55">
        <v>75.787499999999909</v>
      </c>
      <c r="Z664" s="54">
        <v>2.0086494838734877E-2</v>
      </c>
      <c r="AA664" s="54">
        <v>2.0590362007837284E-2</v>
      </c>
      <c r="AB664" s="53">
        <v>30.75</v>
      </c>
      <c r="AC664" s="52"/>
      <c r="AD664" s="51">
        <v>0.06</v>
      </c>
      <c r="AE664" s="50">
        <v>189.58581335478172</v>
      </c>
      <c r="AF664" s="49">
        <v>3693.4470075017298</v>
      </c>
      <c r="AG664" s="49">
        <v>78.150000000000006</v>
      </c>
      <c r="AH664" s="49">
        <v>3619.12</v>
      </c>
      <c r="AI664" s="48">
        <v>3697.27</v>
      </c>
      <c r="AJ664" s="46">
        <v>-3.8229924982701959</v>
      </c>
      <c r="AK664" s="47">
        <v>65</v>
      </c>
      <c r="AL664" s="46">
        <v>61.177007501729804</v>
      </c>
    </row>
    <row r="665" spans="2:38">
      <c r="B665" s="62" t="s">
        <v>110</v>
      </c>
      <c r="C665" s="62" t="s">
        <v>174</v>
      </c>
      <c r="D665" s="61" t="s">
        <v>856</v>
      </c>
      <c r="E665" s="61">
        <v>1112109</v>
      </c>
      <c r="F665" s="61">
        <v>1112109</v>
      </c>
      <c r="G665" s="63">
        <v>4</v>
      </c>
      <c r="I665" s="60">
        <v>306244.5</v>
      </c>
      <c r="J665" s="57">
        <v>1828.31825</v>
      </c>
      <c r="K665" s="59">
        <v>167.50065258058873</v>
      </c>
      <c r="L665" s="58"/>
      <c r="M665" s="57">
        <v>321293.5</v>
      </c>
      <c r="O665" s="57">
        <v>321936.087</v>
      </c>
      <c r="P665" s="52"/>
      <c r="Q665" s="56">
        <v>199.55226560883412</v>
      </c>
      <c r="R665" s="55">
        <v>324754.5</v>
      </c>
      <c r="S665" s="55">
        <v>1627.4157500000001</v>
      </c>
      <c r="T665" s="55">
        <v>0</v>
      </c>
      <c r="U665" s="55">
        <v>278.59575000000001</v>
      </c>
      <c r="V665" s="55">
        <v>73.86099999999999</v>
      </c>
      <c r="W665" s="46">
        <v>20.326567347604168</v>
      </c>
      <c r="X665" s="46">
        <v>-168.84499900689116</v>
      </c>
      <c r="Y665" s="55">
        <v>-114.82424999999989</v>
      </c>
      <c r="Z665" s="54">
        <v>-7.0556187009988003E-2</v>
      </c>
      <c r="AA665" s="54">
        <v>0.12277799493708585</v>
      </c>
      <c r="AB665" s="53">
        <v>39.5</v>
      </c>
      <c r="AC665" s="52"/>
      <c r="AD665" s="51">
        <v>7.0000000000000007E-2</v>
      </c>
      <c r="AE665" s="50">
        <v>179.22569826122995</v>
      </c>
      <c r="AF665" s="49">
        <v>1796.2607490068913</v>
      </c>
      <c r="AG665" s="49">
        <v>0</v>
      </c>
      <c r="AH665" s="49">
        <v>1742.24</v>
      </c>
      <c r="AI665" s="48">
        <v>1742.24</v>
      </c>
      <c r="AJ665" s="46">
        <v>54.020749006891265</v>
      </c>
      <c r="AK665" s="47">
        <v>32</v>
      </c>
      <c r="AL665" s="46">
        <v>86.020749006891265</v>
      </c>
    </row>
    <row r="666" spans="2:38">
      <c r="B666" s="62" t="s">
        <v>188</v>
      </c>
      <c r="C666" s="62" t="s">
        <v>189</v>
      </c>
      <c r="D666" s="61" t="s">
        <v>857</v>
      </c>
      <c r="E666" s="61">
        <v>1111714</v>
      </c>
      <c r="F666" s="61">
        <v>1111714</v>
      </c>
      <c r="G666" s="63">
        <v>5</v>
      </c>
      <c r="I666" s="60">
        <v>317136.5</v>
      </c>
      <c r="J666" s="57">
        <v>2141.2832500000004</v>
      </c>
      <c r="K666" s="59">
        <v>148.10581458571627</v>
      </c>
      <c r="L666" s="58"/>
      <c r="M666" s="57">
        <v>315561.25</v>
      </c>
      <c r="O666" s="57">
        <v>316192.3725</v>
      </c>
      <c r="P666" s="52"/>
      <c r="Q666" s="56">
        <v>168.67383997560628</v>
      </c>
      <c r="R666" s="55">
        <v>325956.25</v>
      </c>
      <c r="S666" s="55">
        <v>1932.4647500000001</v>
      </c>
      <c r="T666" s="55">
        <v>64.1875</v>
      </c>
      <c r="U666" s="55">
        <v>308.29575</v>
      </c>
      <c r="V666" s="55">
        <v>9.9582499999999996</v>
      </c>
      <c r="W666" s="46">
        <v>5.7574439313183916</v>
      </c>
      <c r="X666" s="46">
        <v>-8.361220727003456</v>
      </c>
      <c r="Y666" s="55">
        <v>-140.88524999999981</v>
      </c>
      <c r="Z666" s="54">
        <v>-7.2904434608703633E-2</v>
      </c>
      <c r="AA666" s="54">
        <v>0</v>
      </c>
      <c r="AB666" s="53">
        <v>0</v>
      </c>
      <c r="AC666" s="52"/>
      <c r="AD666" s="51">
        <v>0.1</v>
      </c>
      <c r="AE666" s="50">
        <v>162.91639604428789</v>
      </c>
      <c r="AF666" s="49">
        <v>1940.8259707270036</v>
      </c>
      <c r="AG666" s="49">
        <v>77.239999999999995</v>
      </c>
      <c r="AH666" s="49">
        <v>1996.11</v>
      </c>
      <c r="AI666" s="48">
        <v>2073.35</v>
      </c>
      <c r="AJ666" s="46">
        <v>-132.52402927299636</v>
      </c>
      <c r="AK666" s="47">
        <v>42</v>
      </c>
      <c r="AL666" s="46">
        <v>-90.524029272996358</v>
      </c>
    </row>
    <row r="667" spans="2:38">
      <c r="B667" s="62" t="s">
        <v>62</v>
      </c>
      <c r="C667" s="62" t="s">
        <v>108</v>
      </c>
      <c r="D667" s="61" t="s">
        <v>858</v>
      </c>
      <c r="E667" s="61">
        <v>1111149</v>
      </c>
      <c r="F667" s="61">
        <v>1111149</v>
      </c>
      <c r="G667" s="63">
        <v>3</v>
      </c>
      <c r="I667" s="60">
        <v>150340.25</v>
      </c>
      <c r="J667" s="57">
        <v>829.61500000000001</v>
      </c>
      <c r="K667" s="59">
        <v>181.21688976211857</v>
      </c>
      <c r="L667" s="58"/>
      <c r="M667" s="57">
        <v>166642</v>
      </c>
      <c r="O667" s="57">
        <v>166975.28400000001</v>
      </c>
      <c r="P667" s="52"/>
      <c r="Q667" s="56">
        <v>211.67855756888261</v>
      </c>
      <c r="R667" s="55">
        <v>177275.5</v>
      </c>
      <c r="S667" s="55">
        <v>837.47500000000014</v>
      </c>
      <c r="T667" s="55">
        <v>7.875</v>
      </c>
      <c r="U667" s="55">
        <v>133.82075</v>
      </c>
      <c r="V667" s="55">
        <v>9.125</v>
      </c>
      <c r="W667" s="46">
        <v>21.400823318658098</v>
      </c>
      <c r="X667" s="46">
        <v>-40.059540013070205</v>
      </c>
      <c r="Y667" s="55">
        <v>54.115000000000123</v>
      </c>
      <c r="Z667" s="54">
        <v>6.4616854234454901E-2</v>
      </c>
      <c r="AA667" s="54">
        <v>3.9844678199889884E-5</v>
      </c>
      <c r="AB667" s="53">
        <v>1.5</v>
      </c>
      <c r="AC667" s="52"/>
      <c r="AD667" s="51">
        <v>0.05</v>
      </c>
      <c r="AE667" s="50">
        <v>190.27773425022451</v>
      </c>
      <c r="AF667" s="49">
        <v>877.53454001307034</v>
      </c>
      <c r="AG667" s="49">
        <v>0</v>
      </c>
      <c r="AH667" s="49">
        <v>783.36</v>
      </c>
      <c r="AI667" s="48">
        <v>783.36</v>
      </c>
      <c r="AJ667" s="46">
        <v>94.174540013070327</v>
      </c>
      <c r="AK667" s="47">
        <v>14</v>
      </c>
      <c r="AL667" s="46">
        <v>108.17454001307033</v>
      </c>
    </row>
    <row r="668" spans="2:38">
      <c r="B668" s="62" t="s">
        <v>91</v>
      </c>
      <c r="C668" s="62" t="s">
        <v>243</v>
      </c>
      <c r="D668" s="61" t="s">
        <v>859</v>
      </c>
      <c r="E668" s="61">
        <v>1112725</v>
      </c>
      <c r="F668" s="61">
        <v>1112725</v>
      </c>
      <c r="G668" s="63">
        <v>5</v>
      </c>
      <c r="I668" s="60">
        <v>225142.75</v>
      </c>
      <c r="J668" s="57">
        <v>1442.8157499999998</v>
      </c>
      <c r="K668" s="59">
        <v>156.04400631196327</v>
      </c>
      <c r="L668" s="58"/>
      <c r="M668" s="57">
        <v>237839.75</v>
      </c>
      <c r="O668" s="57">
        <v>238315.4295</v>
      </c>
      <c r="P668" s="52"/>
      <c r="Q668" s="56">
        <v>170.24463583982362</v>
      </c>
      <c r="R668" s="55">
        <v>243765.25</v>
      </c>
      <c r="S668" s="55">
        <v>1431.85275</v>
      </c>
      <c r="T668" s="55">
        <v>15</v>
      </c>
      <c r="U668" s="55">
        <v>110.39574999999999</v>
      </c>
      <c r="V668" s="55">
        <v>88.395749999999992</v>
      </c>
      <c r="W668" s="46">
        <v>1.717109022903287</v>
      </c>
      <c r="X668" s="46">
        <v>17.748870347783395</v>
      </c>
      <c r="Y668" s="55">
        <v>27.372749999999996</v>
      </c>
      <c r="Z668" s="54">
        <v>1.9117014651122467E-2</v>
      </c>
      <c r="AA668" s="54">
        <v>4.0084269662921349E-2</v>
      </c>
      <c r="AB668" s="53">
        <v>7.25</v>
      </c>
      <c r="AC668" s="52"/>
      <c r="AD668" s="51">
        <v>0.08</v>
      </c>
      <c r="AE668" s="50">
        <v>168.52752681692033</v>
      </c>
      <c r="AF668" s="49">
        <v>1414.1038796522166</v>
      </c>
      <c r="AG668" s="49">
        <v>16</v>
      </c>
      <c r="AH668" s="49">
        <v>1388.48</v>
      </c>
      <c r="AI668" s="48">
        <v>1404.48</v>
      </c>
      <c r="AJ668" s="46">
        <v>9.6238796522166012</v>
      </c>
      <c r="AK668" s="47">
        <v>28</v>
      </c>
      <c r="AL668" s="46">
        <v>37.623879652216601</v>
      </c>
    </row>
    <row r="669" spans="2:38">
      <c r="B669" s="62" t="s">
        <v>94</v>
      </c>
      <c r="C669" s="62" t="s">
        <v>411</v>
      </c>
      <c r="D669" s="61" t="s">
        <v>860</v>
      </c>
      <c r="E669" s="61">
        <v>1110208</v>
      </c>
      <c r="F669" s="61">
        <v>1110208</v>
      </c>
      <c r="G669" s="63">
        <v>4</v>
      </c>
      <c r="I669" s="60">
        <v>195377</v>
      </c>
      <c r="J669" s="57">
        <v>1152.23675</v>
      </c>
      <c r="K669" s="59">
        <v>169.56324297068289</v>
      </c>
      <c r="L669" s="58"/>
      <c r="M669" s="57">
        <v>205619.5</v>
      </c>
      <c r="O669" s="57">
        <v>206030.739</v>
      </c>
      <c r="P669" s="52"/>
      <c r="Q669" s="56">
        <v>188.91874647802052</v>
      </c>
      <c r="R669" s="55">
        <v>202826</v>
      </c>
      <c r="S669" s="55">
        <v>1073.615</v>
      </c>
      <c r="T669" s="55">
        <v>3.89</v>
      </c>
      <c r="U669" s="55">
        <v>210.95400000000001</v>
      </c>
      <c r="V669" s="55">
        <v>16.055666666666667</v>
      </c>
      <c r="W669" s="46">
        <v>7.4860764993898385</v>
      </c>
      <c r="X669" s="46">
        <v>-61.961845252106514</v>
      </c>
      <c r="Y669" s="55">
        <v>-35.9849999999999</v>
      </c>
      <c r="Z669" s="54">
        <v>-3.3517601747367447E-2</v>
      </c>
      <c r="AA669" s="54">
        <v>3.9325512334244798E-4</v>
      </c>
      <c r="AB669" s="53">
        <v>2.75</v>
      </c>
      <c r="AC669" s="52"/>
      <c r="AD669" s="51">
        <v>7.0000000000000007E-2</v>
      </c>
      <c r="AE669" s="50">
        <v>181.43266997863068</v>
      </c>
      <c r="AF669" s="49">
        <v>1135.5768452521065</v>
      </c>
      <c r="AG669" s="49">
        <v>10.27</v>
      </c>
      <c r="AH669" s="49">
        <v>1099.33</v>
      </c>
      <c r="AI669" s="48">
        <v>1109.5999999999999</v>
      </c>
      <c r="AJ669" s="46">
        <v>25.976845252106614</v>
      </c>
      <c r="AK669" s="47">
        <v>21</v>
      </c>
      <c r="AL669" s="46">
        <v>46.976845252106614</v>
      </c>
    </row>
    <row r="670" spans="2:38">
      <c r="B670" s="62" t="s">
        <v>65</v>
      </c>
      <c r="C670" s="62" t="s">
        <v>122</v>
      </c>
      <c r="D670" s="61" t="s">
        <v>861</v>
      </c>
      <c r="E670" s="61">
        <v>1111551</v>
      </c>
      <c r="F670" s="61">
        <v>1111551</v>
      </c>
      <c r="G670" s="63">
        <v>6</v>
      </c>
      <c r="I670" s="60">
        <v>237975</v>
      </c>
      <c r="J670" s="57">
        <v>1901.2425000000001</v>
      </c>
      <c r="K670" s="59">
        <v>125.16814661990777</v>
      </c>
      <c r="L670" s="58"/>
      <c r="M670" s="57">
        <v>225894.75</v>
      </c>
      <c r="O670" s="57">
        <v>226346.53950000001</v>
      </c>
      <c r="P670" s="52"/>
      <c r="Q670" s="56">
        <v>132.80873964744933</v>
      </c>
      <c r="R670" s="55">
        <v>257574.25</v>
      </c>
      <c r="S670" s="55">
        <v>1939.4375</v>
      </c>
      <c r="T670" s="55">
        <v>41.5</v>
      </c>
      <c r="U670" s="55">
        <v>245.25</v>
      </c>
      <c r="V670" s="55">
        <v>65.625</v>
      </c>
      <c r="W670" s="46">
        <v>-7.3795845668473703</v>
      </c>
      <c r="X670" s="46">
        <v>324.84840516212398</v>
      </c>
      <c r="Y670" s="55">
        <v>216.13750000000005</v>
      </c>
      <c r="Z670" s="54">
        <v>0.11144339531436308</v>
      </c>
      <c r="AA670" s="54">
        <v>9.9222985182508119E-2</v>
      </c>
      <c r="AB670" s="53">
        <v>36.75</v>
      </c>
      <c r="AC670" s="52"/>
      <c r="AD670" s="51">
        <v>0.12</v>
      </c>
      <c r="AE670" s="50">
        <v>140.1883242142967</v>
      </c>
      <c r="AF670" s="49">
        <v>1614.589094837876</v>
      </c>
      <c r="AG670" s="49">
        <v>0</v>
      </c>
      <c r="AH670" s="49">
        <v>1723.3</v>
      </c>
      <c r="AI670" s="48">
        <v>1723.3</v>
      </c>
      <c r="AJ670" s="46">
        <v>-108.71090516212394</v>
      </c>
      <c r="AK670" s="47">
        <v>42</v>
      </c>
      <c r="AL670" s="46">
        <v>-66.710905162123936</v>
      </c>
    </row>
    <row r="671" spans="2:38">
      <c r="B671" s="62" t="s">
        <v>88</v>
      </c>
      <c r="C671" s="62" t="s">
        <v>131</v>
      </c>
      <c r="D671" s="61" t="s">
        <v>862</v>
      </c>
      <c r="E671" s="61">
        <v>1112386</v>
      </c>
      <c r="F671" s="61">
        <v>1112386</v>
      </c>
      <c r="G671" s="63">
        <v>5</v>
      </c>
      <c r="I671" s="60">
        <v>69415</v>
      </c>
      <c r="J671" s="57">
        <v>456.71250000000003</v>
      </c>
      <c r="K671" s="59">
        <v>151.98839532528669</v>
      </c>
      <c r="L671" s="58"/>
      <c r="M671" s="57">
        <v>70195.75</v>
      </c>
      <c r="O671" s="57">
        <v>70336.141499999998</v>
      </c>
      <c r="P671" s="52"/>
      <c r="Q671" s="56">
        <v>147.31659403887002</v>
      </c>
      <c r="R671" s="55">
        <v>73866.75</v>
      </c>
      <c r="S671" s="55">
        <v>501.41499999999996</v>
      </c>
      <c r="T671" s="55">
        <v>3</v>
      </c>
      <c r="U671" s="55">
        <v>65.275000000000006</v>
      </c>
      <c r="V671" s="55">
        <v>50.862499999999997</v>
      </c>
      <c r="W671" s="46">
        <v>-18.35075686569246</v>
      </c>
      <c r="X671" s="46">
        <v>76.852519125182425</v>
      </c>
      <c r="Y671" s="55">
        <v>8.4149999999999636</v>
      </c>
      <c r="Z671" s="54">
        <v>1.6782505509408303E-2</v>
      </c>
      <c r="AA671" s="54">
        <v>3.4617891198463334E-2</v>
      </c>
      <c r="AB671" s="53">
        <v>4</v>
      </c>
      <c r="AC671" s="52"/>
      <c r="AD671" s="51">
        <v>0.09</v>
      </c>
      <c r="AE671" s="50">
        <v>165.66735090456248</v>
      </c>
      <c r="AF671" s="49">
        <v>424.56248087481754</v>
      </c>
      <c r="AG671" s="49">
        <v>2</v>
      </c>
      <c r="AH671" s="49">
        <v>491</v>
      </c>
      <c r="AI671" s="48">
        <v>493</v>
      </c>
      <c r="AJ671" s="46">
        <v>-68.437519125182462</v>
      </c>
      <c r="AK671" s="47">
        <v>9</v>
      </c>
      <c r="AL671" s="46">
        <v>-59.437519125182462</v>
      </c>
    </row>
    <row r="672" spans="2:38">
      <c r="B672" s="62" t="s">
        <v>65</v>
      </c>
      <c r="C672" s="62" t="s">
        <v>135</v>
      </c>
      <c r="D672" s="61" t="s">
        <v>863</v>
      </c>
      <c r="E672" s="61">
        <v>1111773</v>
      </c>
      <c r="F672" s="61">
        <v>1111773</v>
      </c>
      <c r="G672" s="63">
        <v>4</v>
      </c>
      <c r="I672" s="60">
        <v>172350.75</v>
      </c>
      <c r="J672" s="57">
        <v>1022.3325</v>
      </c>
      <c r="K672" s="59">
        <v>168.58580745501098</v>
      </c>
      <c r="L672" s="58"/>
      <c r="M672" s="57">
        <v>176775.5</v>
      </c>
      <c r="O672" s="57">
        <v>177129.05100000001</v>
      </c>
      <c r="P672" s="52"/>
      <c r="Q672" s="56">
        <v>187.24283143433547</v>
      </c>
      <c r="R672" s="55">
        <v>180521.75</v>
      </c>
      <c r="S672" s="55">
        <v>964.10500000000002</v>
      </c>
      <c r="T672" s="55">
        <v>14.25</v>
      </c>
      <c r="U672" s="55">
        <v>154.1875</v>
      </c>
      <c r="V672" s="55">
        <v>0</v>
      </c>
      <c r="W672" s="46">
        <v>6.8560174574737118</v>
      </c>
      <c r="X672" s="46">
        <v>-17.835126858276794</v>
      </c>
      <c r="Y672" s="55">
        <v>-1.0149999999999864</v>
      </c>
      <c r="Z672" s="54">
        <v>-1.0527898932170109E-3</v>
      </c>
      <c r="AA672" s="54">
        <v>0.12324166821245286</v>
      </c>
      <c r="AB672" s="53">
        <v>25</v>
      </c>
      <c r="AC672" s="52"/>
      <c r="AD672" s="51">
        <v>7.0000000000000007E-2</v>
      </c>
      <c r="AE672" s="50">
        <v>180.38681397686176</v>
      </c>
      <c r="AF672" s="49">
        <v>981.94012685827681</v>
      </c>
      <c r="AG672" s="49">
        <v>14</v>
      </c>
      <c r="AH672" s="49">
        <v>951.12</v>
      </c>
      <c r="AI672" s="48">
        <v>965.12</v>
      </c>
      <c r="AJ672" s="46">
        <v>16.820126858276808</v>
      </c>
      <c r="AK672" s="47">
        <v>18</v>
      </c>
      <c r="AL672" s="46">
        <v>34.820126858276808</v>
      </c>
    </row>
    <row r="673" spans="2:38">
      <c r="B673" s="62" t="s">
        <v>138</v>
      </c>
      <c r="C673" s="62" t="s">
        <v>148</v>
      </c>
      <c r="D673" s="61" t="s">
        <v>864</v>
      </c>
      <c r="E673" s="61">
        <v>1110149</v>
      </c>
      <c r="F673" s="61">
        <v>1110149</v>
      </c>
      <c r="G673" s="63">
        <v>4</v>
      </c>
      <c r="I673" s="60">
        <v>794943.25</v>
      </c>
      <c r="J673" s="57">
        <v>4768.7917500000003</v>
      </c>
      <c r="K673" s="59">
        <v>166.69699405515033</v>
      </c>
      <c r="L673" s="58"/>
      <c r="M673" s="57">
        <v>813017.25</v>
      </c>
      <c r="O673" s="57">
        <v>814643.28449999995</v>
      </c>
      <c r="P673" s="52"/>
      <c r="Q673" s="56">
        <v>181.64364433711125</v>
      </c>
      <c r="R673" s="55">
        <v>841654</v>
      </c>
      <c r="S673" s="55">
        <v>4633.5449999999992</v>
      </c>
      <c r="T673" s="55">
        <v>308.0625</v>
      </c>
      <c r="U673" s="55">
        <v>685.39175</v>
      </c>
      <c r="V673" s="55">
        <v>156.86699999999999</v>
      </c>
      <c r="W673" s="46">
        <v>3.2778606981003975</v>
      </c>
      <c r="X673" s="46">
        <v>66.282894680898607</v>
      </c>
      <c r="Y673" s="55">
        <v>8.3549999999995634</v>
      </c>
      <c r="Z673" s="54">
        <v>1.8031550357230943E-3</v>
      </c>
      <c r="AA673" s="54">
        <v>2.1146062899358256E-3</v>
      </c>
      <c r="AB673" s="53">
        <v>2.75</v>
      </c>
      <c r="AC673" s="52"/>
      <c r="AD673" s="51">
        <v>7.0000000000000007E-2</v>
      </c>
      <c r="AE673" s="50">
        <v>178.36578363901086</v>
      </c>
      <c r="AF673" s="49">
        <v>4567.2621053191006</v>
      </c>
      <c r="AG673" s="49">
        <v>349.03</v>
      </c>
      <c r="AH673" s="49">
        <v>4276.16</v>
      </c>
      <c r="AI673" s="48">
        <v>4625.1899999999996</v>
      </c>
      <c r="AJ673" s="46">
        <v>-57.927894680899044</v>
      </c>
      <c r="AK673" s="47">
        <v>67</v>
      </c>
      <c r="AL673" s="46">
        <v>9.072105319100956</v>
      </c>
    </row>
    <row r="674" spans="2:38">
      <c r="B674" s="62" t="s">
        <v>94</v>
      </c>
      <c r="C674" s="62" t="s">
        <v>99</v>
      </c>
      <c r="D674" s="61" t="s">
        <v>865</v>
      </c>
      <c r="E674" s="61">
        <v>1110267</v>
      </c>
      <c r="F674" s="61">
        <v>1110267</v>
      </c>
      <c r="G674" s="63">
        <v>4</v>
      </c>
      <c r="I674" s="60">
        <v>263583.5</v>
      </c>
      <c r="J674" s="57">
        <v>1534.84925</v>
      </c>
      <c r="K674" s="59">
        <v>171.73250076514029</v>
      </c>
      <c r="L674" s="58"/>
      <c r="M674" s="57">
        <v>288028.5</v>
      </c>
      <c r="O674" s="57">
        <v>288604.55699999997</v>
      </c>
      <c r="P674" s="52"/>
      <c r="Q674" s="56">
        <v>172.79522618603298</v>
      </c>
      <c r="R674" s="55">
        <v>293987.75</v>
      </c>
      <c r="S674" s="55">
        <v>1701.365</v>
      </c>
      <c r="T674" s="55">
        <v>-11.875</v>
      </c>
      <c r="U674" s="55">
        <v>74.391500000000008</v>
      </c>
      <c r="V674" s="55">
        <v>135.16675000000001</v>
      </c>
      <c r="W674" s="46">
        <v>-9.2412246250157182</v>
      </c>
      <c r="X674" s="46">
        <v>115.94320280418742</v>
      </c>
      <c r="Y674" s="55">
        <v>190.97500000000014</v>
      </c>
      <c r="Z674" s="54">
        <v>0.11224810666729369</v>
      </c>
      <c r="AA674" s="54">
        <v>2.4884741431983558E-2</v>
      </c>
      <c r="AB674" s="53">
        <v>11</v>
      </c>
      <c r="AC674" s="52"/>
      <c r="AD674" s="51">
        <v>0.06</v>
      </c>
      <c r="AE674" s="50">
        <v>182.0364508110487</v>
      </c>
      <c r="AF674" s="49">
        <v>1585.4217971958126</v>
      </c>
      <c r="AG674" s="49">
        <v>0</v>
      </c>
      <c r="AH674" s="49">
        <v>1510.3899999999999</v>
      </c>
      <c r="AI674" s="48">
        <v>1510.3899999999999</v>
      </c>
      <c r="AJ674" s="46">
        <v>75.031797195812715</v>
      </c>
      <c r="AK674" s="47">
        <v>27</v>
      </c>
      <c r="AL674" s="46">
        <v>102.03179719581271</v>
      </c>
    </row>
    <row r="675" spans="2:38">
      <c r="B675" s="62" t="s">
        <v>74</v>
      </c>
      <c r="C675" s="62" t="s">
        <v>478</v>
      </c>
      <c r="D675" s="61" t="s">
        <v>866</v>
      </c>
      <c r="E675" s="61">
        <v>1112559</v>
      </c>
      <c r="F675" s="61">
        <v>1112559</v>
      </c>
      <c r="G675" s="63">
        <v>6</v>
      </c>
      <c r="I675" s="60">
        <v>372648.75</v>
      </c>
      <c r="J675" s="57">
        <v>2701.9437500000004</v>
      </c>
      <c r="K675" s="59">
        <v>137.91876681370584</v>
      </c>
      <c r="L675" s="58"/>
      <c r="M675" s="57">
        <v>385730.75</v>
      </c>
      <c r="O675" s="57">
        <v>386502.21149999998</v>
      </c>
      <c r="P675" s="52"/>
      <c r="Q675" s="56">
        <v>137.13024539191102</v>
      </c>
      <c r="R675" s="55">
        <v>389261</v>
      </c>
      <c r="S675" s="55">
        <v>2838.6225000000004</v>
      </c>
      <c r="T675" s="55">
        <v>147.5925</v>
      </c>
      <c r="U675" s="55">
        <v>165.04999999999998</v>
      </c>
      <c r="V675" s="55">
        <v>212.13774999999998</v>
      </c>
      <c r="W675" s="46">
        <v>-17.338773439439535</v>
      </c>
      <c r="X675" s="46">
        <v>336.4883217413585</v>
      </c>
      <c r="Y675" s="55">
        <v>189.50250000000051</v>
      </c>
      <c r="Z675" s="54">
        <v>6.6758612672167747E-2</v>
      </c>
      <c r="AA675" s="54">
        <v>4.1810104586734863E-2</v>
      </c>
      <c r="AB675" s="53">
        <v>18.25</v>
      </c>
      <c r="AC675" s="52"/>
      <c r="AD675" s="51">
        <v>0.12</v>
      </c>
      <c r="AE675" s="50">
        <v>154.46901883135055</v>
      </c>
      <c r="AF675" s="49">
        <v>2502.1341782586419</v>
      </c>
      <c r="AG675" s="49">
        <v>137.6</v>
      </c>
      <c r="AH675" s="49">
        <v>2511.52</v>
      </c>
      <c r="AI675" s="48">
        <v>2649.12</v>
      </c>
      <c r="AJ675" s="46">
        <v>-146.985821741358</v>
      </c>
      <c r="AK675" s="47">
        <v>49</v>
      </c>
      <c r="AL675" s="46">
        <v>-97.985821741357995</v>
      </c>
    </row>
    <row r="676" spans="2:38">
      <c r="B676" s="62" t="s">
        <v>74</v>
      </c>
      <c r="C676" s="62" t="s">
        <v>170</v>
      </c>
      <c r="D676" s="61" t="s">
        <v>867</v>
      </c>
      <c r="E676" s="61">
        <v>1110105</v>
      </c>
      <c r="F676" s="61">
        <v>1110105</v>
      </c>
      <c r="G676" s="63">
        <v>4</v>
      </c>
      <c r="I676" s="60">
        <v>99456.25</v>
      </c>
      <c r="J676" s="57">
        <v>587.97</v>
      </c>
      <c r="K676" s="59">
        <v>169.15191251254316</v>
      </c>
      <c r="L676" s="58"/>
      <c r="M676" s="57">
        <v>103895.25</v>
      </c>
      <c r="O676" s="57">
        <v>104103.0405</v>
      </c>
      <c r="P676" s="52"/>
      <c r="Q676" s="56">
        <v>176.06257403782337</v>
      </c>
      <c r="R676" s="55">
        <v>104781</v>
      </c>
      <c r="S676" s="55">
        <v>595.13499999999999</v>
      </c>
      <c r="T676" s="55">
        <v>99.20750000000001</v>
      </c>
      <c r="U676" s="55">
        <v>34.47925</v>
      </c>
      <c r="V676" s="55">
        <v>9.375</v>
      </c>
      <c r="W676" s="46">
        <v>-4.9299723505978079</v>
      </c>
      <c r="X676" s="46">
        <v>19.956394155157909</v>
      </c>
      <c r="Y676" s="55">
        <v>-8.1050000000000182</v>
      </c>
      <c r="Z676" s="54">
        <v>-1.3618758769018824E-2</v>
      </c>
      <c r="AA676" s="54">
        <v>5.9737962463272771E-3</v>
      </c>
      <c r="AB676" s="53">
        <v>2.75</v>
      </c>
      <c r="AC676" s="52"/>
      <c r="AD676" s="51">
        <v>7.0000000000000007E-2</v>
      </c>
      <c r="AE676" s="50">
        <v>180.99254638842118</v>
      </c>
      <c r="AF676" s="49">
        <v>575.17860584484208</v>
      </c>
      <c r="AG676" s="49">
        <v>63.6</v>
      </c>
      <c r="AH676" s="49">
        <v>539.64</v>
      </c>
      <c r="AI676" s="48">
        <v>603.24</v>
      </c>
      <c r="AJ676" s="46">
        <v>-28.061394155157927</v>
      </c>
      <c r="AK676" s="47">
        <v>12</v>
      </c>
      <c r="AL676" s="46">
        <v>-16.061394155157927</v>
      </c>
    </row>
    <row r="677" spans="2:38">
      <c r="B677" s="62" t="s">
        <v>113</v>
      </c>
      <c r="C677" s="62" t="s">
        <v>335</v>
      </c>
      <c r="D677" s="61" t="s">
        <v>868</v>
      </c>
      <c r="E677" s="61">
        <v>1110992</v>
      </c>
      <c r="F677" s="61">
        <v>1110992</v>
      </c>
      <c r="G677" s="63">
        <v>5</v>
      </c>
      <c r="I677" s="60">
        <v>285874</v>
      </c>
      <c r="J677" s="57">
        <v>1938.7392500000001</v>
      </c>
      <c r="K677" s="59">
        <v>147.45355776956598</v>
      </c>
      <c r="L677" s="58"/>
      <c r="M677" s="57">
        <v>327319</v>
      </c>
      <c r="O677" s="57">
        <v>327973.63799999998</v>
      </c>
      <c r="P677" s="52"/>
      <c r="Q677" s="56">
        <v>156.32137243037127</v>
      </c>
      <c r="R677" s="55">
        <v>353275.75</v>
      </c>
      <c r="S677" s="55">
        <v>2259.9324999999999</v>
      </c>
      <c r="T677" s="55">
        <v>40.682500000000005</v>
      </c>
      <c r="U677" s="55">
        <v>131.3125</v>
      </c>
      <c r="V677" s="55">
        <v>302.47075000000001</v>
      </c>
      <c r="W677" s="46">
        <v>-5.877541116151292</v>
      </c>
      <c r="X677" s="46">
        <v>237.88666239992722</v>
      </c>
      <c r="Y677" s="55">
        <v>570.4224999999999</v>
      </c>
      <c r="Z677" s="54">
        <v>0.25240687498409792</v>
      </c>
      <c r="AA677" s="54">
        <v>5.431587171185101E-2</v>
      </c>
      <c r="AB677" s="53">
        <v>34.75</v>
      </c>
      <c r="AC677" s="52"/>
      <c r="AD677" s="51">
        <v>0.1</v>
      </c>
      <c r="AE677" s="50">
        <v>162.19891354652256</v>
      </c>
      <c r="AF677" s="49">
        <v>2022.0458376000727</v>
      </c>
      <c r="AG677" s="49">
        <v>42.5</v>
      </c>
      <c r="AH677" s="49">
        <v>1647.01</v>
      </c>
      <c r="AI677" s="48">
        <v>1689.51</v>
      </c>
      <c r="AJ677" s="46">
        <v>332.53583760007268</v>
      </c>
      <c r="AK677" s="47">
        <v>26</v>
      </c>
      <c r="AL677" s="46">
        <v>358.53583760007268</v>
      </c>
    </row>
    <row r="678" spans="2:38">
      <c r="B678" s="62" t="s">
        <v>141</v>
      </c>
      <c r="C678" s="62" t="s">
        <v>142</v>
      </c>
      <c r="D678" s="61" t="s">
        <v>869</v>
      </c>
      <c r="E678" s="61">
        <v>1111935</v>
      </c>
      <c r="F678" s="61">
        <v>1111935</v>
      </c>
      <c r="G678" s="63">
        <v>4</v>
      </c>
      <c r="I678" s="60">
        <v>171905.75</v>
      </c>
      <c r="J678" s="57">
        <v>1060.9225000000001</v>
      </c>
      <c r="K678" s="59">
        <v>162.03422021872473</v>
      </c>
      <c r="L678" s="58"/>
      <c r="M678" s="57">
        <v>181452.5</v>
      </c>
      <c r="O678" s="57">
        <v>181815.405</v>
      </c>
      <c r="P678" s="52"/>
      <c r="Q678" s="56">
        <v>176.47231055378893</v>
      </c>
      <c r="R678" s="55">
        <v>183829</v>
      </c>
      <c r="S678" s="55">
        <v>1041.6875</v>
      </c>
      <c r="T678" s="55">
        <v>62.902499999999996</v>
      </c>
      <c r="U678" s="55">
        <v>63.674999999999997</v>
      </c>
      <c r="V678" s="55">
        <v>23.625</v>
      </c>
      <c r="W678" s="46">
        <v>1.4753527175662384</v>
      </c>
      <c r="X678" s="46">
        <v>2.7242674496455948</v>
      </c>
      <c r="Y678" s="55">
        <v>-3.4625000000000909</v>
      </c>
      <c r="Z678" s="54">
        <v>-3.3239335213296607E-3</v>
      </c>
      <c r="AA678" s="54">
        <v>0.15238182580442303</v>
      </c>
      <c r="AB678" s="53">
        <v>19.75</v>
      </c>
      <c r="AC678" s="52"/>
      <c r="AD678" s="51">
        <v>0.08</v>
      </c>
      <c r="AE678" s="50">
        <v>174.99695783622269</v>
      </c>
      <c r="AF678" s="49">
        <v>1038.9632325503544</v>
      </c>
      <c r="AG678" s="49">
        <v>61.15</v>
      </c>
      <c r="AH678" s="49">
        <v>984.00000000000011</v>
      </c>
      <c r="AI678" s="48">
        <v>1045.1500000000001</v>
      </c>
      <c r="AJ678" s="46">
        <v>-6.1867674496456857</v>
      </c>
      <c r="AK678" s="47">
        <v>22</v>
      </c>
      <c r="AL678" s="46">
        <v>15.813232550354314</v>
      </c>
    </row>
    <row r="679" spans="2:38">
      <c r="B679" s="62" t="s">
        <v>62</v>
      </c>
      <c r="C679" s="62" t="s">
        <v>541</v>
      </c>
      <c r="D679" s="61" t="s">
        <v>870</v>
      </c>
      <c r="E679" s="61">
        <v>1111065</v>
      </c>
      <c r="F679" s="61">
        <v>1111065</v>
      </c>
      <c r="G679" s="63">
        <v>5</v>
      </c>
      <c r="I679" s="60">
        <v>280370.5</v>
      </c>
      <c r="J679" s="57">
        <v>1912.0617500000003</v>
      </c>
      <c r="K679" s="59">
        <v>146.63255514629691</v>
      </c>
      <c r="L679" s="58"/>
      <c r="M679" s="57">
        <v>293278</v>
      </c>
      <c r="O679" s="57">
        <v>293864.55599999998</v>
      </c>
      <c r="P679" s="52"/>
      <c r="Q679" s="56">
        <v>155.9469220361122</v>
      </c>
      <c r="R679" s="55">
        <v>295255.75</v>
      </c>
      <c r="S679" s="55">
        <v>1893.3092499999998</v>
      </c>
      <c r="T679" s="55">
        <v>50.462500000000006</v>
      </c>
      <c r="U679" s="55">
        <v>208.14574999999999</v>
      </c>
      <c r="V679" s="55">
        <v>147.45400000000001</v>
      </c>
      <c r="W679" s="46">
        <v>-5.348888624814407</v>
      </c>
      <c r="X679" s="46">
        <v>71.410994888109599</v>
      </c>
      <c r="Y679" s="55">
        <v>105.89924999999971</v>
      </c>
      <c r="Z679" s="54">
        <v>5.5933413941752899E-2</v>
      </c>
      <c r="AA679" s="54">
        <v>1.6814429837970039E-3</v>
      </c>
      <c r="AB679" s="53">
        <v>0.5</v>
      </c>
      <c r="AC679" s="52"/>
      <c r="AD679" s="51">
        <v>0.1</v>
      </c>
      <c r="AE679" s="50">
        <v>161.29581066092661</v>
      </c>
      <c r="AF679" s="49">
        <v>1821.8982551118902</v>
      </c>
      <c r="AG679" s="49">
        <v>93.3</v>
      </c>
      <c r="AH679" s="49">
        <v>1694.1100000000001</v>
      </c>
      <c r="AI679" s="48">
        <v>1787.41</v>
      </c>
      <c r="AJ679" s="46">
        <v>34.488255111890112</v>
      </c>
      <c r="AK679" s="47">
        <v>35</v>
      </c>
      <c r="AL679" s="46">
        <v>69.488255111890112</v>
      </c>
    </row>
    <row r="680" spans="2:38">
      <c r="B680" s="62" t="s">
        <v>145</v>
      </c>
      <c r="C680" s="62" t="s">
        <v>257</v>
      </c>
      <c r="D680" s="61" t="s">
        <v>871</v>
      </c>
      <c r="E680" s="61">
        <v>1112800</v>
      </c>
      <c r="F680" s="61">
        <v>1112800</v>
      </c>
      <c r="G680" s="63">
        <v>5</v>
      </c>
      <c r="I680" s="60">
        <v>375186.75</v>
      </c>
      <c r="J680" s="57">
        <v>2546.4410000000003</v>
      </c>
      <c r="K680" s="59">
        <v>147.33769602358743</v>
      </c>
      <c r="L680" s="58"/>
      <c r="M680" s="57">
        <v>397547</v>
      </c>
      <c r="O680" s="57">
        <v>398342.09399999998</v>
      </c>
      <c r="P680" s="52"/>
      <c r="Q680" s="56">
        <v>161.99954960590514</v>
      </c>
      <c r="R680" s="55">
        <v>404644.5</v>
      </c>
      <c r="S680" s="55">
        <v>2497.8125000000005</v>
      </c>
      <c r="T680" s="55">
        <v>29.227499999999999</v>
      </c>
      <c r="U680" s="55">
        <v>213</v>
      </c>
      <c r="V680" s="55">
        <v>217.52100000000002</v>
      </c>
      <c r="W680" s="46">
        <v>-7.1916020041015827E-2</v>
      </c>
      <c r="X680" s="46">
        <v>39.994941174709766</v>
      </c>
      <c r="Y680" s="55">
        <v>166.81250000000045</v>
      </c>
      <c r="Z680" s="54">
        <v>6.6783435506067981E-2</v>
      </c>
      <c r="AA680" s="54">
        <v>0</v>
      </c>
      <c r="AB680" s="53">
        <v>0</v>
      </c>
      <c r="AC680" s="52"/>
      <c r="AD680" s="51">
        <v>0.1</v>
      </c>
      <c r="AE680" s="50">
        <v>162.07146562594616</v>
      </c>
      <c r="AF680" s="49">
        <v>2457.8175588252907</v>
      </c>
      <c r="AG680" s="49">
        <v>3</v>
      </c>
      <c r="AH680" s="49">
        <v>2328</v>
      </c>
      <c r="AI680" s="48">
        <v>2331</v>
      </c>
      <c r="AJ680" s="46">
        <v>126.81755882529069</v>
      </c>
      <c r="AK680" s="47">
        <v>45</v>
      </c>
      <c r="AL680" s="46">
        <v>171.81755882529069</v>
      </c>
    </row>
    <row r="681" spans="2:38">
      <c r="B681" s="62" t="s">
        <v>154</v>
      </c>
      <c r="C681" s="62" t="s">
        <v>232</v>
      </c>
      <c r="D681" s="61" t="s">
        <v>872</v>
      </c>
      <c r="E681" s="61">
        <v>1110903</v>
      </c>
      <c r="F681" s="61">
        <v>1110903</v>
      </c>
      <c r="G681" s="63">
        <v>3</v>
      </c>
      <c r="I681" s="60">
        <v>169988.75</v>
      </c>
      <c r="J681" s="57">
        <v>956.74675000000002</v>
      </c>
      <c r="K681" s="59">
        <v>177.6737156410513</v>
      </c>
      <c r="L681" s="58"/>
      <c r="M681" s="57">
        <v>175609</v>
      </c>
      <c r="O681" s="57">
        <v>175960.21799999999</v>
      </c>
      <c r="P681" s="52"/>
      <c r="Q681" s="56">
        <v>183.73432304614653</v>
      </c>
      <c r="R681" s="55">
        <v>178800</v>
      </c>
      <c r="S681" s="55">
        <v>973.14425000000006</v>
      </c>
      <c r="T681" s="55">
        <v>0</v>
      </c>
      <c r="U681" s="55">
        <v>205.29575</v>
      </c>
      <c r="V681" s="55">
        <v>16.691499999999998</v>
      </c>
      <c r="W681" s="46">
        <v>-4.5998155333678596</v>
      </c>
      <c r="X681" s="46">
        <v>38.846202247442193</v>
      </c>
      <c r="Y681" s="55">
        <v>-24.915749999999889</v>
      </c>
      <c r="Z681" s="54">
        <v>-2.5603347088573855E-2</v>
      </c>
      <c r="AA681" s="54">
        <v>0</v>
      </c>
      <c r="AB681" s="53">
        <v>0</v>
      </c>
      <c r="AC681" s="52"/>
      <c r="AD681" s="51">
        <v>0.06</v>
      </c>
      <c r="AE681" s="50">
        <v>188.33413857951439</v>
      </c>
      <c r="AF681" s="49">
        <v>934.29804775255786</v>
      </c>
      <c r="AG681" s="49">
        <v>0</v>
      </c>
      <c r="AH681" s="49">
        <v>998.06</v>
      </c>
      <c r="AI681" s="48">
        <v>998.06</v>
      </c>
      <c r="AJ681" s="46">
        <v>-63.761952247442082</v>
      </c>
      <c r="AK681" s="47">
        <v>18</v>
      </c>
      <c r="AL681" s="46">
        <v>-45.761952247442082</v>
      </c>
    </row>
    <row r="682" spans="2:38">
      <c r="B682" s="62" t="s">
        <v>88</v>
      </c>
      <c r="C682" s="62" t="s">
        <v>131</v>
      </c>
      <c r="D682" s="61" t="s">
        <v>873</v>
      </c>
      <c r="E682" s="61">
        <v>1112353</v>
      </c>
      <c r="F682" s="61">
        <v>1112353</v>
      </c>
      <c r="G682" s="63">
        <v>4</v>
      </c>
      <c r="I682" s="60">
        <v>250330</v>
      </c>
      <c r="J682" s="57">
        <v>1537.9404999999999</v>
      </c>
      <c r="K682" s="59">
        <v>162.76962600308661</v>
      </c>
      <c r="L682" s="58"/>
      <c r="M682" s="57">
        <v>245240</v>
      </c>
      <c r="O682" s="57">
        <v>245730.48</v>
      </c>
      <c r="P682" s="52"/>
      <c r="Q682" s="56">
        <v>151.43602361870362</v>
      </c>
      <c r="R682" s="55">
        <v>256320.5</v>
      </c>
      <c r="S682" s="55">
        <v>1692.59925</v>
      </c>
      <c r="T682" s="55">
        <v>4</v>
      </c>
      <c r="U682" s="55">
        <v>32.95825</v>
      </c>
      <c r="V682" s="55">
        <v>107.87100000000001</v>
      </c>
      <c r="W682" s="46">
        <v>-24.355172464629931</v>
      </c>
      <c r="X682" s="46">
        <v>294.74494628667958</v>
      </c>
      <c r="Y682" s="55">
        <v>192.11924999999997</v>
      </c>
      <c r="Z682" s="54">
        <v>0.11350545617930527</v>
      </c>
      <c r="AA682" s="54">
        <v>4.3054032499252317E-3</v>
      </c>
      <c r="AB682" s="53">
        <v>3.25</v>
      </c>
      <c r="AC682" s="52"/>
      <c r="AD682" s="51">
        <v>0.08</v>
      </c>
      <c r="AE682" s="50">
        <v>175.79119608333355</v>
      </c>
      <c r="AF682" s="49">
        <v>1397.8543037133204</v>
      </c>
      <c r="AG682" s="49">
        <v>4</v>
      </c>
      <c r="AH682" s="49">
        <v>1496.48</v>
      </c>
      <c r="AI682" s="48">
        <v>1500.48</v>
      </c>
      <c r="AJ682" s="46">
        <v>-102.62569628667961</v>
      </c>
      <c r="AK682" s="47">
        <v>24</v>
      </c>
      <c r="AL682" s="46">
        <v>-78.625696286679613</v>
      </c>
    </row>
    <row r="683" spans="2:38">
      <c r="B683" s="62" t="s">
        <v>74</v>
      </c>
      <c r="C683" s="62" t="s">
        <v>478</v>
      </c>
      <c r="D683" s="61" t="s">
        <v>874</v>
      </c>
      <c r="E683" s="61">
        <v>1112540</v>
      </c>
      <c r="F683" s="61">
        <v>1112540</v>
      </c>
      <c r="G683" s="63">
        <v>3</v>
      </c>
      <c r="I683" s="60">
        <v>188237</v>
      </c>
      <c r="J683" s="57">
        <v>1065.2635</v>
      </c>
      <c r="K683" s="59">
        <v>176.7046369278587</v>
      </c>
      <c r="L683" s="58"/>
      <c r="M683" s="57">
        <v>200566.75</v>
      </c>
      <c r="O683" s="57">
        <v>200967.8835</v>
      </c>
      <c r="P683" s="52"/>
      <c r="Q683" s="56">
        <v>189.49380068984806</v>
      </c>
      <c r="R683" s="55">
        <v>208351.75</v>
      </c>
      <c r="S683" s="55">
        <v>1099.5174999999999</v>
      </c>
      <c r="T683" s="55">
        <v>0</v>
      </c>
      <c r="U683" s="55">
        <v>96.100000000000009</v>
      </c>
      <c r="V683" s="55">
        <v>105.2375</v>
      </c>
      <c r="W683" s="46">
        <v>2.1868855463178249</v>
      </c>
      <c r="X683" s="46">
        <v>26.583896101811888</v>
      </c>
      <c r="Y683" s="55">
        <v>60.947499999999991</v>
      </c>
      <c r="Z683" s="54">
        <v>5.5431132292119038E-2</v>
      </c>
      <c r="AA683" s="54">
        <v>1.180810866013072E-2</v>
      </c>
      <c r="AB683" s="53">
        <v>4.5</v>
      </c>
      <c r="AC683" s="52"/>
      <c r="AD683" s="51">
        <v>0.06</v>
      </c>
      <c r="AE683" s="50">
        <v>187.30691514353023</v>
      </c>
      <c r="AF683" s="49">
        <v>1072.933603898188</v>
      </c>
      <c r="AG683" s="49">
        <v>0</v>
      </c>
      <c r="AH683" s="49">
        <v>1038.57</v>
      </c>
      <c r="AI683" s="48">
        <v>1038.57</v>
      </c>
      <c r="AJ683" s="46">
        <v>34.363603898188103</v>
      </c>
      <c r="AK683" s="47">
        <v>21</v>
      </c>
      <c r="AL683" s="46">
        <v>55.363603898188103</v>
      </c>
    </row>
    <row r="684" spans="2:38">
      <c r="B684" s="62" t="s">
        <v>85</v>
      </c>
      <c r="C684" s="62" t="s">
        <v>97</v>
      </c>
      <c r="D684" s="61" t="s">
        <v>875</v>
      </c>
      <c r="E684" s="61">
        <v>1110783</v>
      </c>
      <c r="F684" s="61">
        <v>1110783</v>
      </c>
      <c r="G684" s="63">
        <v>4</v>
      </c>
      <c r="I684" s="60">
        <v>219606.75</v>
      </c>
      <c r="J684" s="57">
        <v>1352.6064999999999</v>
      </c>
      <c r="K684" s="59">
        <v>162.35819508482328</v>
      </c>
      <c r="L684" s="58"/>
      <c r="M684" s="57">
        <v>222251</v>
      </c>
      <c r="O684" s="57">
        <v>222695.50200000001</v>
      </c>
      <c r="P684" s="52"/>
      <c r="Q684" s="56">
        <v>179.0176206314203</v>
      </c>
      <c r="R684" s="55">
        <v>233999.75</v>
      </c>
      <c r="S684" s="55">
        <v>1307.1324999999999</v>
      </c>
      <c r="T684" s="55">
        <v>41.3125</v>
      </c>
      <c r="U684" s="55">
        <v>89.84575000000001</v>
      </c>
      <c r="V684" s="55">
        <v>93.91225</v>
      </c>
      <c r="W684" s="46">
        <v>3.6707699398111515</v>
      </c>
      <c r="X684" s="46">
        <v>37.103975839818759</v>
      </c>
      <c r="Y684" s="55">
        <v>-43.177500000000009</v>
      </c>
      <c r="Z684" s="54">
        <v>-3.3032228943890546E-2</v>
      </c>
      <c r="AA684" s="54">
        <v>0.15067106328821014</v>
      </c>
      <c r="AB684" s="53">
        <v>52.75</v>
      </c>
      <c r="AC684" s="52"/>
      <c r="AD684" s="51">
        <v>0.08</v>
      </c>
      <c r="AE684" s="50">
        <v>175.34685069160915</v>
      </c>
      <c r="AF684" s="49">
        <v>1270.0285241601812</v>
      </c>
      <c r="AG684" s="49">
        <v>53.07</v>
      </c>
      <c r="AH684" s="49">
        <v>1297.24</v>
      </c>
      <c r="AI684" s="48">
        <v>1350.31</v>
      </c>
      <c r="AJ684" s="46">
        <v>-80.281475839818768</v>
      </c>
      <c r="AK684" s="47">
        <v>23</v>
      </c>
      <c r="AL684" s="46">
        <v>-57.281475839818768</v>
      </c>
    </row>
    <row r="685" spans="2:38">
      <c r="B685" s="62" t="s">
        <v>113</v>
      </c>
      <c r="C685" s="62" t="s">
        <v>335</v>
      </c>
      <c r="D685" s="61" t="s">
        <v>876</v>
      </c>
      <c r="E685" s="61">
        <v>1110993</v>
      </c>
      <c r="F685" s="61">
        <v>1110993</v>
      </c>
      <c r="G685" s="63">
        <v>6</v>
      </c>
      <c r="I685" s="60">
        <v>192669</v>
      </c>
      <c r="J685" s="57">
        <v>1351.8210000000001</v>
      </c>
      <c r="K685" s="59">
        <v>142.52552667845816</v>
      </c>
      <c r="L685" s="58"/>
      <c r="M685" s="57">
        <v>218098.25</v>
      </c>
      <c r="O685" s="57">
        <v>218534.44649999999</v>
      </c>
      <c r="P685" s="52"/>
      <c r="Q685" s="56">
        <v>159.7383153235256</v>
      </c>
      <c r="R685" s="55">
        <v>233120.5</v>
      </c>
      <c r="S685" s="55">
        <v>1459.3899999999999</v>
      </c>
      <c r="T685" s="55">
        <v>3.6666666666666665</v>
      </c>
      <c r="U685" s="55">
        <v>153.26650000000001</v>
      </c>
      <c r="V685" s="55">
        <v>133.52925000000002</v>
      </c>
      <c r="W685" s="46">
        <v>1.5349807104370257</v>
      </c>
      <c r="X685" s="46">
        <v>78.038291867799217</v>
      </c>
      <c r="Y685" s="55">
        <v>264.90999999999985</v>
      </c>
      <c r="Z685" s="54">
        <v>0.1815210464646187</v>
      </c>
      <c r="AA685" s="54">
        <v>1.1823228109210588E-2</v>
      </c>
      <c r="AB685" s="53">
        <v>5.25</v>
      </c>
      <c r="AC685" s="52"/>
      <c r="AD685" s="51">
        <v>0.11</v>
      </c>
      <c r="AE685" s="50">
        <v>158.20333461308857</v>
      </c>
      <c r="AF685" s="49">
        <v>1381.3517081322007</v>
      </c>
      <c r="AG685" s="49">
        <v>5</v>
      </c>
      <c r="AH685" s="49">
        <v>1189.48</v>
      </c>
      <c r="AI685" s="48">
        <v>1194.48</v>
      </c>
      <c r="AJ685" s="46">
        <v>186.87170813220064</v>
      </c>
      <c r="AK685" s="47">
        <v>18</v>
      </c>
      <c r="AL685" s="46">
        <v>204.87170813220064</v>
      </c>
    </row>
    <row r="686" spans="2:38">
      <c r="B686" s="62" t="s">
        <v>141</v>
      </c>
      <c r="C686" s="62" t="s">
        <v>285</v>
      </c>
      <c r="D686" s="61" t="s">
        <v>877</v>
      </c>
      <c r="E686" s="61">
        <v>1111901</v>
      </c>
      <c r="F686" s="61">
        <v>1111901</v>
      </c>
      <c r="G686" s="63">
        <v>3</v>
      </c>
      <c r="I686" s="60">
        <v>74686.5</v>
      </c>
      <c r="J686" s="57">
        <v>421.01675</v>
      </c>
      <c r="K686" s="59">
        <v>177.39555492744648</v>
      </c>
      <c r="L686" s="58"/>
      <c r="M686" s="57">
        <v>80330.5</v>
      </c>
      <c r="O686" s="57">
        <v>80491.160999999993</v>
      </c>
      <c r="P686" s="52"/>
      <c r="Q686" s="56">
        <v>200.63891477815179</v>
      </c>
      <c r="R686" s="55">
        <v>79544</v>
      </c>
      <c r="S686" s="55">
        <v>396.45350000000002</v>
      </c>
      <c r="T686" s="55">
        <v>0</v>
      </c>
      <c r="U686" s="55">
        <v>14.35425</v>
      </c>
      <c r="V686" s="55">
        <v>6.2584999999999997</v>
      </c>
      <c r="W686" s="46">
        <v>12.599626555058506</v>
      </c>
      <c r="X686" s="46">
        <v>-31.601518504982778</v>
      </c>
      <c r="Y686" s="55">
        <v>-33.54649999999998</v>
      </c>
      <c r="Z686" s="54">
        <v>-8.4616480873545022E-2</v>
      </c>
      <c r="AA686" s="54">
        <v>1.0431918008784775E-2</v>
      </c>
      <c r="AB686" s="53">
        <v>1.5</v>
      </c>
      <c r="AC686" s="52"/>
      <c r="AD686" s="51">
        <v>0.06</v>
      </c>
      <c r="AE686" s="50">
        <v>188.03928822309328</v>
      </c>
      <c r="AF686" s="49">
        <v>428.0550185049828</v>
      </c>
      <c r="AG686" s="49">
        <v>0</v>
      </c>
      <c r="AH686" s="49">
        <v>430</v>
      </c>
      <c r="AI686" s="48">
        <v>430</v>
      </c>
      <c r="AJ686" s="46">
        <v>-1.9449814950172026</v>
      </c>
      <c r="AK686" s="47">
        <v>11</v>
      </c>
      <c r="AL686" s="46">
        <v>9.0550185049827974</v>
      </c>
    </row>
    <row r="687" spans="2:38">
      <c r="B687" s="62" t="s">
        <v>188</v>
      </c>
      <c r="C687" s="62" t="s">
        <v>212</v>
      </c>
      <c r="D687" s="61" t="s">
        <v>878</v>
      </c>
      <c r="E687" s="61">
        <v>1111077</v>
      </c>
      <c r="F687" s="61">
        <v>1111077</v>
      </c>
      <c r="G687" s="63">
        <v>3</v>
      </c>
      <c r="I687" s="60">
        <v>216694.25</v>
      </c>
      <c r="J687" s="57">
        <v>1182.6000000000001</v>
      </c>
      <c r="K687" s="59">
        <v>183.23545577541009</v>
      </c>
      <c r="L687" s="58"/>
      <c r="M687" s="57">
        <v>211682.75</v>
      </c>
      <c r="O687" s="57">
        <v>212106.11550000001</v>
      </c>
      <c r="P687" s="52"/>
      <c r="Q687" s="56">
        <v>177.42703767441824</v>
      </c>
      <c r="R687" s="55">
        <v>220323.75</v>
      </c>
      <c r="S687" s="55">
        <v>1241.771</v>
      </c>
      <c r="T687" s="55">
        <v>16.98</v>
      </c>
      <c r="U687" s="55">
        <v>50.412750000000003</v>
      </c>
      <c r="V687" s="55">
        <v>29.074749999999998</v>
      </c>
      <c r="W687" s="46">
        <v>-13.137836332008249</v>
      </c>
      <c r="X687" s="46">
        <v>128.73211176896598</v>
      </c>
      <c r="Y687" s="55">
        <v>-62.729000000000042</v>
      </c>
      <c r="Z687" s="54">
        <v>-5.0515755320425459E-2</v>
      </c>
      <c r="AA687" s="54">
        <v>0</v>
      </c>
      <c r="AB687" s="53">
        <v>0</v>
      </c>
      <c r="AC687" s="52"/>
      <c r="AD687" s="51">
        <v>0.04</v>
      </c>
      <c r="AE687" s="50">
        <v>190.56487400642649</v>
      </c>
      <c r="AF687" s="49">
        <v>1113.038888231034</v>
      </c>
      <c r="AG687" s="49">
        <v>22.3</v>
      </c>
      <c r="AH687" s="49">
        <v>1282.2</v>
      </c>
      <c r="AI687" s="48">
        <v>1304.5</v>
      </c>
      <c r="AJ687" s="46">
        <v>-191.46111176896602</v>
      </c>
      <c r="AK687" s="47">
        <v>21</v>
      </c>
      <c r="AL687" s="46">
        <v>-170.46111176896602</v>
      </c>
    </row>
    <row r="688" spans="2:38">
      <c r="B688" s="62" t="s">
        <v>113</v>
      </c>
      <c r="C688" s="62" t="s">
        <v>114</v>
      </c>
      <c r="D688" s="61" t="s">
        <v>879</v>
      </c>
      <c r="E688" s="61">
        <v>1110962</v>
      </c>
      <c r="F688" s="61">
        <v>1110962</v>
      </c>
      <c r="G688" s="63">
        <v>4</v>
      </c>
      <c r="I688" s="60">
        <v>322081.25</v>
      </c>
      <c r="J688" s="57">
        <v>2005.3475000000001</v>
      </c>
      <c r="K688" s="59">
        <v>160.61119082852224</v>
      </c>
      <c r="L688" s="58"/>
      <c r="M688" s="57">
        <v>343722.75</v>
      </c>
      <c r="O688" s="57">
        <v>344410.19549999997</v>
      </c>
      <c r="P688" s="52"/>
      <c r="Q688" s="56">
        <v>178.47972723858859</v>
      </c>
      <c r="R688" s="55">
        <v>365490.25</v>
      </c>
      <c r="S688" s="55">
        <v>2047.7969999999998</v>
      </c>
      <c r="T688" s="55">
        <v>15.916666666666666</v>
      </c>
      <c r="U688" s="55">
        <v>271.53775000000002</v>
      </c>
      <c r="V688" s="55">
        <v>76.541749999999993</v>
      </c>
      <c r="W688" s="46">
        <v>5.0196411437845825</v>
      </c>
      <c r="X688" s="46">
        <v>62.267053290739113</v>
      </c>
      <c r="Y688" s="55">
        <v>79.416999999999689</v>
      </c>
      <c r="Z688" s="54">
        <v>3.8781676113403669E-2</v>
      </c>
      <c r="AA688" s="54">
        <v>1.9981490829547367E-3</v>
      </c>
      <c r="AB688" s="53">
        <v>1</v>
      </c>
      <c r="AC688" s="52"/>
      <c r="AD688" s="51">
        <v>0.08</v>
      </c>
      <c r="AE688" s="50">
        <v>173.46008609480401</v>
      </c>
      <c r="AF688" s="49">
        <v>1985.5299467092607</v>
      </c>
      <c r="AG688" s="49">
        <v>17</v>
      </c>
      <c r="AH688" s="49">
        <v>1951.38</v>
      </c>
      <c r="AI688" s="48">
        <v>1968.38</v>
      </c>
      <c r="AJ688" s="46">
        <v>17.149946709260576</v>
      </c>
      <c r="AK688" s="47">
        <v>32</v>
      </c>
      <c r="AL688" s="46">
        <v>49.149946709260576</v>
      </c>
    </row>
    <row r="689" spans="2:38">
      <c r="B689" s="62" t="s">
        <v>151</v>
      </c>
      <c r="C689" s="62" t="s">
        <v>261</v>
      </c>
      <c r="D689" s="61" t="s">
        <v>880</v>
      </c>
      <c r="E689" s="61">
        <v>1111335</v>
      </c>
      <c r="F689" s="61">
        <v>1111335</v>
      </c>
      <c r="G689" s="63">
        <v>1</v>
      </c>
      <c r="I689" s="60">
        <v>126606.25</v>
      </c>
      <c r="J689" s="57">
        <v>628.52749999999992</v>
      </c>
      <c r="K689" s="59">
        <v>201.4331115185891</v>
      </c>
      <c r="L689" s="58"/>
      <c r="M689" s="57">
        <v>130818</v>
      </c>
      <c r="O689" s="57">
        <v>131079.636</v>
      </c>
      <c r="P689" s="52"/>
      <c r="Q689" s="56">
        <v>186.58353815718482</v>
      </c>
      <c r="R689" s="55">
        <v>132277</v>
      </c>
      <c r="S689" s="55">
        <v>708.9425</v>
      </c>
      <c r="T689" s="55">
        <v>28.875</v>
      </c>
      <c r="U689" s="55">
        <v>29.777666666666665</v>
      </c>
      <c r="V689" s="55">
        <v>34</v>
      </c>
      <c r="W689" s="46">
        <v>-14.849573361404282</v>
      </c>
      <c r="X689" s="46">
        <v>58.20720126087781</v>
      </c>
      <c r="Y689" s="55">
        <v>-22.177500000000009</v>
      </c>
      <c r="Z689" s="54">
        <v>-3.1282508807131765E-2</v>
      </c>
      <c r="AA689" s="54">
        <v>6.7912002713572714E-2</v>
      </c>
      <c r="AB689" s="53">
        <v>9</v>
      </c>
      <c r="AC689" s="52"/>
      <c r="AD689" s="51">
        <v>0</v>
      </c>
      <c r="AE689" s="50">
        <v>201.4331115185891</v>
      </c>
      <c r="AF689" s="49">
        <v>650.73529873912219</v>
      </c>
      <c r="AG689" s="49">
        <v>30.6</v>
      </c>
      <c r="AH689" s="49">
        <v>700.52</v>
      </c>
      <c r="AI689" s="48">
        <v>731.12</v>
      </c>
      <c r="AJ689" s="46">
        <v>-80.384701260877819</v>
      </c>
      <c r="AK689" s="47">
        <v>9</v>
      </c>
      <c r="AL689" s="46">
        <v>-71.384701260877819</v>
      </c>
    </row>
    <row r="690" spans="2:38">
      <c r="B690" s="62" t="s">
        <v>91</v>
      </c>
      <c r="C690" s="62" t="s">
        <v>243</v>
      </c>
      <c r="D690" s="61" t="s">
        <v>881</v>
      </c>
      <c r="E690" s="61">
        <v>1113007</v>
      </c>
      <c r="F690" s="61">
        <v>1113007</v>
      </c>
      <c r="G690" s="63">
        <v>3</v>
      </c>
      <c r="I690" s="60">
        <v>678836.5</v>
      </c>
      <c r="J690" s="57">
        <v>3804.7557500000003</v>
      </c>
      <c r="K690" s="59">
        <v>178.41789187124559</v>
      </c>
      <c r="L690" s="58"/>
      <c r="M690" s="57">
        <v>695702</v>
      </c>
      <c r="O690" s="57">
        <v>697093.40399999998</v>
      </c>
      <c r="P690" s="52"/>
      <c r="Q690" s="56">
        <v>192.06146379604351</v>
      </c>
      <c r="R690" s="55">
        <v>699821.75</v>
      </c>
      <c r="S690" s="55">
        <v>3643.7385000000004</v>
      </c>
      <c r="T690" s="55">
        <v>18.75</v>
      </c>
      <c r="U690" s="55">
        <v>389.53325000000001</v>
      </c>
      <c r="V690" s="55">
        <v>114.85425000000001</v>
      </c>
      <c r="W690" s="46">
        <v>2.9384984125231881</v>
      </c>
      <c r="X690" s="46">
        <v>-42.18828623863601</v>
      </c>
      <c r="Y690" s="55">
        <v>-2.2914999999993597</v>
      </c>
      <c r="Z690" s="54">
        <v>-6.2888706201044871E-4</v>
      </c>
      <c r="AA690" s="54">
        <v>4.4010925840491525E-3</v>
      </c>
      <c r="AB690" s="53">
        <v>8</v>
      </c>
      <c r="AC690" s="52"/>
      <c r="AD690" s="51">
        <v>0.06</v>
      </c>
      <c r="AE690" s="50">
        <v>189.12296538352032</v>
      </c>
      <c r="AF690" s="49">
        <v>3685.9267862386364</v>
      </c>
      <c r="AG690" s="49">
        <v>0</v>
      </c>
      <c r="AH690" s="49">
        <v>3646.0299999999997</v>
      </c>
      <c r="AI690" s="48">
        <v>3646.0299999999997</v>
      </c>
      <c r="AJ690" s="46">
        <v>39.896786238636651</v>
      </c>
      <c r="AK690" s="47">
        <v>60</v>
      </c>
      <c r="AL690" s="46">
        <v>99.896786238636651</v>
      </c>
    </row>
    <row r="691" spans="2:38">
      <c r="B691" s="62" t="s">
        <v>91</v>
      </c>
      <c r="C691" s="62" t="s">
        <v>255</v>
      </c>
      <c r="D691" s="61" t="s">
        <v>882</v>
      </c>
      <c r="E691" s="61">
        <v>1112501</v>
      </c>
      <c r="F691" s="61">
        <v>1112501</v>
      </c>
      <c r="G691" s="63">
        <v>5</v>
      </c>
      <c r="I691" s="60">
        <v>161352</v>
      </c>
      <c r="J691" s="57">
        <v>1094.3697499999998</v>
      </c>
      <c r="K691" s="59">
        <v>147.43828582615703</v>
      </c>
      <c r="L691" s="58"/>
      <c r="M691" s="57">
        <v>177036.75</v>
      </c>
      <c r="O691" s="57">
        <v>177390.8235</v>
      </c>
      <c r="P691" s="52"/>
      <c r="Q691" s="56">
        <v>162.95948900469747</v>
      </c>
      <c r="R691" s="55">
        <v>181381</v>
      </c>
      <c r="S691" s="55">
        <v>1113.0435</v>
      </c>
      <c r="T691" s="55">
        <v>0</v>
      </c>
      <c r="U691" s="55">
        <v>60.083500000000001</v>
      </c>
      <c r="V691" s="55">
        <v>23.125</v>
      </c>
      <c r="W691" s="46">
        <v>0.77737459592475489</v>
      </c>
      <c r="X691" s="46">
        <v>19.267998634328933</v>
      </c>
      <c r="Y691" s="55">
        <v>94.643500000000017</v>
      </c>
      <c r="Z691" s="54">
        <v>8.5031267870483068E-2</v>
      </c>
      <c r="AA691" s="54">
        <v>6.3722788647010198E-2</v>
      </c>
      <c r="AB691" s="53">
        <v>12.75</v>
      </c>
      <c r="AC691" s="52"/>
      <c r="AD691" s="51">
        <v>0.1</v>
      </c>
      <c r="AE691" s="50">
        <v>162.18211440877272</v>
      </c>
      <c r="AF691" s="49">
        <v>1093.7755013656711</v>
      </c>
      <c r="AG691" s="49">
        <v>0</v>
      </c>
      <c r="AH691" s="49">
        <v>1018.4</v>
      </c>
      <c r="AI691" s="48">
        <v>1018.4</v>
      </c>
      <c r="AJ691" s="46">
        <v>75.375501365671084</v>
      </c>
      <c r="AK691" s="47">
        <v>16</v>
      </c>
      <c r="AL691" s="46">
        <v>91.375501365671084</v>
      </c>
    </row>
    <row r="692" spans="2:38">
      <c r="B692" s="62" t="s">
        <v>104</v>
      </c>
      <c r="C692" s="62" t="s">
        <v>273</v>
      </c>
      <c r="D692" s="61" t="s">
        <v>883</v>
      </c>
      <c r="E692" s="61">
        <v>1112605</v>
      </c>
      <c r="F692" s="61">
        <v>1112605</v>
      </c>
      <c r="G692" s="63">
        <v>4</v>
      </c>
      <c r="I692" s="60">
        <v>737486.75</v>
      </c>
      <c r="J692" s="57">
        <v>4511.16075</v>
      </c>
      <c r="K692" s="59">
        <v>163.48048559342516</v>
      </c>
      <c r="L692" s="58"/>
      <c r="M692" s="57">
        <v>780387.5</v>
      </c>
      <c r="O692" s="57">
        <v>781948.27500000002</v>
      </c>
      <c r="P692" s="52"/>
      <c r="Q692" s="56">
        <v>169.18245903882399</v>
      </c>
      <c r="R692" s="55">
        <v>803400</v>
      </c>
      <c r="S692" s="55">
        <v>4748.7192500000001</v>
      </c>
      <c r="T692" s="55">
        <v>47.375</v>
      </c>
      <c r="U692" s="55">
        <v>539.41649999999993</v>
      </c>
      <c r="V692" s="55">
        <v>276.05824999999999</v>
      </c>
      <c r="W692" s="46">
        <v>-7.3764654020751834</v>
      </c>
      <c r="X692" s="46">
        <v>319.89596918222924</v>
      </c>
      <c r="Y692" s="55">
        <v>468.35925000000043</v>
      </c>
      <c r="Z692" s="54">
        <v>9.862854073758949E-2</v>
      </c>
      <c r="AA692" s="54">
        <v>3.1757135715766237E-2</v>
      </c>
      <c r="AB692" s="53">
        <v>23.75</v>
      </c>
      <c r="AC692" s="52"/>
      <c r="AD692" s="51">
        <v>0.08</v>
      </c>
      <c r="AE692" s="50">
        <v>176.55892444089918</v>
      </c>
      <c r="AF692" s="49">
        <v>4428.8232808177709</v>
      </c>
      <c r="AG692" s="49">
        <v>21.3</v>
      </c>
      <c r="AH692" s="49">
        <v>4259.0599999999995</v>
      </c>
      <c r="AI692" s="48">
        <v>4280.3599999999997</v>
      </c>
      <c r="AJ692" s="46">
        <v>148.46328081777119</v>
      </c>
      <c r="AK692" s="47">
        <v>78</v>
      </c>
      <c r="AL692" s="46">
        <v>226.46328081777119</v>
      </c>
    </row>
    <row r="693" spans="2:38">
      <c r="B693" s="62" t="s">
        <v>65</v>
      </c>
      <c r="C693" s="62" t="s">
        <v>135</v>
      </c>
      <c r="D693" s="61" t="s">
        <v>884</v>
      </c>
      <c r="E693" s="61">
        <v>1111778</v>
      </c>
      <c r="F693" s="61">
        <v>1111778</v>
      </c>
      <c r="G693" s="63">
        <v>5</v>
      </c>
      <c r="I693" s="60">
        <v>189630.5</v>
      </c>
      <c r="J693" s="57">
        <v>1187.3674999999998</v>
      </c>
      <c r="K693" s="59">
        <v>159.7066620064976</v>
      </c>
      <c r="L693" s="58"/>
      <c r="M693" s="57">
        <v>199509.75</v>
      </c>
      <c r="O693" s="57">
        <v>199908.76949999999</v>
      </c>
      <c r="P693" s="52"/>
      <c r="Q693" s="56">
        <v>177.73661326021687</v>
      </c>
      <c r="R693" s="55">
        <v>206818.5</v>
      </c>
      <c r="S693" s="55">
        <v>1163.6235000000001</v>
      </c>
      <c r="T693" s="55">
        <v>38.25</v>
      </c>
      <c r="U693" s="55">
        <v>99.241749999999996</v>
      </c>
      <c r="V693" s="55">
        <v>11.8125</v>
      </c>
      <c r="W693" s="46">
        <v>5.2534182931994735</v>
      </c>
      <c r="X693" s="46">
        <v>4.6191718494983434</v>
      </c>
      <c r="Y693" s="55">
        <v>-20.766499999999951</v>
      </c>
      <c r="Z693" s="54">
        <v>-1.7846408223965868E-2</v>
      </c>
      <c r="AA693" s="54">
        <v>4.2730670595296557E-3</v>
      </c>
      <c r="AB693" s="53">
        <v>2.25</v>
      </c>
      <c r="AC693" s="52"/>
      <c r="AD693" s="51">
        <v>0.08</v>
      </c>
      <c r="AE693" s="50">
        <v>172.4831949670174</v>
      </c>
      <c r="AF693" s="49">
        <v>1159.0043281505018</v>
      </c>
      <c r="AG693" s="49">
        <v>36.15</v>
      </c>
      <c r="AH693" s="49">
        <v>1148.24</v>
      </c>
      <c r="AI693" s="48">
        <v>1184.3900000000001</v>
      </c>
      <c r="AJ693" s="46">
        <v>-25.385671849498294</v>
      </c>
      <c r="AK693" s="47">
        <v>14</v>
      </c>
      <c r="AL693" s="46">
        <v>-11.385671849498294</v>
      </c>
    </row>
    <row r="694" spans="2:38">
      <c r="B694" s="62" t="s">
        <v>110</v>
      </c>
      <c r="C694" s="62" t="s">
        <v>229</v>
      </c>
      <c r="D694" s="61" t="s">
        <v>885</v>
      </c>
      <c r="E694" s="61">
        <v>1112413</v>
      </c>
      <c r="F694" s="61">
        <v>1112413</v>
      </c>
      <c r="G694" s="63">
        <v>3</v>
      </c>
      <c r="I694" s="60">
        <v>185952.75</v>
      </c>
      <c r="J694" s="57">
        <v>1047.48</v>
      </c>
      <c r="K694" s="59">
        <v>177.52391453774774</v>
      </c>
      <c r="L694" s="58"/>
      <c r="M694" s="57">
        <v>192575.5</v>
      </c>
      <c r="O694" s="57">
        <v>192960.65100000001</v>
      </c>
      <c r="P694" s="52"/>
      <c r="Q694" s="56">
        <v>165.40713750773617</v>
      </c>
      <c r="R694" s="55">
        <v>193364.5</v>
      </c>
      <c r="S694" s="55">
        <v>1169.0215000000001</v>
      </c>
      <c r="T694" s="55">
        <v>0</v>
      </c>
      <c r="U694" s="55">
        <v>203.02099999999999</v>
      </c>
      <c r="V694" s="55">
        <v>36.966750000000005</v>
      </c>
      <c r="W694" s="46">
        <v>-22.768211902276448</v>
      </c>
      <c r="X694" s="46">
        <v>143.59148695636395</v>
      </c>
      <c r="Y694" s="55">
        <v>127.66149999999993</v>
      </c>
      <c r="Z694" s="54">
        <v>0.10920372294264898</v>
      </c>
      <c r="AA694" s="54">
        <v>4.2708401154589064E-2</v>
      </c>
      <c r="AB694" s="53">
        <v>7.75</v>
      </c>
      <c r="AC694" s="52"/>
      <c r="AD694" s="51">
        <v>0.06</v>
      </c>
      <c r="AE694" s="50">
        <v>188.17534941001261</v>
      </c>
      <c r="AF694" s="49">
        <v>1025.4300130436361</v>
      </c>
      <c r="AG694" s="49">
        <v>0</v>
      </c>
      <c r="AH694" s="49">
        <v>1041.3600000000001</v>
      </c>
      <c r="AI694" s="48">
        <v>1041.3600000000001</v>
      </c>
      <c r="AJ694" s="46">
        <v>-15.929986956364019</v>
      </c>
      <c r="AK694" s="47">
        <v>15</v>
      </c>
      <c r="AL694" s="46">
        <v>-0.92998695636401862</v>
      </c>
    </row>
    <row r="695" spans="2:38">
      <c r="B695" s="62" t="s">
        <v>154</v>
      </c>
      <c r="C695" s="62" t="s">
        <v>157</v>
      </c>
      <c r="D695" s="61" t="s">
        <v>886</v>
      </c>
      <c r="E695" s="61">
        <v>1110701</v>
      </c>
      <c r="F695" s="61">
        <v>1110701</v>
      </c>
      <c r="G695" s="63">
        <v>2</v>
      </c>
      <c r="I695" s="60">
        <v>116040.25</v>
      </c>
      <c r="J695" s="57">
        <v>596.38</v>
      </c>
      <c r="K695" s="59">
        <v>194.57434856970389</v>
      </c>
      <c r="L695" s="58"/>
      <c r="M695" s="57">
        <v>121333.5</v>
      </c>
      <c r="O695" s="57">
        <v>121576.167</v>
      </c>
      <c r="P695" s="52"/>
      <c r="Q695" s="56">
        <v>199.44662904178804</v>
      </c>
      <c r="R695" s="55">
        <v>122363</v>
      </c>
      <c r="S695" s="55">
        <v>613.51250000000005</v>
      </c>
      <c r="T695" s="55">
        <v>0</v>
      </c>
      <c r="U695" s="55">
        <v>37.325000000000003</v>
      </c>
      <c r="V695" s="55">
        <v>28.125</v>
      </c>
      <c r="W695" s="46">
        <v>3.446629041788043</v>
      </c>
      <c r="X695" s="46">
        <v>-6.7740663265306011</v>
      </c>
      <c r="Y695" s="55">
        <v>-25.607499999999959</v>
      </c>
      <c r="Z695" s="54">
        <v>-4.1739165868666016E-2</v>
      </c>
      <c r="AA695" s="54">
        <v>7.7345624447531262E-3</v>
      </c>
      <c r="AB695" s="53">
        <v>1.25</v>
      </c>
      <c r="AC695" s="52"/>
      <c r="AD695" s="51">
        <v>0.01</v>
      </c>
      <c r="AE695" s="50">
        <v>196</v>
      </c>
      <c r="AF695" s="49">
        <v>620.28656632653065</v>
      </c>
      <c r="AG695" s="49">
        <v>0</v>
      </c>
      <c r="AH695" s="49">
        <v>639.12</v>
      </c>
      <c r="AI695" s="48">
        <v>639.12</v>
      </c>
      <c r="AJ695" s="46">
        <v>-18.833433673469358</v>
      </c>
      <c r="AK695" s="47">
        <v>13</v>
      </c>
      <c r="AL695" s="46">
        <v>-5.8334336734693579</v>
      </c>
    </row>
    <row r="696" spans="2:38">
      <c r="B696" s="62" t="s">
        <v>91</v>
      </c>
      <c r="C696" s="62" t="s">
        <v>482</v>
      </c>
      <c r="D696" s="61" t="s">
        <v>887</v>
      </c>
      <c r="E696" s="61">
        <v>1113001</v>
      </c>
      <c r="F696" s="61">
        <v>1113001</v>
      </c>
      <c r="G696" s="63">
        <v>3</v>
      </c>
      <c r="I696" s="60">
        <v>337660.25</v>
      </c>
      <c r="J696" s="57">
        <v>1877.7317499999999</v>
      </c>
      <c r="K696" s="59">
        <v>179.82347585058409</v>
      </c>
      <c r="L696" s="58"/>
      <c r="M696" s="57">
        <v>345556.5</v>
      </c>
      <c r="O696" s="57">
        <v>346247.61300000001</v>
      </c>
      <c r="P696" s="52"/>
      <c r="Q696" s="56">
        <v>180.38760583352447</v>
      </c>
      <c r="R696" s="55">
        <v>355680.75</v>
      </c>
      <c r="S696" s="55">
        <v>1971.7582499999999</v>
      </c>
      <c r="T696" s="55">
        <v>0</v>
      </c>
      <c r="U696" s="55">
        <v>119.496</v>
      </c>
      <c r="V696" s="55">
        <v>232.91249999999999</v>
      </c>
      <c r="W696" s="46">
        <v>-10.225278568094666</v>
      </c>
      <c r="X696" s="46">
        <v>155.26187785308707</v>
      </c>
      <c r="Y696" s="55">
        <v>253.63824999999997</v>
      </c>
      <c r="Z696" s="54">
        <v>0.12863557183037017</v>
      </c>
      <c r="AA696" s="54">
        <v>0</v>
      </c>
      <c r="AB696" s="53">
        <v>0</v>
      </c>
      <c r="AC696" s="52"/>
      <c r="AD696" s="51">
        <v>0.06</v>
      </c>
      <c r="AE696" s="50">
        <v>190.61288440161914</v>
      </c>
      <c r="AF696" s="49">
        <v>1816.4963721469128</v>
      </c>
      <c r="AG696" s="49">
        <v>0</v>
      </c>
      <c r="AH696" s="49">
        <v>1718.12</v>
      </c>
      <c r="AI696" s="48">
        <v>1718.12</v>
      </c>
      <c r="AJ696" s="46">
        <v>98.3763721469129</v>
      </c>
      <c r="AK696" s="47">
        <v>29</v>
      </c>
      <c r="AL696" s="46">
        <v>127.3763721469129</v>
      </c>
    </row>
    <row r="697" spans="2:38">
      <c r="B697" s="62" t="s">
        <v>80</v>
      </c>
      <c r="C697" s="62" t="s">
        <v>237</v>
      </c>
      <c r="D697" s="61" t="s">
        <v>888</v>
      </c>
      <c r="E697" s="61">
        <v>1112189</v>
      </c>
      <c r="F697" s="61">
        <v>1112189</v>
      </c>
      <c r="G697" s="63">
        <v>4</v>
      </c>
      <c r="I697" s="60">
        <v>78129.75</v>
      </c>
      <c r="J697" s="57">
        <v>486.20825000000002</v>
      </c>
      <c r="K697" s="59">
        <v>160.69194630078778</v>
      </c>
      <c r="L697" s="58"/>
      <c r="M697" s="57">
        <v>80211.75</v>
      </c>
      <c r="O697" s="57">
        <v>80372.173500000004</v>
      </c>
      <c r="P697" s="52"/>
      <c r="Q697" s="56">
        <v>159.24602154461095</v>
      </c>
      <c r="R697" s="55">
        <v>76812</v>
      </c>
      <c r="S697" s="55">
        <v>482.34800000000001</v>
      </c>
      <c r="T697" s="55">
        <v>0</v>
      </c>
      <c r="U697" s="55">
        <v>16.4375</v>
      </c>
      <c r="V697" s="55">
        <v>11.141500000000001</v>
      </c>
      <c r="W697" s="46">
        <v>-14.301280460239838</v>
      </c>
      <c r="X697" s="46">
        <v>19.234067535907116</v>
      </c>
      <c r="Y697" s="55">
        <v>8.3480000000000132</v>
      </c>
      <c r="Z697" s="54">
        <v>1.7307006559579417E-2</v>
      </c>
      <c r="AA697" s="54">
        <v>3.2674443724346517E-3</v>
      </c>
      <c r="AB697" s="53">
        <v>11.5</v>
      </c>
      <c r="AC697" s="52"/>
      <c r="AD697" s="51">
        <v>0.08</v>
      </c>
      <c r="AE697" s="50">
        <v>173.54730200485079</v>
      </c>
      <c r="AF697" s="49">
        <v>463.1139324640929</v>
      </c>
      <c r="AG697" s="49">
        <v>0</v>
      </c>
      <c r="AH697" s="49">
        <v>474</v>
      </c>
      <c r="AI697" s="48">
        <v>474</v>
      </c>
      <c r="AJ697" s="46">
        <v>-10.886067535907102</v>
      </c>
      <c r="AK697" s="47">
        <v>10</v>
      </c>
      <c r="AL697" s="46">
        <v>-0.88606753590710241</v>
      </c>
    </row>
    <row r="698" spans="2:38">
      <c r="B698" s="62" t="s">
        <v>141</v>
      </c>
      <c r="C698" s="62" t="s">
        <v>142</v>
      </c>
      <c r="D698" s="61" t="s">
        <v>889</v>
      </c>
      <c r="E698" s="61">
        <v>1119914</v>
      </c>
      <c r="F698" s="61">
        <v>1119914</v>
      </c>
      <c r="G698" s="63">
        <v>5</v>
      </c>
      <c r="I698" s="60">
        <v>270708.5</v>
      </c>
      <c r="J698" s="57">
        <v>1704.0457499999998</v>
      </c>
      <c r="K698" s="59">
        <v>158.86222538332672</v>
      </c>
      <c r="L698" s="58"/>
      <c r="M698" s="57">
        <v>282952.5</v>
      </c>
      <c r="O698" s="57">
        <v>283518.40500000003</v>
      </c>
      <c r="P698" s="52"/>
      <c r="Q698" s="56">
        <v>187.21272706598251</v>
      </c>
      <c r="R698" s="55">
        <v>284829</v>
      </c>
      <c r="S698" s="55">
        <v>1521.4189999999999</v>
      </c>
      <c r="T698" s="55">
        <v>86.47999999999999</v>
      </c>
      <c r="U698" s="55">
        <v>307.82099999999997</v>
      </c>
      <c r="V698" s="55">
        <v>0</v>
      </c>
      <c r="W698" s="46">
        <v>15.641523651989644</v>
      </c>
      <c r="X698" s="46">
        <v>-131.06346418068256</v>
      </c>
      <c r="Y698" s="55">
        <v>42.298999999999978</v>
      </c>
      <c r="Z698" s="54">
        <v>2.7802334531118633E-2</v>
      </c>
      <c r="AA698" s="54">
        <v>0.18919819432502147</v>
      </c>
      <c r="AB698" s="53">
        <v>67.25</v>
      </c>
      <c r="AC698" s="52"/>
      <c r="AD698" s="51">
        <v>0.08</v>
      </c>
      <c r="AE698" s="50">
        <v>171.57120341399286</v>
      </c>
      <c r="AF698" s="49">
        <v>1652.4824641806824</v>
      </c>
      <c r="AG698" s="49">
        <v>91</v>
      </c>
      <c r="AH698" s="49">
        <v>1388.12</v>
      </c>
      <c r="AI698" s="48">
        <v>1479.12</v>
      </c>
      <c r="AJ698" s="46">
        <v>173.36246418068254</v>
      </c>
      <c r="AK698" s="47">
        <v>32</v>
      </c>
      <c r="AL698" s="46">
        <v>205.36246418068254</v>
      </c>
    </row>
    <row r="699" spans="2:38">
      <c r="B699" s="62" t="s">
        <v>113</v>
      </c>
      <c r="C699" s="62" t="s">
        <v>117</v>
      </c>
      <c r="D699" s="61" t="s">
        <v>890</v>
      </c>
      <c r="E699" s="61">
        <v>1110945</v>
      </c>
      <c r="F699" s="61">
        <v>1110945</v>
      </c>
      <c r="G699" s="63">
        <v>4</v>
      </c>
      <c r="I699" s="60">
        <v>126354.5</v>
      </c>
      <c r="J699" s="57">
        <v>723.78424999999993</v>
      </c>
      <c r="K699" s="59">
        <v>174.5748128672322</v>
      </c>
      <c r="L699" s="58"/>
      <c r="M699" s="57">
        <v>139286.5</v>
      </c>
      <c r="O699" s="57">
        <v>139565.073</v>
      </c>
      <c r="P699" s="52"/>
      <c r="Q699" s="56">
        <v>198.78972754351926</v>
      </c>
      <c r="R699" s="55">
        <v>145486.25</v>
      </c>
      <c r="S699" s="55">
        <v>731.86</v>
      </c>
      <c r="T699" s="55">
        <v>14.875</v>
      </c>
      <c r="U699" s="55">
        <v>123.68750000000001</v>
      </c>
      <c r="V699" s="55">
        <v>31.304250000000003</v>
      </c>
      <c r="W699" s="46">
        <v>13.740425904253129</v>
      </c>
      <c r="X699" s="46">
        <v>-22.344807927712282</v>
      </c>
      <c r="Y699" s="55">
        <v>47.32000000000005</v>
      </c>
      <c r="Z699" s="54">
        <v>6.4657174869510628E-2</v>
      </c>
      <c r="AA699" s="54">
        <v>0</v>
      </c>
      <c r="AB699" s="53">
        <v>0</v>
      </c>
      <c r="AC699" s="52"/>
      <c r="AD699" s="51">
        <v>0.06</v>
      </c>
      <c r="AE699" s="50">
        <v>185.04930163926613</v>
      </c>
      <c r="AF699" s="49">
        <v>754.2048079277123</v>
      </c>
      <c r="AG699" s="49">
        <v>14.06</v>
      </c>
      <c r="AH699" s="49">
        <v>670.48</v>
      </c>
      <c r="AI699" s="48">
        <v>684.54</v>
      </c>
      <c r="AJ699" s="46">
        <v>69.664807927712332</v>
      </c>
      <c r="AK699" s="47">
        <v>11</v>
      </c>
      <c r="AL699" s="46">
        <v>80.664807927712332</v>
      </c>
    </row>
    <row r="700" spans="2:38">
      <c r="B700" s="62" t="s">
        <v>141</v>
      </c>
      <c r="C700" s="62" t="s">
        <v>285</v>
      </c>
      <c r="D700" s="61" t="s">
        <v>891</v>
      </c>
      <c r="E700" s="61">
        <v>1111877</v>
      </c>
      <c r="F700" s="61">
        <v>1111877</v>
      </c>
      <c r="G700" s="63">
        <v>4</v>
      </c>
      <c r="I700" s="60">
        <v>288356.75</v>
      </c>
      <c r="J700" s="57">
        <v>1663.3440000000001</v>
      </c>
      <c r="K700" s="59">
        <v>173.3596598178128</v>
      </c>
      <c r="L700" s="58"/>
      <c r="M700" s="57">
        <v>320898</v>
      </c>
      <c r="O700" s="57">
        <v>321539.79599999997</v>
      </c>
      <c r="P700" s="52"/>
      <c r="Q700" s="56">
        <v>178.38064823585239</v>
      </c>
      <c r="R700" s="55">
        <v>309461.75</v>
      </c>
      <c r="S700" s="55">
        <v>1734.83925</v>
      </c>
      <c r="T700" s="55">
        <v>4.9874999999999998</v>
      </c>
      <c r="U700" s="55">
        <v>154.096</v>
      </c>
      <c r="V700" s="55">
        <v>134.11675</v>
      </c>
      <c r="W700" s="46">
        <v>-5.3805911710291809</v>
      </c>
      <c r="X700" s="46">
        <v>-14.930162950307022</v>
      </c>
      <c r="Y700" s="55">
        <v>133.59924999999998</v>
      </c>
      <c r="Z700" s="54">
        <v>7.7009584605605377E-2</v>
      </c>
      <c r="AA700" s="54">
        <v>0.28032137213925273</v>
      </c>
      <c r="AB700" s="53">
        <v>93</v>
      </c>
      <c r="AC700" s="52"/>
      <c r="AD700" s="51">
        <v>0.06</v>
      </c>
      <c r="AE700" s="50">
        <v>183.76123940688157</v>
      </c>
      <c r="AF700" s="49">
        <v>1749.769412950307</v>
      </c>
      <c r="AG700" s="49">
        <v>5</v>
      </c>
      <c r="AH700" s="49">
        <v>1596.24</v>
      </c>
      <c r="AI700" s="48">
        <v>1601.24</v>
      </c>
      <c r="AJ700" s="46">
        <v>148.52941295030701</v>
      </c>
      <c r="AK700" s="47">
        <v>34</v>
      </c>
      <c r="AL700" s="46">
        <v>182.52941295030701</v>
      </c>
    </row>
    <row r="701" spans="2:38">
      <c r="B701" s="62" t="s">
        <v>104</v>
      </c>
      <c r="C701" s="62" t="s">
        <v>179</v>
      </c>
      <c r="D701" s="61" t="s">
        <v>892</v>
      </c>
      <c r="E701" s="61">
        <v>1112909</v>
      </c>
      <c r="F701" s="61">
        <v>1112909</v>
      </c>
      <c r="G701" s="63">
        <v>5</v>
      </c>
      <c r="I701" s="60">
        <v>389010</v>
      </c>
      <c r="J701" s="57">
        <v>2597.5815000000002</v>
      </c>
      <c r="K701" s="59">
        <v>149.75853500650507</v>
      </c>
      <c r="L701" s="58"/>
      <c r="M701" s="57">
        <v>412453.75</v>
      </c>
      <c r="O701" s="57">
        <v>413278.65749999997</v>
      </c>
      <c r="P701" s="52"/>
      <c r="Q701" s="56">
        <v>152.66630029906764</v>
      </c>
      <c r="R701" s="55">
        <v>422328</v>
      </c>
      <c r="S701" s="55">
        <v>2766.3472500000003</v>
      </c>
      <c r="T701" s="55">
        <v>7.5</v>
      </c>
      <c r="U701" s="55">
        <v>277.37524999999999</v>
      </c>
      <c r="V701" s="55">
        <v>246.70000000000005</v>
      </c>
      <c r="W701" s="46">
        <v>-12.068088208087943</v>
      </c>
      <c r="X701" s="46">
        <v>257.58959930432684</v>
      </c>
      <c r="Y701" s="55">
        <v>367.98725000000013</v>
      </c>
      <c r="Z701" s="54">
        <v>0.13302279748140805</v>
      </c>
      <c r="AA701" s="54">
        <v>4.3251383343839739E-2</v>
      </c>
      <c r="AB701" s="53">
        <v>21.5</v>
      </c>
      <c r="AC701" s="52"/>
      <c r="AD701" s="51">
        <v>0.1</v>
      </c>
      <c r="AE701" s="50">
        <v>164.73438850715559</v>
      </c>
      <c r="AF701" s="49">
        <v>2508.7576506956734</v>
      </c>
      <c r="AG701" s="49">
        <v>13</v>
      </c>
      <c r="AH701" s="49">
        <v>2385.36</v>
      </c>
      <c r="AI701" s="48">
        <v>2398.36</v>
      </c>
      <c r="AJ701" s="46">
        <v>110.39765069567329</v>
      </c>
      <c r="AK701" s="47">
        <v>45</v>
      </c>
      <c r="AL701" s="46">
        <v>155.39765069567329</v>
      </c>
    </row>
    <row r="702" spans="2:38">
      <c r="B702" s="62" t="s">
        <v>85</v>
      </c>
      <c r="C702" s="62" t="s">
        <v>457</v>
      </c>
      <c r="D702" s="61" t="s">
        <v>893</v>
      </c>
      <c r="E702" s="61">
        <v>1111827</v>
      </c>
      <c r="F702" s="61">
        <v>1111827</v>
      </c>
      <c r="G702" s="63">
        <v>4</v>
      </c>
      <c r="I702" s="60">
        <v>107232.5</v>
      </c>
      <c r="J702" s="57">
        <v>623.19575000000009</v>
      </c>
      <c r="K702" s="59">
        <v>172.06872800400194</v>
      </c>
      <c r="L702" s="58"/>
      <c r="M702" s="57">
        <v>107939.5</v>
      </c>
      <c r="O702" s="57">
        <v>108155.379</v>
      </c>
      <c r="P702" s="52"/>
      <c r="Q702" s="56">
        <v>189.23158000401526</v>
      </c>
      <c r="R702" s="55">
        <v>113107.5</v>
      </c>
      <c r="S702" s="55">
        <v>597.72</v>
      </c>
      <c r="T702" s="55">
        <v>11.625</v>
      </c>
      <c r="U702" s="55">
        <v>46.387500000000003</v>
      </c>
      <c r="V702" s="55">
        <v>1.583</v>
      </c>
      <c r="W702" s="46">
        <v>6.8387283197731961</v>
      </c>
      <c r="X702" s="46">
        <v>4.7396391948614109</v>
      </c>
      <c r="Y702" s="55">
        <v>-43.579999999999927</v>
      </c>
      <c r="Z702" s="54">
        <v>-7.2910392826072284E-2</v>
      </c>
      <c r="AA702" s="54">
        <v>0</v>
      </c>
      <c r="AB702" s="53">
        <v>0</v>
      </c>
      <c r="AC702" s="52"/>
      <c r="AD702" s="51">
        <v>0.06</v>
      </c>
      <c r="AE702" s="50">
        <v>182.39285168424206</v>
      </c>
      <c r="AF702" s="49">
        <v>592.98036080513862</v>
      </c>
      <c r="AG702" s="49">
        <v>16.3</v>
      </c>
      <c r="AH702" s="49">
        <v>625</v>
      </c>
      <c r="AI702" s="48">
        <v>641.29999999999995</v>
      </c>
      <c r="AJ702" s="46">
        <v>-48.319639194861338</v>
      </c>
      <c r="AK702" s="47">
        <v>14</v>
      </c>
      <c r="AL702" s="46">
        <v>-34.319639194861338</v>
      </c>
    </row>
    <row r="703" spans="2:38">
      <c r="B703" s="62" t="s">
        <v>138</v>
      </c>
      <c r="C703" s="62" t="s">
        <v>139</v>
      </c>
      <c r="D703" s="61" t="s">
        <v>894</v>
      </c>
      <c r="E703" s="61">
        <v>1111200</v>
      </c>
      <c r="F703" s="61">
        <v>1111200</v>
      </c>
      <c r="G703" s="63">
        <v>4</v>
      </c>
      <c r="I703" s="60">
        <v>104591.5</v>
      </c>
      <c r="J703" s="57">
        <v>650.2885</v>
      </c>
      <c r="K703" s="59">
        <v>160.83861240049609</v>
      </c>
      <c r="L703" s="58"/>
      <c r="M703" s="57">
        <v>107158.75</v>
      </c>
      <c r="O703" s="57">
        <v>107373.0675</v>
      </c>
      <c r="P703" s="52"/>
      <c r="Q703" s="56">
        <v>163.59239931511675</v>
      </c>
      <c r="R703" s="55">
        <v>110903.5</v>
      </c>
      <c r="S703" s="55">
        <v>677.92574999999999</v>
      </c>
      <c r="T703" s="55">
        <v>15.2575</v>
      </c>
      <c r="U703" s="55">
        <v>47.341499999999996</v>
      </c>
      <c r="V703" s="55">
        <v>58.258250000000004</v>
      </c>
      <c r="W703" s="46">
        <v>-10.113302077419036</v>
      </c>
      <c r="X703" s="46">
        <v>59.793664298558156</v>
      </c>
      <c r="Y703" s="55">
        <v>79.355749999999944</v>
      </c>
      <c r="Z703" s="54">
        <v>0.11705669831836295</v>
      </c>
      <c r="AA703" s="54">
        <v>4.662540817227076E-2</v>
      </c>
      <c r="AB703" s="53">
        <v>7.25</v>
      </c>
      <c r="AC703" s="52"/>
      <c r="AD703" s="51">
        <v>0.08</v>
      </c>
      <c r="AE703" s="50">
        <v>173.70570139253579</v>
      </c>
      <c r="AF703" s="49">
        <v>618.13208570144184</v>
      </c>
      <c r="AG703" s="49">
        <v>15.45</v>
      </c>
      <c r="AH703" s="49">
        <v>583.12</v>
      </c>
      <c r="AI703" s="48">
        <v>598.57000000000005</v>
      </c>
      <c r="AJ703" s="46">
        <v>19.562085701441788</v>
      </c>
      <c r="AK703" s="47">
        <v>13</v>
      </c>
      <c r="AL703" s="46">
        <v>32.562085701441788</v>
      </c>
    </row>
    <row r="704" spans="2:38">
      <c r="B704" s="62" t="s">
        <v>154</v>
      </c>
      <c r="C704" s="62" t="s">
        <v>185</v>
      </c>
      <c r="D704" s="61" t="s">
        <v>895</v>
      </c>
      <c r="E704" s="61">
        <v>1110552</v>
      </c>
      <c r="F704" s="61">
        <v>1110552</v>
      </c>
      <c r="G704" s="63">
        <v>4</v>
      </c>
      <c r="I704" s="60">
        <v>154424.5</v>
      </c>
      <c r="J704" s="57">
        <v>915.07724999999994</v>
      </c>
      <c r="K704" s="59">
        <v>168.7556979479055</v>
      </c>
      <c r="L704" s="58"/>
      <c r="M704" s="57">
        <v>159092</v>
      </c>
      <c r="O704" s="57">
        <v>159410.18400000001</v>
      </c>
      <c r="P704" s="52"/>
      <c r="Q704" s="56">
        <v>164.06943291911972</v>
      </c>
      <c r="R704" s="55">
        <v>156690</v>
      </c>
      <c r="S704" s="55">
        <v>955.02249999999992</v>
      </c>
      <c r="T704" s="55">
        <v>0</v>
      </c>
      <c r="U704" s="55">
        <v>19.400000000000002</v>
      </c>
      <c r="V704" s="55">
        <v>97.5</v>
      </c>
      <c r="W704" s="46">
        <v>-16.499163885139183</v>
      </c>
      <c r="X704" s="46">
        <v>72.19909204714952</v>
      </c>
      <c r="Y704" s="55">
        <v>91.60249999999985</v>
      </c>
      <c r="Z704" s="54">
        <v>9.5916588352630283E-2</v>
      </c>
      <c r="AA704" s="54">
        <v>1.3399078143423734E-4</v>
      </c>
      <c r="AB704" s="53">
        <v>0.25</v>
      </c>
      <c r="AC704" s="52"/>
      <c r="AD704" s="51">
        <v>7.0000000000000007E-2</v>
      </c>
      <c r="AE704" s="50">
        <v>180.5685968042589</v>
      </c>
      <c r="AF704" s="49">
        <v>882.8234079528504</v>
      </c>
      <c r="AG704" s="49">
        <v>0</v>
      </c>
      <c r="AH704" s="49">
        <v>863.42000000000007</v>
      </c>
      <c r="AI704" s="48">
        <v>863.42000000000007</v>
      </c>
      <c r="AJ704" s="46">
        <v>19.40340795285033</v>
      </c>
      <c r="AK704" s="47">
        <v>12</v>
      </c>
      <c r="AL704" s="46">
        <v>31.40340795285033</v>
      </c>
    </row>
    <row r="705" spans="2:38">
      <c r="B705" s="62" t="s">
        <v>113</v>
      </c>
      <c r="C705" s="62" t="s">
        <v>117</v>
      </c>
      <c r="D705" s="61" t="s">
        <v>896</v>
      </c>
      <c r="E705" s="61">
        <v>1110537</v>
      </c>
      <c r="F705" s="61">
        <v>1110537</v>
      </c>
      <c r="G705" s="63">
        <v>4</v>
      </c>
      <c r="I705" s="60">
        <v>187474.75</v>
      </c>
      <c r="J705" s="57">
        <v>1131.2574999999999</v>
      </c>
      <c r="K705" s="59">
        <v>165.7224371993114</v>
      </c>
      <c r="L705" s="58"/>
      <c r="M705" s="57">
        <v>195779.5</v>
      </c>
      <c r="O705" s="57">
        <v>196171.05900000001</v>
      </c>
      <c r="P705" s="52"/>
      <c r="Q705" s="56">
        <v>179.17959399307023</v>
      </c>
      <c r="R705" s="55">
        <v>197815.75</v>
      </c>
      <c r="S705" s="55">
        <v>1104.0082500000001</v>
      </c>
      <c r="T705" s="55">
        <v>25.5</v>
      </c>
      <c r="U705" s="55">
        <v>185.17925</v>
      </c>
      <c r="V705" s="55">
        <v>33.412500000000001</v>
      </c>
      <c r="W705" s="46">
        <v>0.19936181781392293</v>
      </c>
      <c r="X705" s="46">
        <v>7.9595041926388603</v>
      </c>
      <c r="Y705" s="55">
        <v>7.76825000000008</v>
      </c>
      <c r="Z705" s="54">
        <v>7.0364057514969471E-3</v>
      </c>
      <c r="AA705" s="54">
        <v>6.1784599375650363E-4</v>
      </c>
      <c r="AB705" s="53">
        <v>0.75</v>
      </c>
      <c r="AC705" s="52"/>
      <c r="AD705" s="51">
        <v>0.08</v>
      </c>
      <c r="AE705" s="50">
        <v>178.9802321752563</v>
      </c>
      <c r="AF705" s="49">
        <v>1096.0487458073612</v>
      </c>
      <c r="AG705" s="49">
        <v>0</v>
      </c>
      <c r="AH705" s="49">
        <v>1096.24</v>
      </c>
      <c r="AI705" s="48">
        <v>1096.24</v>
      </c>
      <c r="AJ705" s="46">
        <v>-0.1912541926387803</v>
      </c>
      <c r="AK705" s="47">
        <v>18</v>
      </c>
      <c r="AL705" s="46">
        <v>17.80874580736122</v>
      </c>
    </row>
    <row r="706" spans="2:38">
      <c r="B706" s="62" t="s">
        <v>91</v>
      </c>
      <c r="C706" s="62" t="s">
        <v>482</v>
      </c>
      <c r="D706" s="61" t="s">
        <v>897</v>
      </c>
      <c r="E706" s="61">
        <v>1112699</v>
      </c>
      <c r="F706" s="61">
        <v>1112699</v>
      </c>
      <c r="G706" s="63">
        <v>3</v>
      </c>
      <c r="I706" s="60">
        <v>104089.25</v>
      </c>
      <c r="J706" s="57">
        <v>577.50250000000005</v>
      </c>
      <c r="K706" s="59">
        <v>180.24034527989053</v>
      </c>
      <c r="L706" s="58"/>
      <c r="M706" s="57">
        <v>105251.75</v>
      </c>
      <c r="O706" s="57">
        <v>105462.25350000001</v>
      </c>
      <c r="P706" s="52"/>
      <c r="Q706" s="56">
        <v>180.9418249860926</v>
      </c>
      <c r="R706" s="55">
        <v>107336.5</v>
      </c>
      <c r="S706" s="55">
        <v>593.21</v>
      </c>
      <c r="T706" s="55">
        <v>0</v>
      </c>
      <c r="U706" s="55">
        <v>65.166750000000008</v>
      </c>
      <c r="V706" s="55">
        <v>32.375</v>
      </c>
      <c r="W706" s="46">
        <v>-8.3105375577924576</v>
      </c>
      <c r="X706" s="46">
        <v>35.952737356609077</v>
      </c>
      <c r="Y706" s="55">
        <v>39.210000000000036</v>
      </c>
      <c r="Z706" s="54">
        <v>6.6098009136730723E-2</v>
      </c>
      <c r="AA706" s="54">
        <v>3.5429454985119048E-2</v>
      </c>
      <c r="AB706" s="53">
        <v>3.5</v>
      </c>
      <c r="AC706" s="52"/>
      <c r="AD706" s="51">
        <v>0.05</v>
      </c>
      <c r="AE706" s="50">
        <v>189.25236254388506</v>
      </c>
      <c r="AF706" s="49">
        <v>557.25726264339096</v>
      </c>
      <c r="AG706" s="49">
        <v>0</v>
      </c>
      <c r="AH706" s="49">
        <v>554</v>
      </c>
      <c r="AI706" s="48">
        <v>554</v>
      </c>
      <c r="AJ706" s="46">
        <v>3.2572626433909591</v>
      </c>
      <c r="AK706" s="47">
        <v>9</v>
      </c>
      <c r="AL706" s="46">
        <v>12.257262643390959</v>
      </c>
    </row>
    <row r="707" spans="2:38">
      <c r="B707" s="62" t="s">
        <v>151</v>
      </c>
      <c r="C707" s="62" t="s">
        <v>152</v>
      </c>
      <c r="D707" s="61" t="s">
        <v>898</v>
      </c>
      <c r="E707" s="61">
        <v>1111309</v>
      </c>
      <c r="F707" s="61">
        <v>1111309</v>
      </c>
      <c r="G707" s="63">
        <v>1</v>
      </c>
      <c r="I707" s="60">
        <v>126990</v>
      </c>
      <c r="J707" s="57">
        <v>625.14324999999997</v>
      </c>
      <c r="K707" s="59">
        <v>203.13744089854606</v>
      </c>
      <c r="L707" s="58"/>
      <c r="M707" s="57">
        <v>135121</v>
      </c>
      <c r="O707" s="57">
        <v>135391.242</v>
      </c>
      <c r="P707" s="52"/>
      <c r="Q707" s="56">
        <v>195.33151603990456</v>
      </c>
      <c r="R707" s="55">
        <v>137186.5</v>
      </c>
      <c r="S707" s="55">
        <v>702.3264999999999</v>
      </c>
      <c r="T707" s="55">
        <v>37.625</v>
      </c>
      <c r="U707" s="55">
        <v>61.841500000000003</v>
      </c>
      <c r="V707" s="55">
        <v>20.191749999999999</v>
      </c>
      <c r="W707" s="46">
        <v>-7.8059248586415038</v>
      </c>
      <c r="X707" s="46">
        <v>35.825822423682894</v>
      </c>
      <c r="Y707" s="55">
        <v>52.746499999999855</v>
      </c>
      <c r="Z707" s="54">
        <v>7.5102534220195111E-2</v>
      </c>
      <c r="AA707" s="54">
        <v>4.0736045716125401E-2</v>
      </c>
      <c r="AB707" s="53">
        <v>11.75</v>
      </c>
      <c r="AC707" s="52"/>
      <c r="AD707" s="51">
        <v>0</v>
      </c>
      <c r="AE707" s="50">
        <v>203.13744089854606</v>
      </c>
      <c r="AF707" s="49">
        <v>666.500677576317</v>
      </c>
      <c r="AG707" s="49">
        <v>44.1</v>
      </c>
      <c r="AH707" s="49">
        <v>605.48</v>
      </c>
      <c r="AI707" s="48">
        <v>649.58000000000004</v>
      </c>
      <c r="AJ707" s="46">
        <v>16.920677576316962</v>
      </c>
      <c r="AK707" s="47">
        <v>11</v>
      </c>
      <c r="AL707" s="46">
        <v>27.920677576316962</v>
      </c>
    </row>
    <row r="708" spans="2:38">
      <c r="B708" s="62" t="s">
        <v>80</v>
      </c>
      <c r="C708" s="62" t="s">
        <v>168</v>
      </c>
      <c r="D708" s="61" t="s">
        <v>899</v>
      </c>
      <c r="E708" s="61">
        <v>1111971</v>
      </c>
      <c r="F708" s="61">
        <v>1111971</v>
      </c>
      <c r="G708" s="63">
        <v>5</v>
      </c>
      <c r="I708" s="60">
        <v>203820.25</v>
      </c>
      <c r="J708" s="57">
        <v>1291.3800000000001</v>
      </c>
      <c r="K708" s="59">
        <v>157.83135095789001</v>
      </c>
      <c r="L708" s="58"/>
      <c r="M708" s="57">
        <v>195904.25</v>
      </c>
      <c r="O708" s="57">
        <v>196296.05850000001</v>
      </c>
      <c r="P708" s="52"/>
      <c r="Q708" s="56">
        <v>145.4711583015243</v>
      </c>
      <c r="R708" s="55">
        <v>195669</v>
      </c>
      <c r="S708" s="55">
        <v>1345.0707499999999</v>
      </c>
      <c r="T708" s="55">
        <v>0</v>
      </c>
      <c r="U708" s="55">
        <v>32.475000000000001</v>
      </c>
      <c r="V708" s="55">
        <v>99.145749999999992</v>
      </c>
      <c r="W708" s="46">
        <v>-24.986700732996923</v>
      </c>
      <c r="X708" s="46">
        <v>193.48959315673551</v>
      </c>
      <c r="Y708" s="55">
        <v>79.890750000000025</v>
      </c>
      <c r="Z708" s="54">
        <v>5.9395202817398289E-2</v>
      </c>
      <c r="AA708" s="54">
        <v>0</v>
      </c>
      <c r="AB708" s="53">
        <v>0</v>
      </c>
      <c r="AC708" s="52"/>
      <c r="AD708" s="51">
        <v>0.08</v>
      </c>
      <c r="AE708" s="50">
        <v>170.45785903452122</v>
      </c>
      <c r="AF708" s="49">
        <v>1151.5811568432644</v>
      </c>
      <c r="AG708" s="49">
        <v>0</v>
      </c>
      <c r="AH708" s="49">
        <v>1265.1799999999998</v>
      </c>
      <c r="AI708" s="48">
        <v>1265.1799999999998</v>
      </c>
      <c r="AJ708" s="46">
        <v>-113.59884315673548</v>
      </c>
      <c r="AK708" s="47">
        <v>13</v>
      </c>
      <c r="AL708" s="46">
        <v>-100.59884315673548</v>
      </c>
    </row>
    <row r="709" spans="2:38">
      <c r="B709" s="62" t="s">
        <v>94</v>
      </c>
      <c r="C709" s="62" t="s">
        <v>95</v>
      </c>
      <c r="D709" s="61" t="s">
        <v>900</v>
      </c>
      <c r="E709" s="61">
        <v>1110037</v>
      </c>
      <c r="F709" s="61">
        <v>1110037</v>
      </c>
      <c r="G709" s="63">
        <v>4</v>
      </c>
      <c r="I709" s="60">
        <v>327863</v>
      </c>
      <c r="J709" s="57">
        <v>2004.6725000000001</v>
      </c>
      <c r="K709" s="59">
        <v>163.54940769626958</v>
      </c>
      <c r="L709" s="58"/>
      <c r="M709" s="57">
        <v>341080.25</v>
      </c>
      <c r="O709" s="57">
        <v>341762.4105</v>
      </c>
      <c r="P709" s="52"/>
      <c r="Q709" s="56">
        <v>171.10457202825467</v>
      </c>
      <c r="R709" s="55">
        <v>351357.25</v>
      </c>
      <c r="S709" s="55">
        <v>2053.4650000000001</v>
      </c>
      <c r="T709" s="55">
        <v>237.82000000000002</v>
      </c>
      <c r="U709" s="55">
        <v>146.27500000000001</v>
      </c>
      <c r="V709" s="55">
        <v>99.208249999999992</v>
      </c>
      <c r="W709" s="46">
        <v>-5.5287882837164943</v>
      </c>
      <c r="X709" s="46">
        <v>118.59601547535158</v>
      </c>
      <c r="Y709" s="55">
        <v>233.49500000000012</v>
      </c>
      <c r="Z709" s="54">
        <v>0.11370780607412355</v>
      </c>
      <c r="AA709" s="54">
        <v>0.13164515504741489</v>
      </c>
      <c r="AB709" s="53">
        <v>48.75</v>
      </c>
      <c r="AC709" s="52"/>
      <c r="AD709" s="51">
        <v>0.08</v>
      </c>
      <c r="AE709" s="50">
        <v>176.63336031197116</v>
      </c>
      <c r="AF709" s="49">
        <v>1934.8689845246486</v>
      </c>
      <c r="AG709" s="49">
        <v>266.43</v>
      </c>
      <c r="AH709" s="49">
        <v>1553.54</v>
      </c>
      <c r="AI709" s="48">
        <v>1819.97</v>
      </c>
      <c r="AJ709" s="46">
        <v>114.89898452464854</v>
      </c>
      <c r="AK709" s="47">
        <v>30</v>
      </c>
      <c r="AL709" s="46">
        <v>144.89898452464854</v>
      </c>
    </row>
    <row r="710" spans="2:38">
      <c r="B710" s="62" t="s">
        <v>65</v>
      </c>
      <c r="C710" s="62" t="s">
        <v>135</v>
      </c>
      <c r="D710" s="61" t="s">
        <v>901</v>
      </c>
      <c r="E710" s="61">
        <v>1111793</v>
      </c>
      <c r="F710" s="61">
        <v>1111793</v>
      </c>
      <c r="G710" s="63">
        <v>5</v>
      </c>
      <c r="I710" s="60">
        <v>169280.25</v>
      </c>
      <c r="J710" s="57">
        <v>1072.48</v>
      </c>
      <c r="K710" s="59">
        <v>157.84000634044457</v>
      </c>
      <c r="L710" s="58"/>
      <c r="M710" s="57">
        <v>179323.75</v>
      </c>
      <c r="O710" s="57">
        <v>179682.39749999999</v>
      </c>
      <c r="P710" s="52"/>
      <c r="Q710" s="56">
        <v>177.36071119339636</v>
      </c>
      <c r="R710" s="55">
        <v>188145.75</v>
      </c>
      <c r="S710" s="55">
        <v>1060.8085000000001</v>
      </c>
      <c r="T710" s="55">
        <v>0</v>
      </c>
      <c r="U710" s="55">
        <v>63.995999999999995</v>
      </c>
      <c r="V710" s="55">
        <v>51.120999999999995</v>
      </c>
      <c r="W710" s="46">
        <v>6.8935043457162237</v>
      </c>
      <c r="X710" s="46">
        <v>6.7500636430647774</v>
      </c>
      <c r="Y710" s="55">
        <v>12.328500000000076</v>
      </c>
      <c r="Z710" s="54">
        <v>1.1621796016906044E-2</v>
      </c>
      <c r="AA710" s="54">
        <v>1.3715292053833291E-2</v>
      </c>
      <c r="AB710" s="53">
        <v>4.5</v>
      </c>
      <c r="AC710" s="52"/>
      <c r="AD710" s="51">
        <v>0.08</v>
      </c>
      <c r="AE710" s="50">
        <v>170.46720684768013</v>
      </c>
      <c r="AF710" s="49">
        <v>1054.0584363569353</v>
      </c>
      <c r="AG710" s="49">
        <v>0</v>
      </c>
      <c r="AH710" s="49">
        <v>1048.48</v>
      </c>
      <c r="AI710" s="48">
        <v>1048.48</v>
      </c>
      <c r="AJ710" s="46">
        <v>5.578436356935299</v>
      </c>
      <c r="AK710" s="47">
        <v>20</v>
      </c>
      <c r="AL710" s="46">
        <v>25.578436356935299</v>
      </c>
    </row>
    <row r="711" spans="2:38">
      <c r="B711" s="62" t="s">
        <v>141</v>
      </c>
      <c r="C711" s="62" t="s">
        <v>142</v>
      </c>
      <c r="D711" s="61" t="s">
        <v>902</v>
      </c>
      <c r="E711" s="61">
        <v>1111760</v>
      </c>
      <c r="F711" s="61">
        <v>1111760</v>
      </c>
      <c r="G711" s="63">
        <v>5</v>
      </c>
      <c r="I711" s="60">
        <v>318653.25</v>
      </c>
      <c r="J711" s="57">
        <v>1992.3150000000001</v>
      </c>
      <c r="K711" s="59">
        <v>159.94119905737796</v>
      </c>
      <c r="L711" s="58"/>
      <c r="M711" s="57">
        <v>343114.75</v>
      </c>
      <c r="O711" s="57">
        <v>343800.97950000002</v>
      </c>
      <c r="P711" s="52"/>
      <c r="Q711" s="56">
        <v>171.79872903478039</v>
      </c>
      <c r="R711" s="55">
        <v>353744.75</v>
      </c>
      <c r="S711" s="55">
        <v>2059.0649999999996</v>
      </c>
      <c r="T711" s="55">
        <v>285.5575</v>
      </c>
      <c r="U711" s="55">
        <v>163.67075</v>
      </c>
      <c r="V711" s="55">
        <v>85.104250000000008</v>
      </c>
      <c r="W711" s="46">
        <v>-0.93776594718781325</v>
      </c>
      <c r="X711" s="46">
        <v>68.744543770474593</v>
      </c>
      <c r="Y711" s="55">
        <v>38.484999999999673</v>
      </c>
      <c r="Z711" s="54">
        <v>1.869052215447287E-2</v>
      </c>
      <c r="AA711" s="54">
        <v>5.1438757321110272E-2</v>
      </c>
      <c r="AB711" s="53">
        <v>42.5</v>
      </c>
      <c r="AC711" s="52"/>
      <c r="AD711" s="51">
        <v>0.08</v>
      </c>
      <c r="AE711" s="50">
        <v>172.73649498196821</v>
      </c>
      <c r="AF711" s="49">
        <v>1990.320456229525</v>
      </c>
      <c r="AG711" s="49">
        <v>254.1</v>
      </c>
      <c r="AH711" s="49">
        <v>1766.48</v>
      </c>
      <c r="AI711" s="48">
        <v>2020.58</v>
      </c>
      <c r="AJ711" s="46">
        <v>-30.25954377047492</v>
      </c>
      <c r="AK711" s="47">
        <v>46</v>
      </c>
      <c r="AL711" s="46">
        <v>15.74045622952508</v>
      </c>
    </row>
    <row r="712" spans="2:38">
      <c r="B712" s="62" t="s">
        <v>154</v>
      </c>
      <c r="C712" s="62" t="s">
        <v>157</v>
      </c>
      <c r="D712" s="61" t="s">
        <v>903</v>
      </c>
      <c r="E712" s="61">
        <v>1110702</v>
      </c>
      <c r="F712" s="61">
        <v>1110702</v>
      </c>
      <c r="G712" s="63">
        <v>4</v>
      </c>
      <c r="I712" s="60">
        <v>152735.75</v>
      </c>
      <c r="J712" s="57">
        <v>882.94500000000005</v>
      </c>
      <c r="K712" s="59">
        <v>172.98444410467243</v>
      </c>
      <c r="L712" s="58"/>
      <c r="M712" s="57">
        <v>162225</v>
      </c>
      <c r="O712" s="57">
        <v>162549.45000000001</v>
      </c>
      <c r="P712" s="52"/>
      <c r="Q712" s="56">
        <v>190.21124541379169</v>
      </c>
      <c r="R712" s="55">
        <v>161012.25</v>
      </c>
      <c r="S712" s="55">
        <v>846.49175000000002</v>
      </c>
      <c r="T712" s="55">
        <v>0</v>
      </c>
      <c r="U712" s="55">
        <v>59.7</v>
      </c>
      <c r="V712" s="55">
        <v>0</v>
      </c>
      <c r="W712" s="46">
        <v>6.8477346628389171</v>
      </c>
      <c r="X712" s="46">
        <v>-39.995694171906393</v>
      </c>
      <c r="Y712" s="55">
        <v>-88.908250000000066</v>
      </c>
      <c r="Z712" s="54">
        <v>-0.10503144301170102</v>
      </c>
      <c r="AA712" s="54">
        <v>2.2865853658536584E-3</v>
      </c>
      <c r="AB712" s="53">
        <v>0.5</v>
      </c>
      <c r="AC712" s="52"/>
      <c r="AD712" s="51">
        <v>0.06</v>
      </c>
      <c r="AE712" s="50">
        <v>183.36351075095277</v>
      </c>
      <c r="AF712" s="49">
        <v>886.48744417190642</v>
      </c>
      <c r="AG712" s="49">
        <v>18.2</v>
      </c>
      <c r="AH712" s="49">
        <v>917.2</v>
      </c>
      <c r="AI712" s="48">
        <v>935.40000000000009</v>
      </c>
      <c r="AJ712" s="46">
        <v>-48.912555828093673</v>
      </c>
      <c r="AK712" s="47">
        <v>18</v>
      </c>
      <c r="AL712" s="46">
        <v>-30.912555828093673</v>
      </c>
    </row>
    <row r="713" spans="2:38">
      <c r="B713" s="62" t="s">
        <v>62</v>
      </c>
      <c r="C713" s="62" t="s">
        <v>245</v>
      </c>
      <c r="D713" s="61" t="s">
        <v>904</v>
      </c>
      <c r="E713" s="61">
        <v>1111387</v>
      </c>
      <c r="F713" s="61">
        <v>1111387</v>
      </c>
      <c r="G713" s="63">
        <v>3</v>
      </c>
      <c r="I713" s="60">
        <v>296459.75</v>
      </c>
      <c r="J713" s="57">
        <v>1662.191</v>
      </c>
      <c r="K713" s="59">
        <v>178.35480399063644</v>
      </c>
      <c r="L713" s="58"/>
      <c r="M713" s="57">
        <v>313814</v>
      </c>
      <c r="O713" s="57">
        <v>314441.62800000003</v>
      </c>
      <c r="P713" s="52"/>
      <c r="Q713" s="56">
        <v>185.7424544477162</v>
      </c>
      <c r="R713" s="55">
        <v>307606.5</v>
      </c>
      <c r="S713" s="55">
        <v>1656.0915</v>
      </c>
      <c r="T713" s="55">
        <v>38.167499999999997</v>
      </c>
      <c r="U713" s="55">
        <v>127.95824999999999</v>
      </c>
      <c r="V713" s="55">
        <v>120.24175</v>
      </c>
      <c r="W713" s="46">
        <v>-3.3136377823584269</v>
      </c>
      <c r="X713" s="46">
        <v>-7.1272002857099324</v>
      </c>
      <c r="Y713" s="55">
        <v>177.06150000000002</v>
      </c>
      <c r="Z713" s="54">
        <v>0.10691528819512691</v>
      </c>
      <c r="AA713" s="54">
        <v>0</v>
      </c>
      <c r="AB713" s="53">
        <v>0</v>
      </c>
      <c r="AC713" s="52"/>
      <c r="AD713" s="51">
        <v>0.06</v>
      </c>
      <c r="AE713" s="50">
        <v>189.05609223007463</v>
      </c>
      <c r="AF713" s="49">
        <v>1663.2187002857099</v>
      </c>
      <c r="AG713" s="49">
        <v>32.549999999999997</v>
      </c>
      <c r="AH713" s="49">
        <v>1446.48</v>
      </c>
      <c r="AI713" s="48">
        <v>1479.03</v>
      </c>
      <c r="AJ713" s="46">
        <v>184.18870028570996</v>
      </c>
      <c r="AK713" s="47">
        <v>29</v>
      </c>
      <c r="AL713" s="46">
        <v>213.18870028570996</v>
      </c>
    </row>
    <row r="714" spans="2:38">
      <c r="B714" s="62" t="s">
        <v>74</v>
      </c>
      <c r="C714" s="62" t="s">
        <v>219</v>
      </c>
      <c r="D714" s="61" t="s">
        <v>905</v>
      </c>
      <c r="E714" s="61">
        <v>1112470</v>
      </c>
      <c r="F714" s="61">
        <v>1112470</v>
      </c>
      <c r="G714" s="63">
        <v>4</v>
      </c>
      <c r="I714" s="60">
        <v>272085</v>
      </c>
      <c r="J714" s="57">
        <v>1664.2225000000001</v>
      </c>
      <c r="K714" s="59">
        <v>163.4907591983644</v>
      </c>
      <c r="L714" s="58"/>
      <c r="M714" s="57">
        <v>279812.25</v>
      </c>
      <c r="O714" s="57">
        <v>280371.87449999998</v>
      </c>
      <c r="P714" s="52"/>
      <c r="Q714" s="56">
        <v>147.07714135624457</v>
      </c>
      <c r="R714" s="55">
        <v>283619</v>
      </c>
      <c r="S714" s="55">
        <v>1928.3690000000001</v>
      </c>
      <c r="T714" s="55">
        <v>52.702500000000001</v>
      </c>
      <c r="U714" s="55">
        <v>170.76249999999999</v>
      </c>
      <c r="V714" s="55">
        <v>96.40424999999999</v>
      </c>
      <c r="W714" s="46">
        <v>-29.492878577988989</v>
      </c>
      <c r="X714" s="46">
        <v>340.48972919044172</v>
      </c>
      <c r="Y714" s="55">
        <v>233.79900000000021</v>
      </c>
      <c r="Z714" s="54">
        <v>0.12124183701355923</v>
      </c>
      <c r="AA714" s="54">
        <v>1.227589945635575E-2</v>
      </c>
      <c r="AB714" s="53">
        <v>5.5</v>
      </c>
      <c r="AC714" s="52"/>
      <c r="AD714" s="51">
        <v>0.08</v>
      </c>
      <c r="AE714" s="50">
        <v>176.57001993423356</v>
      </c>
      <c r="AF714" s="49">
        <v>1587.8792708095584</v>
      </c>
      <c r="AG714" s="49">
        <v>17.3</v>
      </c>
      <c r="AH714" s="49">
        <v>1677.27</v>
      </c>
      <c r="AI714" s="48">
        <v>1694.57</v>
      </c>
      <c r="AJ714" s="46">
        <v>-106.69072919044152</v>
      </c>
      <c r="AK714" s="47">
        <v>30</v>
      </c>
      <c r="AL714" s="46">
        <v>-76.690729190441516</v>
      </c>
    </row>
    <row r="715" spans="2:38">
      <c r="B715" s="62" t="s">
        <v>110</v>
      </c>
      <c r="C715" s="62" t="s">
        <v>174</v>
      </c>
      <c r="D715" s="61" t="s">
        <v>906</v>
      </c>
      <c r="E715" s="61">
        <v>1112096</v>
      </c>
      <c r="F715" s="61">
        <v>1112096</v>
      </c>
      <c r="G715" s="63">
        <v>4</v>
      </c>
      <c r="I715" s="60">
        <v>216953</v>
      </c>
      <c r="J715" s="57">
        <v>1348.165</v>
      </c>
      <c r="K715" s="59">
        <v>160.92466426587251</v>
      </c>
      <c r="L715" s="58"/>
      <c r="M715" s="57">
        <v>232830</v>
      </c>
      <c r="O715" s="57">
        <v>233295.66</v>
      </c>
      <c r="P715" s="52"/>
      <c r="Q715" s="56">
        <v>168.28752040819822</v>
      </c>
      <c r="R715" s="55">
        <v>233492.75</v>
      </c>
      <c r="S715" s="55">
        <v>1387.4632499999998</v>
      </c>
      <c r="T715" s="55">
        <v>0</v>
      </c>
      <c r="U715" s="55">
        <v>188.75425000000001</v>
      </c>
      <c r="V715" s="55">
        <v>51.375</v>
      </c>
      <c r="W715" s="46">
        <v>-5.5111169989440896</v>
      </c>
      <c r="X715" s="46">
        <v>45.130171441510129</v>
      </c>
      <c r="Y715" s="55">
        <v>147.10324999999966</v>
      </c>
      <c r="Z715" s="54">
        <v>0.10602316854158096</v>
      </c>
      <c r="AA715" s="54">
        <v>4.5425620079322805E-2</v>
      </c>
      <c r="AB715" s="53">
        <v>14.75</v>
      </c>
      <c r="AC715" s="52"/>
      <c r="AD715" s="51">
        <v>0.08</v>
      </c>
      <c r="AE715" s="50">
        <v>173.79863740714231</v>
      </c>
      <c r="AF715" s="49">
        <v>1342.3330785584897</v>
      </c>
      <c r="AG715" s="49">
        <v>0</v>
      </c>
      <c r="AH715" s="49">
        <v>1240.3600000000001</v>
      </c>
      <c r="AI715" s="48">
        <v>1240.3600000000001</v>
      </c>
      <c r="AJ715" s="46">
        <v>101.97307855848953</v>
      </c>
      <c r="AK715" s="47">
        <v>17</v>
      </c>
      <c r="AL715" s="46">
        <v>118.97307855848953</v>
      </c>
    </row>
    <row r="716" spans="2:38">
      <c r="B716" s="62" t="s">
        <v>80</v>
      </c>
      <c r="C716" s="62" t="s">
        <v>400</v>
      </c>
      <c r="D716" s="61" t="s">
        <v>907</v>
      </c>
      <c r="E716" s="61">
        <v>1112321</v>
      </c>
      <c r="F716" s="61">
        <v>1112321</v>
      </c>
      <c r="G716" s="63">
        <v>5</v>
      </c>
      <c r="I716" s="60">
        <v>344675</v>
      </c>
      <c r="J716" s="57">
        <v>2230.0410000000002</v>
      </c>
      <c r="K716" s="59">
        <v>154.5599385840888</v>
      </c>
      <c r="L716" s="58"/>
      <c r="M716" s="57">
        <v>365856</v>
      </c>
      <c r="O716" s="57">
        <v>366587.712</v>
      </c>
      <c r="P716" s="52"/>
      <c r="Q716" s="56">
        <v>170.43158107711469</v>
      </c>
      <c r="R716" s="55">
        <v>373798</v>
      </c>
      <c r="S716" s="55">
        <v>2193.2437499999996</v>
      </c>
      <c r="T716" s="55">
        <v>-8</v>
      </c>
      <c r="U716" s="55">
        <v>230.32100000000003</v>
      </c>
      <c r="V716" s="55">
        <v>117.44575</v>
      </c>
      <c r="W716" s="46">
        <v>1.9612480204579015</v>
      </c>
      <c r="X716" s="46">
        <v>17.265906608925434</v>
      </c>
      <c r="Y716" s="55">
        <v>75.063749999999345</v>
      </c>
      <c r="Z716" s="54">
        <v>3.4224992092191923E-2</v>
      </c>
      <c r="AA716" s="54">
        <v>0</v>
      </c>
      <c r="AB716" s="53">
        <v>0</v>
      </c>
      <c r="AC716" s="52"/>
      <c r="AD716" s="51">
        <v>0.09</v>
      </c>
      <c r="AE716" s="50">
        <v>168.47033305665678</v>
      </c>
      <c r="AF716" s="49">
        <v>2175.9778433910742</v>
      </c>
      <c r="AG716" s="49">
        <v>0</v>
      </c>
      <c r="AH716" s="49">
        <v>2118.1800000000003</v>
      </c>
      <c r="AI716" s="48">
        <v>2118.1800000000003</v>
      </c>
      <c r="AJ716" s="46">
        <v>57.797843391073911</v>
      </c>
      <c r="AK716" s="47">
        <v>25</v>
      </c>
      <c r="AL716" s="46">
        <v>82.797843391073911</v>
      </c>
    </row>
    <row r="717" spans="2:38">
      <c r="B717" s="62" t="s">
        <v>91</v>
      </c>
      <c r="C717" s="62" t="s">
        <v>255</v>
      </c>
      <c r="D717" s="61" t="s">
        <v>908</v>
      </c>
      <c r="E717" s="61">
        <v>1112500</v>
      </c>
      <c r="F717" s="61">
        <v>1112500</v>
      </c>
      <c r="G717" s="63">
        <v>4</v>
      </c>
      <c r="I717" s="60">
        <v>141681.5</v>
      </c>
      <c r="J717" s="57">
        <v>848.1880000000001</v>
      </c>
      <c r="K717" s="59">
        <v>167.04020806707945</v>
      </c>
      <c r="L717" s="58"/>
      <c r="M717" s="57">
        <v>158293</v>
      </c>
      <c r="O717" s="57">
        <v>158609.58600000001</v>
      </c>
      <c r="P717" s="52"/>
      <c r="Q717" s="56">
        <v>184.6152568996055</v>
      </c>
      <c r="R717" s="55">
        <v>155671</v>
      </c>
      <c r="S717" s="55">
        <v>843.21850000000006</v>
      </c>
      <c r="T717" s="55">
        <v>0</v>
      </c>
      <c r="U717" s="55">
        <v>232.20824999999996</v>
      </c>
      <c r="V717" s="55">
        <v>45.60425</v>
      </c>
      <c r="W717" s="46">
        <v>5.8822342678304835</v>
      </c>
      <c r="X717" s="46">
        <v>-44.192139984345658</v>
      </c>
      <c r="Y717" s="55">
        <v>10.018500000000017</v>
      </c>
      <c r="Z717" s="54">
        <v>1.1881262092802774E-2</v>
      </c>
      <c r="AA717" s="54">
        <v>5.4625680641613682E-2</v>
      </c>
      <c r="AB717" s="53">
        <v>9.5</v>
      </c>
      <c r="AC717" s="52"/>
      <c r="AD717" s="51">
        <v>7.0000000000000007E-2</v>
      </c>
      <c r="AE717" s="50">
        <v>178.73302263177501</v>
      </c>
      <c r="AF717" s="49">
        <v>887.41063998434572</v>
      </c>
      <c r="AG717" s="49">
        <v>0</v>
      </c>
      <c r="AH717" s="49">
        <v>833.2</v>
      </c>
      <c r="AI717" s="48">
        <v>833.2</v>
      </c>
      <c r="AJ717" s="46">
        <v>54.210639984345676</v>
      </c>
      <c r="AK717" s="47">
        <v>13</v>
      </c>
      <c r="AL717" s="46">
        <v>67.210639984345676</v>
      </c>
    </row>
    <row r="718" spans="2:38">
      <c r="B718" s="62" t="s">
        <v>62</v>
      </c>
      <c r="C718" s="62" t="s">
        <v>63</v>
      </c>
      <c r="D718" s="61" t="s">
        <v>909</v>
      </c>
      <c r="E718" s="61">
        <v>1111360</v>
      </c>
      <c r="F718" s="61">
        <v>1111360</v>
      </c>
      <c r="G718" s="63">
        <v>4</v>
      </c>
      <c r="I718" s="60">
        <v>337883.5</v>
      </c>
      <c r="J718" s="57">
        <v>1949.6750000000002</v>
      </c>
      <c r="K718" s="59">
        <v>173.30247348917126</v>
      </c>
      <c r="L718" s="58"/>
      <c r="M718" s="57">
        <v>368522.5</v>
      </c>
      <c r="O718" s="57">
        <v>369259.54499999998</v>
      </c>
      <c r="P718" s="52"/>
      <c r="Q718" s="56">
        <v>195.00641079196106</v>
      </c>
      <c r="R718" s="55">
        <v>376960.75</v>
      </c>
      <c r="S718" s="55">
        <v>1933.0685000000001</v>
      </c>
      <c r="T718" s="55">
        <v>35.8125</v>
      </c>
      <c r="U718" s="55">
        <v>125.80000000000001</v>
      </c>
      <c r="V718" s="55">
        <v>105.17099999999999</v>
      </c>
      <c r="W718" s="46">
        <v>11.305788893439512</v>
      </c>
      <c r="X718" s="46">
        <v>-77.047422220358158</v>
      </c>
      <c r="Y718" s="55">
        <v>-1.4114999999999327</v>
      </c>
      <c r="Z718" s="54">
        <v>-7.3018622982058451E-4</v>
      </c>
      <c r="AA718" s="54">
        <v>1.858000888634993E-2</v>
      </c>
      <c r="AB718" s="53">
        <v>6.25</v>
      </c>
      <c r="AC718" s="52"/>
      <c r="AD718" s="51">
        <v>0.06</v>
      </c>
      <c r="AE718" s="50">
        <v>183.70062189852155</v>
      </c>
      <c r="AF718" s="49">
        <v>2010.1159222203582</v>
      </c>
      <c r="AG718" s="49">
        <v>25</v>
      </c>
      <c r="AH718" s="49">
        <v>1909.48</v>
      </c>
      <c r="AI718" s="48">
        <v>1934.48</v>
      </c>
      <c r="AJ718" s="46">
        <v>75.635922220358225</v>
      </c>
      <c r="AK718" s="47">
        <v>39</v>
      </c>
      <c r="AL718" s="46">
        <v>114.63592222035822</v>
      </c>
    </row>
    <row r="719" spans="2:38">
      <c r="B719" s="62" t="s">
        <v>77</v>
      </c>
      <c r="C719" s="62" t="s">
        <v>83</v>
      </c>
      <c r="D719" s="61" t="s">
        <v>910</v>
      </c>
      <c r="E719" s="61" t="s">
        <v>911</v>
      </c>
      <c r="F719" s="61">
        <v>1110835</v>
      </c>
      <c r="G719" s="63">
        <v>4</v>
      </c>
      <c r="I719" s="60">
        <v>1136901.75</v>
      </c>
      <c r="J719" s="57">
        <v>6561.4022500000001</v>
      </c>
      <c r="K719" s="59">
        <v>173.27115556739415</v>
      </c>
      <c r="L719" s="58"/>
      <c r="M719" s="57">
        <v>1154155.5</v>
      </c>
      <c r="O719" s="57">
        <v>1156463.811</v>
      </c>
      <c r="P719" s="52"/>
      <c r="Q719" s="56">
        <v>177.19266516821153</v>
      </c>
      <c r="R719" s="55">
        <v>1171051.75</v>
      </c>
      <c r="S719" s="55">
        <v>6608.9177500000005</v>
      </c>
      <c r="T719" s="55">
        <v>217.20524999999998</v>
      </c>
      <c r="U719" s="55">
        <v>615.79550000000006</v>
      </c>
      <c r="V719" s="55">
        <v>544.57500000000005</v>
      </c>
      <c r="W719" s="46">
        <v>-6.4747597332262501</v>
      </c>
      <c r="X719" s="46">
        <v>312.4075679652824</v>
      </c>
      <c r="Y719" s="55">
        <v>82.107750000000124</v>
      </c>
      <c r="Z719" s="54">
        <v>1.2423781488277731E-2</v>
      </c>
      <c r="AA719" s="54">
        <v>2.7620474144538314E-2</v>
      </c>
      <c r="AB719" s="53">
        <v>54.25</v>
      </c>
      <c r="AC719" s="52"/>
      <c r="AD719" s="51">
        <v>0.06</v>
      </c>
      <c r="AE719" s="50">
        <v>183.66742490143778</v>
      </c>
      <c r="AF719" s="49">
        <v>6296.5101820347181</v>
      </c>
      <c r="AG719" s="49">
        <v>472.51</v>
      </c>
      <c r="AH719" s="49">
        <v>6054.3</v>
      </c>
      <c r="AI719" s="48">
        <v>6526.81</v>
      </c>
      <c r="AJ719" s="46">
        <v>-230.29981796528227</v>
      </c>
      <c r="AK719" s="47">
        <v>113</v>
      </c>
      <c r="AL719" s="46">
        <v>-117.29981796528227</v>
      </c>
    </row>
    <row r="720" spans="2:38">
      <c r="B720" s="62" t="s">
        <v>94</v>
      </c>
      <c r="C720" s="62" t="s">
        <v>95</v>
      </c>
      <c r="D720" s="61" t="s">
        <v>912</v>
      </c>
      <c r="E720" s="61">
        <v>1110053</v>
      </c>
      <c r="F720" s="61">
        <v>1110053</v>
      </c>
      <c r="G720" s="63">
        <v>4</v>
      </c>
      <c r="I720" s="60">
        <v>255276.25</v>
      </c>
      <c r="J720" s="57">
        <v>1504.3905</v>
      </c>
      <c r="K720" s="59">
        <v>169.68749137939918</v>
      </c>
      <c r="L720" s="58"/>
      <c r="M720" s="57">
        <v>263418.5</v>
      </c>
      <c r="O720" s="57">
        <v>263945.337</v>
      </c>
      <c r="P720" s="52"/>
      <c r="Q720" s="56">
        <v>154.64987446300813</v>
      </c>
      <c r="R720" s="55">
        <v>265691.5</v>
      </c>
      <c r="S720" s="55">
        <v>1718.0194999999999</v>
      </c>
      <c r="T720" s="55">
        <v>171.35550000000001</v>
      </c>
      <c r="U720" s="55">
        <v>94.15025</v>
      </c>
      <c r="V720" s="55">
        <v>79.750249999999994</v>
      </c>
      <c r="W720" s="46">
        <v>-26.915741312948995</v>
      </c>
      <c r="X720" s="46">
        <v>264.30076657144514</v>
      </c>
      <c r="Y720" s="55">
        <v>295.03949999999963</v>
      </c>
      <c r="Z720" s="54">
        <v>0.17173233481924952</v>
      </c>
      <c r="AA720" s="54">
        <v>0.15676121372031662</v>
      </c>
      <c r="AB720" s="53">
        <v>55.5</v>
      </c>
      <c r="AC720" s="52"/>
      <c r="AD720" s="51">
        <v>7.0000000000000007E-2</v>
      </c>
      <c r="AE720" s="50">
        <v>181.56561577595713</v>
      </c>
      <c r="AF720" s="49">
        <v>1453.7187334285547</v>
      </c>
      <c r="AG720" s="49">
        <v>98.39</v>
      </c>
      <c r="AH720" s="49">
        <v>1324.5900000000001</v>
      </c>
      <c r="AI720" s="48">
        <v>1422.9800000000002</v>
      </c>
      <c r="AJ720" s="46">
        <v>30.738733428554497</v>
      </c>
      <c r="AK720" s="47">
        <v>24</v>
      </c>
      <c r="AL720" s="46">
        <v>54.738733428554497</v>
      </c>
    </row>
    <row r="721" spans="2:38">
      <c r="B721" s="62" t="s">
        <v>154</v>
      </c>
      <c r="C721" s="62" t="s">
        <v>268</v>
      </c>
      <c r="D721" s="61" t="s">
        <v>913</v>
      </c>
      <c r="E721" s="61">
        <v>1110585</v>
      </c>
      <c r="F721" s="61">
        <v>1110585</v>
      </c>
      <c r="G721" s="63">
        <v>4</v>
      </c>
      <c r="I721" s="60">
        <v>88427.75</v>
      </c>
      <c r="J721" s="57">
        <v>550.61799999999994</v>
      </c>
      <c r="K721" s="59">
        <v>160.59727433538316</v>
      </c>
      <c r="L721" s="58"/>
      <c r="M721" s="57">
        <v>92661.25</v>
      </c>
      <c r="O721" s="57">
        <v>92846.572499999995</v>
      </c>
      <c r="P721" s="52"/>
      <c r="Q721" s="56">
        <v>176.62829804367391</v>
      </c>
      <c r="R721" s="55">
        <v>93220</v>
      </c>
      <c r="S721" s="55">
        <v>527.77499999999998</v>
      </c>
      <c r="T721" s="55">
        <v>5</v>
      </c>
      <c r="U721" s="55">
        <v>38.154249999999998</v>
      </c>
      <c r="V721" s="55">
        <v>21.228999999999999</v>
      </c>
      <c r="W721" s="46">
        <v>3.1832417614600956</v>
      </c>
      <c r="X721" s="46">
        <v>-7.5332670106699879</v>
      </c>
      <c r="Y721" s="55">
        <v>-12.644999999999982</v>
      </c>
      <c r="Z721" s="54">
        <v>-2.3959073468807698E-2</v>
      </c>
      <c r="AA721" s="54">
        <v>9.6737468421752418E-2</v>
      </c>
      <c r="AB721" s="53">
        <v>10.25</v>
      </c>
      <c r="AC721" s="52"/>
      <c r="AD721" s="51">
        <v>0.08</v>
      </c>
      <c r="AE721" s="50">
        <v>173.44505628221381</v>
      </c>
      <c r="AF721" s="49">
        <v>535.30826701066997</v>
      </c>
      <c r="AG721" s="49">
        <v>17.3</v>
      </c>
      <c r="AH721" s="49">
        <v>523.12</v>
      </c>
      <c r="AI721" s="48">
        <v>540.41999999999996</v>
      </c>
      <c r="AJ721" s="46">
        <v>-5.1117329893299939</v>
      </c>
      <c r="AK721" s="47">
        <v>11</v>
      </c>
      <c r="AL721" s="46">
        <v>5.8882670106700061</v>
      </c>
    </row>
    <row r="722" spans="2:38">
      <c r="B722" s="62" t="s">
        <v>154</v>
      </c>
      <c r="C722" s="62" t="s">
        <v>157</v>
      </c>
      <c r="D722" s="61" t="s">
        <v>914</v>
      </c>
      <c r="E722" s="61">
        <v>1110728</v>
      </c>
      <c r="F722" s="61">
        <v>1110728</v>
      </c>
      <c r="G722" s="63">
        <v>4</v>
      </c>
      <c r="I722" s="60">
        <v>93327.75</v>
      </c>
      <c r="J722" s="57">
        <v>535.69749999999999</v>
      </c>
      <c r="K722" s="59">
        <v>174.21725880744265</v>
      </c>
      <c r="L722" s="58"/>
      <c r="M722" s="57">
        <v>99696.75</v>
      </c>
      <c r="O722" s="57">
        <v>99896.143500000006</v>
      </c>
      <c r="P722" s="52"/>
      <c r="Q722" s="56">
        <v>200.750738257508</v>
      </c>
      <c r="R722" s="55">
        <v>100731.25</v>
      </c>
      <c r="S722" s="55">
        <v>501.77275000000003</v>
      </c>
      <c r="T722" s="55">
        <v>1.5625</v>
      </c>
      <c r="U722" s="55">
        <v>97.575249999999997</v>
      </c>
      <c r="V722" s="55">
        <v>15.694333333333333</v>
      </c>
      <c r="W722" s="46">
        <v>16.080443921618809</v>
      </c>
      <c r="X722" s="46">
        <v>-39.170469153065426</v>
      </c>
      <c r="Y722" s="55">
        <v>-19.747249999999951</v>
      </c>
      <c r="Z722" s="54">
        <v>-3.9354966964626814E-2</v>
      </c>
      <c r="AA722" s="54">
        <v>2.5696778019371421E-2</v>
      </c>
      <c r="AB722" s="53">
        <v>5</v>
      </c>
      <c r="AC722" s="52"/>
      <c r="AD722" s="51">
        <v>0.06</v>
      </c>
      <c r="AE722" s="50">
        <v>184.6702943358892</v>
      </c>
      <c r="AF722" s="49">
        <v>540.94321915306546</v>
      </c>
      <c r="AG722" s="49">
        <v>1.6</v>
      </c>
      <c r="AH722" s="49">
        <v>519.91999999999996</v>
      </c>
      <c r="AI722" s="48">
        <v>521.52</v>
      </c>
      <c r="AJ722" s="46">
        <v>19.423219153065475</v>
      </c>
      <c r="AK722" s="47">
        <v>8</v>
      </c>
      <c r="AL722" s="46">
        <v>27.423219153065475</v>
      </c>
    </row>
    <row r="723" spans="2:38">
      <c r="B723" s="62" t="s">
        <v>65</v>
      </c>
      <c r="C723" s="62" t="s">
        <v>122</v>
      </c>
      <c r="D723" s="61" t="s">
        <v>915</v>
      </c>
      <c r="E723" s="61">
        <v>1111574</v>
      </c>
      <c r="F723" s="61">
        <v>1111574</v>
      </c>
      <c r="G723" s="63">
        <v>5</v>
      </c>
      <c r="I723" s="60">
        <v>185978.25</v>
      </c>
      <c r="J723" s="57">
        <v>1201.71</v>
      </c>
      <c r="K723" s="59">
        <v>154.76134009037122</v>
      </c>
      <c r="L723" s="58"/>
      <c r="M723" s="57">
        <v>209997.5</v>
      </c>
      <c r="O723" s="57">
        <v>210417.495</v>
      </c>
      <c r="P723" s="52"/>
      <c r="Q723" s="56">
        <v>195.04723352525031</v>
      </c>
      <c r="R723" s="55">
        <v>231041.25</v>
      </c>
      <c r="S723" s="55">
        <v>1184.54</v>
      </c>
      <c r="T723" s="55">
        <v>15</v>
      </c>
      <c r="U723" s="55">
        <v>274.25</v>
      </c>
      <c r="V723" s="55">
        <v>0</v>
      </c>
      <c r="W723" s="46">
        <v>26.357372826745689</v>
      </c>
      <c r="X723" s="46">
        <v>-62.823025428506298</v>
      </c>
      <c r="Y723" s="55">
        <v>65.029999999999973</v>
      </c>
      <c r="Z723" s="54">
        <v>5.4898948114880018E-2</v>
      </c>
      <c r="AA723" s="54">
        <v>4.1628529004962979E-2</v>
      </c>
      <c r="AB723" s="53">
        <v>14.25</v>
      </c>
      <c r="AC723" s="52"/>
      <c r="AD723" s="51">
        <v>0.09</v>
      </c>
      <c r="AE723" s="50">
        <v>168.68986069850462</v>
      </c>
      <c r="AF723" s="49">
        <v>1247.3630254285063</v>
      </c>
      <c r="AG723" s="49">
        <v>19.510000000000002</v>
      </c>
      <c r="AH723" s="49">
        <v>1100</v>
      </c>
      <c r="AI723" s="48">
        <v>1119.51</v>
      </c>
      <c r="AJ723" s="46">
        <v>127.85302542850627</v>
      </c>
      <c r="AK723" s="47">
        <v>25</v>
      </c>
      <c r="AL723" s="46">
        <v>152.85302542850627</v>
      </c>
    </row>
    <row r="724" spans="2:38">
      <c r="B724" s="62" t="s">
        <v>205</v>
      </c>
      <c r="C724" s="62" t="s">
        <v>515</v>
      </c>
      <c r="D724" s="61" t="s">
        <v>916</v>
      </c>
      <c r="E724" s="61">
        <v>1111661</v>
      </c>
      <c r="F724" s="61">
        <v>1111661</v>
      </c>
      <c r="G724" s="63">
        <v>4</v>
      </c>
      <c r="I724" s="60">
        <v>180964.75</v>
      </c>
      <c r="J724" s="57">
        <v>1086.8295000000001</v>
      </c>
      <c r="K724" s="59">
        <v>166.50702801129339</v>
      </c>
      <c r="L724" s="58"/>
      <c r="M724" s="57">
        <v>211373.75</v>
      </c>
      <c r="O724" s="57">
        <v>211796.4975</v>
      </c>
      <c r="P724" s="52"/>
      <c r="Q724" s="56">
        <v>187.85516203528434</v>
      </c>
      <c r="R724" s="55">
        <v>198480.25</v>
      </c>
      <c r="S724" s="55">
        <v>1056.56</v>
      </c>
      <c r="T724" s="55">
        <v>117.08499999999999</v>
      </c>
      <c r="U724" s="55">
        <v>34.700000000000003</v>
      </c>
      <c r="V724" s="55">
        <v>135.60024999999999</v>
      </c>
      <c r="W724" s="46">
        <v>9.6926420632004238</v>
      </c>
      <c r="X724" s="46">
        <v>-132.22256511631167</v>
      </c>
      <c r="Y724" s="55">
        <v>8.0399999999999636</v>
      </c>
      <c r="Z724" s="54">
        <v>7.6096009691829745E-3</v>
      </c>
      <c r="AA724" s="54">
        <v>0.12390707284501223</v>
      </c>
      <c r="AB724" s="53">
        <v>48.75</v>
      </c>
      <c r="AC724" s="52"/>
      <c r="AD724" s="51">
        <v>7.0000000000000007E-2</v>
      </c>
      <c r="AE724" s="50">
        <v>178.16251997208391</v>
      </c>
      <c r="AF724" s="49">
        <v>1188.7825651163116</v>
      </c>
      <c r="AG724" s="49">
        <v>145.34</v>
      </c>
      <c r="AH724" s="49">
        <v>903.18</v>
      </c>
      <c r="AI724" s="48">
        <v>1048.52</v>
      </c>
      <c r="AJ724" s="46">
        <v>140.26256511631163</v>
      </c>
      <c r="AK724" s="47">
        <v>26</v>
      </c>
      <c r="AL724" s="46">
        <v>166.26256511631163</v>
      </c>
    </row>
    <row r="725" spans="2:38">
      <c r="B725" s="62" t="s">
        <v>110</v>
      </c>
      <c r="C725" s="62" t="s">
        <v>229</v>
      </c>
      <c r="D725" s="61" t="s">
        <v>917</v>
      </c>
      <c r="E725" s="61">
        <v>1112416</v>
      </c>
      <c r="F725" s="61">
        <v>1112416</v>
      </c>
      <c r="G725" s="63">
        <v>4</v>
      </c>
      <c r="I725" s="60">
        <v>430818.25</v>
      </c>
      <c r="J725" s="57">
        <v>2510.4735000000001</v>
      </c>
      <c r="K725" s="59">
        <v>171.60836392019274</v>
      </c>
      <c r="L725" s="58"/>
      <c r="M725" s="57">
        <v>458024.25</v>
      </c>
      <c r="O725" s="57">
        <v>458940.29849999998</v>
      </c>
      <c r="P725" s="52"/>
      <c r="Q725" s="56">
        <v>174.70745011146923</v>
      </c>
      <c r="R725" s="55">
        <v>461417.75</v>
      </c>
      <c r="S725" s="55">
        <v>2641.0879999999997</v>
      </c>
      <c r="T725" s="55">
        <v>22.25</v>
      </c>
      <c r="U725" s="55">
        <v>468.26249999999999</v>
      </c>
      <c r="V725" s="55">
        <v>129.74175</v>
      </c>
      <c r="W725" s="46">
        <v>-7.1974156439350736</v>
      </c>
      <c r="X725" s="46">
        <v>118.11921302369501</v>
      </c>
      <c r="Y725" s="55">
        <v>211.08799999999974</v>
      </c>
      <c r="Z725" s="54">
        <v>7.992463711924773E-2</v>
      </c>
      <c r="AA725" s="54">
        <v>2.2461912584146617E-2</v>
      </c>
      <c r="AB725" s="53">
        <v>9.5</v>
      </c>
      <c r="AC725" s="52"/>
      <c r="AD725" s="51">
        <v>0.06</v>
      </c>
      <c r="AE725" s="50">
        <v>181.9048657554043</v>
      </c>
      <c r="AF725" s="49">
        <v>2522.9687869763047</v>
      </c>
      <c r="AG725" s="49">
        <v>0</v>
      </c>
      <c r="AH725" s="49">
        <v>2430</v>
      </c>
      <c r="AI725" s="48">
        <v>2430</v>
      </c>
      <c r="AJ725" s="46">
        <v>92.968786976304727</v>
      </c>
      <c r="AK725" s="47">
        <v>40</v>
      </c>
      <c r="AL725" s="46">
        <v>132.96878697630473</v>
      </c>
    </row>
    <row r="726" spans="2:38">
      <c r="B726" s="62" t="s">
        <v>151</v>
      </c>
      <c r="C726" s="62" t="s">
        <v>310</v>
      </c>
      <c r="D726" s="61" t="s">
        <v>918</v>
      </c>
      <c r="E726" s="61">
        <v>1111101</v>
      </c>
      <c r="F726" s="61">
        <v>1111101</v>
      </c>
      <c r="G726" s="63">
        <v>3</v>
      </c>
      <c r="I726" s="60">
        <v>416608</v>
      </c>
      <c r="J726" s="57">
        <v>2273.1524999999997</v>
      </c>
      <c r="K726" s="59">
        <v>183.27322957874586</v>
      </c>
      <c r="L726" s="58"/>
      <c r="M726" s="57">
        <v>439935.75</v>
      </c>
      <c r="O726" s="57">
        <v>440815.62150000001</v>
      </c>
      <c r="P726" s="52"/>
      <c r="Q726" s="56">
        <v>191.55940769845367</v>
      </c>
      <c r="R726" s="55">
        <v>436297</v>
      </c>
      <c r="S726" s="55">
        <v>2277.6067499999999</v>
      </c>
      <c r="T726" s="55">
        <v>159.17250000000001</v>
      </c>
      <c r="U726" s="55">
        <v>221.57075</v>
      </c>
      <c r="V726" s="55">
        <v>62.620750000000001</v>
      </c>
      <c r="W726" s="46">
        <v>0.95524893655797882</v>
      </c>
      <c r="X726" s="46">
        <v>-35.121494564015848</v>
      </c>
      <c r="Y726" s="55">
        <v>-29.013249999999971</v>
      </c>
      <c r="Z726" s="54">
        <v>-1.2738480863739963E-2</v>
      </c>
      <c r="AA726" s="54">
        <v>4.8944403736948174E-2</v>
      </c>
      <c r="AB726" s="53">
        <v>15</v>
      </c>
      <c r="AC726" s="52"/>
      <c r="AD726" s="51">
        <v>0.04</v>
      </c>
      <c r="AE726" s="50">
        <v>190.60415876189569</v>
      </c>
      <c r="AF726" s="49">
        <v>2312.7282445640158</v>
      </c>
      <c r="AG726" s="49">
        <v>140.38</v>
      </c>
      <c r="AH726" s="49">
        <v>2166.2399999999998</v>
      </c>
      <c r="AI726" s="48">
        <v>2306.62</v>
      </c>
      <c r="AJ726" s="46">
        <v>6.1082445640158767</v>
      </c>
      <c r="AK726" s="47">
        <v>37</v>
      </c>
      <c r="AL726" s="46">
        <v>43.108244564015877</v>
      </c>
    </row>
    <row r="727" spans="2:38">
      <c r="B727" s="62" t="s">
        <v>138</v>
      </c>
      <c r="C727" s="62" t="s">
        <v>148</v>
      </c>
      <c r="D727" s="61" t="s">
        <v>919</v>
      </c>
      <c r="E727" s="61">
        <v>1110156</v>
      </c>
      <c r="F727" s="61">
        <v>1110156</v>
      </c>
      <c r="G727" s="63">
        <v>1</v>
      </c>
      <c r="I727" s="60">
        <v>168329.5</v>
      </c>
      <c r="J727" s="57">
        <v>858.96</v>
      </c>
      <c r="K727" s="59">
        <v>195.96896246623822</v>
      </c>
      <c r="L727" s="58"/>
      <c r="M727" s="57">
        <v>174545.5</v>
      </c>
      <c r="O727" s="57">
        <v>174894.59099999999</v>
      </c>
      <c r="P727" s="52"/>
      <c r="Q727" s="56">
        <v>183.34950310988532</v>
      </c>
      <c r="R727" s="55">
        <v>180290.5</v>
      </c>
      <c r="S727" s="55">
        <v>983.31600000000003</v>
      </c>
      <c r="T727" s="55">
        <v>4</v>
      </c>
      <c r="U727" s="55">
        <v>123.73349999999999</v>
      </c>
      <c r="V727" s="55">
        <v>99.270749999999992</v>
      </c>
      <c r="W727" s="46">
        <v>-12.619459356352905</v>
      </c>
      <c r="X727" s="46">
        <v>90.855332764845116</v>
      </c>
      <c r="Y727" s="55">
        <v>163.65600000000006</v>
      </c>
      <c r="Z727" s="54">
        <v>0.16643276423855613</v>
      </c>
      <c r="AA727" s="54">
        <v>2.7379154078549846E-2</v>
      </c>
      <c r="AB727" s="53">
        <v>6</v>
      </c>
      <c r="AC727" s="52"/>
      <c r="AD727" s="51">
        <v>0.01</v>
      </c>
      <c r="AE727" s="50">
        <v>195.96896246623822</v>
      </c>
      <c r="AF727" s="49">
        <v>892.46066723515492</v>
      </c>
      <c r="AG727" s="49">
        <v>3.3</v>
      </c>
      <c r="AH727" s="49">
        <v>816.36</v>
      </c>
      <c r="AI727" s="48">
        <v>819.66</v>
      </c>
      <c r="AJ727" s="46">
        <v>72.800667235154947</v>
      </c>
      <c r="AK727" s="47">
        <v>7</v>
      </c>
      <c r="AL727" s="46">
        <v>79.800667235154947</v>
      </c>
    </row>
    <row r="728" spans="2:38">
      <c r="B728" s="62" t="s">
        <v>74</v>
      </c>
      <c r="C728" s="62" t="s">
        <v>240</v>
      </c>
      <c r="D728" s="61" t="s">
        <v>920</v>
      </c>
      <c r="E728" s="61">
        <v>1112756</v>
      </c>
      <c r="F728" s="61">
        <v>1112756</v>
      </c>
      <c r="G728" s="63">
        <v>6</v>
      </c>
      <c r="I728" s="60">
        <v>113873</v>
      </c>
      <c r="J728" s="57">
        <v>787.39249999999993</v>
      </c>
      <c r="K728" s="59">
        <v>144.62037674984205</v>
      </c>
      <c r="L728" s="58"/>
      <c r="M728" s="57">
        <v>115398.75</v>
      </c>
      <c r="O728" s="57">
        <v>115629.5475</v>
      </c>
      <c r="P728" s="52"/>
      <c r="Q728" s="56">
        <v>156.14005958215853</v>
      </c>
      <c r="R728" s="55">
        <v>122250.25</v>
      </c>
      <c r="S728" s="55">
        <v>782.9525000000001</v>
      </c>
      <c r="T728" s="55">
        <v>58.1875</v>
      </c>
      <c r="U728" s="55">
        <v>26.861000000000001</v>
      </c>
      <c r="V728" s="55">
        <v>43.771000000000001</v>
      </c>
      <c r="W728" s="46">
        <v>-4.3885586101661431</v>
      </c>
      <c r="X728" s="46">
        <v>62.647617281408429</v>
      </c>
      <c r="Y728" s="55">
        <v>15.472500000000082</v>
      </c>
      <c r="Z728" s="54">
        <v>1.9761735226594308E-2</v>
      </c>
      <c r="AA728" s="54">
        <v>5.2825003803438304E-2</v>
      </c>
      <c r="AB728" s="53">
        <v>6.25</v>
      </c>
      <c r="AC728" s="52"/>
      <c r="AD728" s="51">
        <v>0.11</v>
      </c>
      <c r="AE728" s="50">
        <v>160.52861819232467</v>
      </c>
      <c r="AF728" s="49">
        <v>720.30488271859167</v>
      </c>
      <c r="AG728" s="49">
        <v>52.3</v>
      </c>
      <c r="AH728" s="49">
        <v>715.18000000000006</v>
      </c>
      <c r="AI728" s="48">
        <v>767.48</v>
      </c>
      <c r="AJ728" s="46">
        <v>-47.175117281408347</v>
      </c>
      <c r="AK728" s="47">
        <v>13</v>
      </c>
      <c r="AL728" s="46">
        <v>-34.175117281408347</v>
      </c>
    </row>
    <row r="729" spans="2:38">
      <c r="B729" s="62" t="s">
        <v>110</v>
      </c>
      <c r="C729" s="62" t="s">
        <v>174</v>
      </c>
      <c r="D729" s="61" t="s">
        <v>921</v>
      </c>
      <c r="E729" s="61">
        <v>1112113</v>
      </c>
      <c r="F729" s="61">
        <v>1112113</v>
      </c>
      <c r="G729" s="63">
        <v>4</v>
      </c>
      <c r="I729" s="60">
        <v>241880</v>
      </c>
      <c r="J729" s="57">
        <v>1407.8114999999998</v>
      </c>
      <c r="K729" s="59">
        <v>171.81277465058358</v>
      </c>
      <c r="L729" s="58"/>
      <c r="M729" s="57">
        <v>258353</v>
      </c>
      <c r="O729" s="57">
        <v>258869.70600000001</v>
      </c>
      <c r="P729" s="52"/>
      <c r="Q729" s="56">
        <v>189.97912922225794</v>
      </c>
      <c r="R729" s="55">
        <v>262269.75</v>
      </c>
      <c r="S729" s="55">
        <v>1380.51875</v>
      </c>
      <c r="T729" s="55">
        <v>27.017499999999998</v>
      </c>
      <c r="U729" s="55">
        <v>290.58749999999998</v>
      </c>
      <c r="V729" s="55">
        <v>110.30825</v>
      </c>
      <c r="W729" s="46">
        <v>7.8575880926393324</v>
      </c>
      <c r="X729" s="46">
        <v>-40.893041237581201</v>
      </c>
      <c r="Y729" s="55">
        <v>79.158749999999827</v>
      </c>
      <c r="Z729" s="54">
        <v>5.7339858658203541E-2</v>
      </c>
      <c r="AA729" s="54">
        <v>2.045637552103069E-2</v>
      </c>
      <c r="AB729" s="53">
        <v>8.75</v>
      </c>
      <c r="AC729" s="52"/>
      <c r="AD729" s="51">
        <v>0.06</v>
      </c>
      <c r="AE729" s="50">
        <v>182.12154112961861</v>
      </c>
      <c r="AF729" s="49">
        <v>1421.4117912375812</v>
      </c>
      <c r="AG729" s="49">
        <v>0</v>
      </c>
      <c r="AH729" s="49">
        <v>1301.3600000000001</v>
      </c>
      <c r="AI729" s="48">
        <v>1301.3600000000001</v>
      </c>
      <c r="AJ729" s="46">
        <v>120.05179123758103</v>
      </c>
      <c r="AK729" s="47">
        <v>21</v>
      </c>
      <c r="AL729" s="46">
        <v>141.05179123758103</v>
      </c>
    </row>
    <row r="730" spans="2:38">
      <c r="B730" s="62" t="s">
        <v>62</v>
      </c>
      <c r="C730" s="62" t="s">
        <v>245</v>
      </c>
      <c r="D730" s="61" t="s">
        <v>922</v>
      </c>
      <c r="E730" s="61">
        <v>1111389</v>
      </c>
      <c r="F730" s="61">
        <v>1111389</v>
      </c>
      <c r="G730" s="63">
        <v>4</v>
      </c>
      <c r="I730" s="60">
        <v>86078.25</v>
      </c>
      <c r="J730" s="57">
        <v>502.23399999999998</v>
      </c>
      <c r="K730" s="59">
        <v>171.39072623518121</v>
      </c>
      <c r="L730" s="58"/>
      <c r="M730" s="57">
        <v>93246.75</v>
      </c>
      <c r="O730" s="57">
        <v>93433.243499999997</v>
      </c>
      <c r="P730" s="52"/>
      <c r="Q730" s="56">
        <v>161.35401819170355</v>
      </c>
      <c r="R730" s="55">
        <v>87845</v>
      </c>
      <c r="S730" s="55">
        <v>544.42399999999998</v>
      </c>
      <c r="T730" s="55">
        <v>10.5625</v>
      </c>
      <c r="U730" s="55">
        <v>37.587499999999999</v>
      </c>
      <c r="V730" s="55">
        <v>30.962250000000004</v>
      </c>
      <c r="W730" s="46">
        <v>-20.320151617588522</v>
      </c>
      <c r="X730" s="46">
        <v>30.13380895039063</v>
      </c>
      <c r="Y730" s="55">
        <v>69.063999999999965</v>
      </c>
      <c r="Z730" s="54">
        <v>0.12685700850807452</v>
      </c>
      <c r="AA730" s="54">
        <v>0</v>
      </c>
      <c r="AB730" s="53">
        <v>0</v>
      </c>
      <c r="AC730" s="52"/>
      <c r="AD730" s="51">
        <v>0.06</v>
      </c>
      <c r="AE730" s="50">
        <v>181.67416980929207</v>
      </c>
      <c r="AF730" s="49">
        <v>514.29019104960935</v>
      </c>
      <c r="AG730" s="49">
        <v>17.36</v>
      </c>
      <c r="AH730" s="49">
        <v>458</v>
      </c>
      <c r="AI730" s="48">
        <v>475.36</v>
      </c>
      <c r="AJ730" s="46">
        <v>38.930191049609334</v>
      </c>
      <c r="AK730" s="47">
        <v>10</v>
      </c>
      <c r="AL730" s="46">
        <v>48.930191049609334</v>
      </c>
    </row>
    <row r="731" spans="2:38">
      <c r="B731" s="62" t="s">
        <v>80</v>
      </c>
      <c r="C731" s="62" t="s">
        <v>126</v>
      </c>
      <c r="D731" s="61" t="s">
        <v>923</v>
      </c>
      <c r="E731" s="61">
        <v>1112150</v>
      </c>
      <c r="F731" s="61">
        <v>1112150</v>
      </c>
      <c r="G731" s="63">
        <v>4</v>
      </c>
      <c r="I731" s="60">
        <v>186479</v>
      </c>
      <c r="J731" s="57">
        <v>1109.61175</v>
      </c>
      <c r="K731" s="59">
        <v>168.05788150675224</v>
      </c>
      <c r="L731" s="58"/>
      <c r="M731" s="57">
        <v>202586.25</v>
      </c>
      <c r="O731" s="57">
        <v>202991.42249999999</v>
      </c>
      <c r="P731" s="52"/>
      <c r="Q731" s="56">
        <v>167.28559056431661</v>
      </c>
      <c r="R731" s="55">
        <v>188523.5</v>
      </c>
      <c r="S731" s="55">
        <v>1126.9560000000001</v>
      </c>
      <c r="T731" s="55">
        <v>9</v>
      </c>
      <c r="U731" s="55">
        <v>87.783249999999995</v>
      </c>
      <c r="V731" s="55">
        <v>9.5613333333333319</v>
      </c>
      <c r="W731" s="46">
        <v>-12.536342647908299</v>
      </c>
      <c r="X731" s="46">
        <v>-1.8908479561418972</v>
      </c>
      <c r="Y731" s="55">
        <v>-3.1039999999998145</v>
      </c>
      <c r="Z731" s="54">
        <v>-2.7543222628033516E-3</v>
      </c>
      <c r="AA731" s="54">
        <v>1.0430743243243244E-2</v>
      </c>
      <c r="AB731" s="53">
        <v>14.25</v>
      </c>
      <c r="AC731" s="52"/>
      <c r="AD731" s="51">
        <v>7.0000000000000007E-2</v>
      </c>
      <c r="AE731" s="50">
        <v>179.82193321222491</v>
      </c>
      <c r="AF731" s="49">
        <v>1128.846847956142</v>
      </c>
      <c r="AG731" s="49">
        <v>8</v>
      </c>
      <c r="AH731" s="49">
        <v>1122.06</v>
      </c>
      <c r="AI731" s="48">
        <v>1130.06</v>
      </c>
      <c r="AJ731" s="46">
        <v>-1.2131520438579173</v>
      </c>
      <c r="AK731" s="47">
        <v>17</v>
      </c>
      <c r="AL731" s="46">
        <v>15.786847956142083</v>
      </c>
    </row>
    <row r="732" spans="2:38">
      <c r="B732" s="62" t="s">
        <v>62</v>
      </c>
      <c r="C732" s="62" t="s">
        <v>245</v>
      </c>
      <c r="D732" s="61" t="s">
        <v>924</v>
      </c>
      <c r="E732" s="61">
        <v>1111411</v>
      </c>
      <c r="F732" s="61">
        <v>1111411</v>
      </c>
      <c r="G732" s="63">
        <v>3</v>
      </c>
      <c r="I732" s="60">
        <v>210537.5</v>
      </c>
      <c r="J732" s="57">
        <v>1192.52</v>
      </c>
      <c r="K732" s="59">
        <v>176.54840170395465</v>
      </c>
      <c r="L732" s="58"/>
      <c r="M732" s="57">
        <v>219015</v>
      </c>
      <c r="O732" s="57">
        <v>219453.03</v>
      </c>
      <c r="P732" s="52"/>
      <c r="Q732" s="56">
        <v>180.44508562714617</v>
      </c>
      <c r="R732" s="55">
        <v>230268.5</v>
      </c>
      <c r="S732" s="55">
        <v>1276.114</v>
      </c>
      <c r="T732" s="55">
        <v>0.69525000000000003</v>
      </c>
      <c r="U732" s="55">
        <v>22.460999999999999</v>
      </c>
      <c r="V732" s="55">
        <v>88.808499999999995</v>
      </c>
      <c r="W732" s="46">
        <v>-6.6962201790457527</v>
      </c>
      <c r="X732" s="46">
        <v>103.45450051317448</v>
      </c>
      <c r="Y732" s="55">
        <v>97.024000000000115</v>
      </c>
      <c r="Z732" s="54">
        <v>7.6030824832264296E-2</v>
      </c>
      <c r="AA732" s="54">
        <v>0</v>
      </c>
      <c r="AB732" s="53">
        <v>0</v>
      </c>
      <c r="AC732" s="52"/>
      <c r="AD732" s="51">
        <v>0.06</v>
      </c>
      <c r="AE732" s="50">
        <v>187.14130580619192</v>
      </c>
      <c r="AF732" s="49">
        <v>1172.6594994868256</v>
      </c>
      <c r="AG732" s="49">
        <v>0</v>
      </c>
      <c r="AH732" s="49">
        <v>1179.0899999999999</v>
      </c>
      <c r="AI732" s="48">
        <v>1179.0899999999999</v>
      </c>
      <c r="AJ732" s="46">
        <v>-6.4305005131743656</v>
      </c>
      <c r="AK732" s="47">
        <v>26</v>
      </c>
      <c r="AL732" s="46">
        <v>19.569499486825634</v>
      </c>
    </row>
    <row r="733" spans="2:38">
      <c r="B733" s="62" t="s">
        <v>154</v>
      </c>
      <c r="C733" s="62" t="s">
        <v>307</v>
      </c>
      <c r="D733" s="61" t="s">
        <v>925</v>
      </c>
      <c r="E733" s="61">
        <v>1110923</v>
      </c>
      <c r="F733" s="61">
        <v>1110923</v>
      </c>
      <c r="G733" s="63">
        <v>5</v>
      </c>
      <c r="I733" s="60">
        <v>106961</v>
      </c>
      <c r="J733" s="57">
        <v>706.49725000000001</v>
      </c>
      <c r="K733" s="59">
        <v>151.39620147141409</v>
      </c>
      <c r="L733" s="58"/>
      <c r="M733" s="57">
        <v>105026.75</v>
      </c>
      <c r="O733" s="57">
        <v>105236.80349999999</v>
      </c>
      <c r="P733" s="52"/>
      <c r="Q733" s="56">
        <v>152.9902771772727</v>
      </c>
      <c r="R733" s="55">
        <v>107038.5</v>
      </c>
      <c r="S733" s="55">
        <v>699.64249999999993</v>
      </c>
      <c r="T733" s="55">
        <v>0</v>
      </c>
      <c r="U733" s="55">
        <v>14.25</v>
      </c>
      <c r="V733" s="55">
        <v>10.20425</v>
      </c>
      <c r="W733" s="46">
        <v>-12.031582426568662</v>
      </c>
      <c r="X733" s="46">
        <v>61.92817686344074</v>
      </c>
      <c r="Y733" s="55">
        <v>-15.357500000000073</v>
      </c>
      <c r="Z733" s="54">
        <v>-2.1950496146246223E-2</v>
      </c>
      <c r="AA733" s="54">
        <v>0</v>
      </c>
      <c r="AB733" s="53">
        <v>0</v>
      </c>
      <c r="AC733" s="52"/>
      <c r="AD733" s="51">
        <v>0.09</v>
      </c>
      <c r="AE733" s="50">
        <v>165.02185960384136</v>
      </c>
      <c r="AF733" s="49">
        <v>637.71432313655919</v>
      </c>
      <c r="AG733" s="49">
        <v>0</v>
      </c>
      <c r="AH733" s="49">
        <v>715</v>
      </c>
      <c r="AI733" s="48">
        <v>715</v>
      </c>
      <c r="AJ733" s="46">
        <v>-77.285676863440813</v>
      </c>
      <c r="AK733" s="47">
        <v>12</v>
      </c>
      <c r="AL733" s="46">
        <v>-65.285676863440813</v>
      </c>
    </row>
    <row r="734" spans="2:38">
      <c r="B734" s="62" t="s">
        <v>77</v>
      </c>
      <c r="C734" s="62" t="s">
        <v>504</v>
      </c>
      <c r="D734" s="61" t="s">
        <v>926</v>
      </c>
      <c r="E734" s="61">
        <v>1111525</v>
      </c>
      <c r="F734" s="61">
        <v>1111525</v>
      </c>
      <c r="G734" s="63">
        <v>6</v>
      </c>
      <c r="I734" s="60">
        <v>160744.25</v>
      </c>
      <c r="J734" s="57">
        <v>1316.9035000000001</v>
      </c>
      <c r="K734" s="59">
        <v>122.06228474599695</v>
      </c>
      <c r="L734" s="58"/>
      <c r="M734" s="57">
        <v>175064.75</v>
      </c>
      <c r="O734" s="57">
        <v>175414.87950000001</v>
      </c>
      <c r="P734" s="52"/>
      <c r="Q734" s="56">
        <v>133.74273753355041</v>
      </c>
      <c r="R734" s="55">
        <v>171374.5</v>
      </c>
      <c r="S734" s="55">
        <v>1281.3742499999998</v>
      </c>
      <c r="T734" s="55">
        <v>4</v>
      </c>
      <c r="U734" s="55">
        <v>172.41649999999998</v>
      </c>
      <c r="V734" s="55">
        <v>62.41675</v>
      </c>
      <c r="W734" s="46">
        <v>-2.9670213819661626</v>
      </c>
      <c r="X734" s="46">
        <v>-1.7446794130955823</v>
      </c>
      <c r="Y734" s="55">
        <v>-82.625750000000153</v>
      </c>
      <c r="Z734" s="54">
        <v>-6.448213704934383E-2</v>
      </c>
      <c r="AA734" s="54">
        <v>1.9064394395599985E-2</v>
      </c>
      <c r="AB734" s="53">
        <v>9.75</v>
      </c>
      <c r="AC734" s="52"/>
      <c r="AD734" s="51">
        <v>0.12</v>
      </c>
      <c r="AE734" s="50">
        <v>136.70975891551657</v>
      </c>
      <c r="AF734" s="49">
        <v>1283.1189294130954</v>
      </c>
      <c r="AG734" s="49">
        <v>4</v>
      </c>
      <c r="AH734" s="49">
        <v>1360</v>
      </c>
      <c r="AI734" s="48">
        <v>1364</v>
      </c>
      <c r="AJ734" s="46">
        <v>-80.881070586904571</v>
      </c>
      <c r="AK734" s="47">
        <v>31</v>
      </c>
      <c r="AL734" s="46">
        <v>-49.881070586904571</v>
      </c>
    </row>
    <row r="735" spans="2:38">
      <c r="B735" s="62" t="s">
        <v>141</v>
      </c>
      <c r="C735" s="62" t="s">
        <v>142</v>
      </c>
      <c r="D735" s="61" t="s">
        <v>927</v>
      </c>
      <c r="E735" s="61">
        <v>1111936</v>
      </c>
      <c r="F735" s="61">
        <v>1111936</v>
      </c>
      <c r="G735" s="63">
        <v>6</v>
      </c>
      <c r="I735" s="60">
        <v>325344</v>
      </c>
      <c r="J735" s="57">
        <v>2501.5207500000001</v>
      </c>
      <c r="K735" s="59">
        <v>130.05848542331699</v>
      </c>
      <c r="L735" s="58"/>
      <c r="M735" s="57">
        <v>341128</v>
      </c>
      <c r="O735" s="57">
        <v>341810.25599999999</v>
      </c>
      <c r="P735" s="52"/>
      <c r="Q735" s="56">
        <v>155.57698492839015</v>
      </c>
      <c r="R735" s="55">
        <v>346583.75</v>
      </c>
      <c r="S735" s="55">
        <v>2227.7315000000003</v>
      </c>
      <c r="T735" s="55">
        <v>115.37</v>
      </c>
      <c r="U735" s="55">
        <v>294.97924999999998</v>
      </c>
      <c r="V735" s="55">
        <v>5.125</v>
      </c>
      <c r="W735" s="46">
        <v>9.9114812542751167</v>
      </c>
      <c r="X735" s="46">
        <v>-118.81073119773646</v>
      </c>
      <c r="Y735" s="55">
        <v>-77.968499999999949</v>
      </c>
      <c r="Z735" s="54">
        <v>-3.4999056214808623E-2</v>
      </c>
      <c r="AA735" s="54">
        <v>7.7106827814470355E-2</v>
      </c>
      <c r="AB735" s="53">
        <v>61.75</v>
      </c>
      <c r="AC735" s="52"/>
      <c r="AD735" s="51">
        <v>0.12</v>
      </c>
      <c r="AE735" s="50">
        <v>145.66550367411503</v>
      </c>
      <c r="AF735" s="49">
        <v>2346.5422311977368</v>
      </c>
      <c r="AG735" s="49">
        <v>105.55</v>
      </c>
      <c r="AH735" s="49">
        <v>2200.15</v>
      </c>
      <c r="AI735" s="48">
        <v>2305.7000000000003</v>
      </c>
      <c r="AJ735" s="46">
        <v>40.84223119773651</v>
      </c>
      <c r="AK735" s="47">
        <v>42</v>
      </c>
      <c r="AL735" s="46">
        <v>82.84223119773651</v>
      </c>
    </row>
    <row r="736" spans="2:38">
      <c r="B736" s="62" t="s">
        <v>62</v>
      </c>
      <c r="C736" s="62" t="s">
        <v>245</v>
      </c>
      <c r="D736" s="61" t="s">
        <v>928</v>
      </c>
      <c r="E736" s="61">
        <v>1111412</v>
      </c>
      <c r="F736" s="61">
        <v>1111412</v>
      </c>
      <c r="G736" s="63">
        <v>5</v>
      </c>
      <c r="I736" s="60">
        <v>319803.75</v>
      </c>
      <c r="J736" s="57">
        <v>2037.4952499999999</v>
      </c>
      <c r="K736" s="59">
        <v>156.9592616228185</v>
      </c>
      <c r="L736" s="58"/>
      <c r="M736" s="57">
        <v>338442</v>
      </c>
      <c r="O736" s="57">
        <v>339118.88400000002</v>
      </c>
      <c r="P736" s="52"/>
      <c r="Q736" s="56">
        <v>171.66784037629756</v>
      </c>
      <c r="R736" s="55">
        <v>354378</v>
      </c>
      <c r="S736" s="55">
        <v>2064.32375</v>
      </c>
      <c r="T736" s="55">
        <v>93.5625</v>
      </c>
      <c r="U736" s="55">
        <v>173.6875</v>
      </c>
      <c r="V736" s="55">
        <v>86.633250000000004</v>
      </c>
      <c r="W736" s="46">
        <v>2.1518378236535796</v>
      </c>
      <c r="X736" s="46">
        <v>63.811238535573011</v>
      </c>
      <c r="Y736" s="55">
        <v>57.963750000000118</v>
      </c>
      <c r="Z736" s="54">
        <v>2.8078807890477508E-2</v>
      </c>
      <c r="AA736" s="54">
        <v>3.6414406200136768E-3</v>
      </c>
      <c r="AB736" s="53">
        <v>2</v>
      </c>
      <c r="AC736" s="52"/>
      <c r="AD736" s="51">
        <v>0.08</v>
      </c>
      <c r="AE736" s="50">
        <v>169.51600255264398</v>
      </c>
      <c r="AF736" s="49">
        <v>2000.512511464427</v>
      </c>
      <c r="AG736" s="49">
        <v>92.3</v>
      </c>
      <c r="AH736" s="49">
        <v>1914.06</v>
      </c>
      <c r="AI736" s="48">
        <v>2006.36</v>
      </c>
      <c r="AJ736" s="46">
        <v>-5.8474885355728929</v>
      </c>
      <c r="AK736" s="47">
        <v>38</v>
      </c>
      <c r="AL736" s="46">
        <v>32.152511464427107</v>
      </c>
    </row>
    <row r="737" spans="2:38">
      <c r="B737" s="62" t="s">
        <v>85</v>
      </c>
      <c r="C737" s="62" t="s">
        <v>457</v>
      </c>
      <c r="D737" s="61" t="s">
        <v>929</v>
      </c>
      <c r="E737" s="61">
        <v>1111828</v>
      </c>
      <c r="F737" s="61">
        <v>1111828</v>
      </c>
      <c r="G737" s="63">
        <v>6</v>
      </c>
      <c r="I737" s="60">
        <v>449374</v>
      </c>
      <c r="J737" s="57">
        <v>3196.2525000000005</v>
      </c>
      <c r="K737" s="59">
        <v>140.59402378253907</v>
      </c>
      <c r="L737" s="58"/>
      <c r="M737" s="57">
        <v>453717.5</v>
      </c>
      <c r="O737" s="57">
        <v>454624.935</v>
      </c>
      <c r="P737" s="52"/>
      <c r="Q737" s="56">
        <v>157.25786507734838</v>
      </c>
      <c r="R737" s="55">
        <v>462609</v>
      </c>
      <c r="S737" s="55">
        <v>2941.7224999999999</v>
      </c>
      <c r="T737" s="55">
        <v>159.74250000000001</v>
      </c>
      <c r="U737" s="55">
        <v>522.39175</v>
      </c>
      <c r="V737" s="55">
        <v>152.79175000000001</v>
      </c>
      <c r="W737" s="46">
        <v>1.1984986787300329</v>
      </c>
      <c r="X737" s="46">
        <v>28.568708008025169</v>
      </c>
      <c r="Y737" s="55">
        <v>-250.45749999999998</v>
      </c>
      <c r="Z737" s="54">
        <v>-8.5139743806562307E-2</v>
      </c>
      <c r="AA737" s="54">
        <v>4.4837407514481813E-4</v>
      </c>
      <c r="AB737" s="53">
        <v>1.75</v>
      </c>
      <c r="AC737" s="52"/>
      <c r="AD737" s="51">
        <v>0.11</v>
      </c>
      <c r="AE737" s="50">
        <v>156.05936639861835</v>
      </c>
      <c r="AF737" s="49">
        <v>2913.1537919919747</v>
      </c>
      <c r="AG737" s="49">
        <v>30.18</v>
      </c>
      <c r="AH737" s="49">
        <v>3162</v>
      </c>
      <c r="AI737" s="48">
        <v>3192.18</v>
      </c>
      <c r="AJ737" s="46">
        <v>-279.02620800802515</v>
      </c>
      <c r="AK737" s="47">
        <v>73</v>
      </c>
      <c r="AL737" s="46">
        <v>-206.02620800802515</v>
      </c>
    </row>
    <row r="738" spans="2:38">
      <c r="B738" s="62" t="s">
        <v>151</v>
      </c>
      <c r="C738" s="62" t="s">
        <v>310</v>
      </c>
      <c r="D738" s="61" t="s">
        <v>930</v>
      </c>
      <c r="E738" s="61">
        <v>1111678</v>
      </c>
      <c r="F738" s="61">
        <v>1111678</v>
      </c>
      <c r="G738" s="63">
        <v>2</v>
      </c>
      <c r="I738" s="60">
        <v>228070.5</v>
      </c>
      <c r="J738" s="57">
        <v>1219.306</v>
      </c>
      <c r="K738" s="59">
        <v>187.04943631869276</v>
      </c>
      <c r="L738" s="58"/>
      <c r="M738" s="57">
        <v>237007.75</v>
      </c>
      <c r="O738" s="57">
        <v>237481.76550000001</v>
      </c>
      <c r="P738" s="52"/>
      <c r="Q738" s="56">
        <v>190.053003342301</v>
      </c>
      <c r="R738" s="55">
        <v>232612</v>
      </c>
      <c r="S738" s="55">
        <v>1223.9322500000001</v>
      </c>
      <c r="T738" s="55">
        <v>57.25</v>
      </c>
      <c r="U738" s="55">
        <v>127.45400000000001</v>
      </c>
      <c r="V738" s="55">
        <v>72.55</v>
      </c>
      <c r="W738" s="46">
        <v>-4.4784104291394726</v>
      </c>
      <c r="X738" s="46">
        <v>3.1434792001182359</v>
      </c>
      <c r="Y738" s="55">
        <v>-34.727750000000015</v>
      </c>
      <c r="Z738" s="54">
        <v>-2.8373915304544032E-2</v>
      </c>
      <c r="AA738" s="54">
        <v>8.5356381005379331E-2</v>
      </c>
      <c r="AB738" s="53">
        <v>21.25</v>
      </c>
      <c r="AC738" s="52"/>
      <c r="AD738" s="51">
        <v>0.04</v>
      </c>
      <c r="AE738" s="50">
        <v>194.53141377144047</v>
      </c>
      <c r="AF738" s="49">
        <v>1220.7887707998818</v>
      </c>
      <c r="AG738" s="49">
        <v>60.3</v>
      </c>
      <c r="AH738" s="49">
        <v>1198.3600000000001</v>
      </c>
      <c r="AI738" s="48">
        <v>1258.6600000000001</v>
      </c>
      <c r="AJ738" s="46">
        <v>-37.87122920011825</v>
      </c>
      <c r="AK738" s="47">
        <v>23</v>
      </c>
      <c r="AL738" s="46">
        <v>-14.87122920011825</v>
      </c>
    </row>
    <row r="739" spans="2:38">
      <c r="B739" s="62" t="s">
        <v>77</v>
      </c>
      <c r="C739" s="62" t="s">
        <v>535</v>
      </c>
      <c r="D739" s="61" t="s">
        <v>931</v>
      </c>
      <c r="E739" s="61">
        <v>1110847</v>
      </c>
      <c r="F739" s="61">
        <v>1110847</v>
      </c>
      <c r="G739" s="63">
        <v>4</v>
      </c>
      <c r="I739" s="60">
        <v>216282.25</v>
      </c>
      <c r="J739" s="57">
        <v>1290.43</v>
      </c>
      <c r="K739" s="59">
        <v>167.60479065117829</v>
      </c>
      <c r="L739" s="58"/>
      <c r="M739" s="57">
        <v>225523.25</v>
      </c>
      <c r="O739" s="57">
        <v>225974.2965</v>
      </c>
      <c r="P739" s="52"/>
      <c r="Q739" s="56">
        <v>180.05861867918878</v>
      </c>
      <c r="R739" s="55">
        <v>228534</v>
      </c>
      <c r="S739" s="55">
        <v>1269.22</v>
      </c>
      <c r="T739" s="55">
        <v>47.375</v>
      </c>
      <c r="U739" s="55">
        <v>203.25</v>
      </c>
      <c r="V739" s="55">
        <v>109.78325</v>
      </c>
      <c r="W739" s="46">
        <v>0.72149268242802123</v>
      </c>
      <c r="X739" s="46">
        <v>9.1669282000113981</v>
      </c>
      <c r="Y739" s="55">
        <v>66.220000000000027</v>
      </c>
      <c r="Z739" s="54">
        <v>5.2173776019917767E-2</v>
      </c>
      <c r="AA739" s="54">
        <v>6.4348581679560493E-2</v>
      </c>
      <c r="AB739" s="53">
        <v>19</v>
      </c>
      <c r="AC739" s="52"/>
      <c r="AD739" s="51">
        <v>7.0000000000000007E-2</v>
      </c>
      <c r="AE739" s="50">
        <v>179.33712599676076</v>
      </c>
      <c r="AF739" s="49">
        <v>1260.0530717999886</v>
      </c>
      <c r="AG739" s="49">
        <v>3</v>
      </c>
      <c r="AH739" s="49">
        <v>1200</v>
      </c>
      <c r="AI739" s="48">
        <v>1203</v>
      </c>
      <c r="AJ739" s="46">
        <v>57.053071799988629</v>
      </c>
      <c r="AK739" s="47">
        <v>29</v>
      </c>
      <c r="AL739" s="46">
        <v>86.053071799988629</v>
      </c>
    </row>
    <row r="740" spans="2:38">
      <c r="B740" s="62" t="s">
        <v>104</v>
      </c>
      <c r="C740" s="62" t="s">
        <v>234</v>
      </c>
      <c r="D740" s="61" t="s">
        <v>932</v>
      </c>
      <c r="E740" s="61">
        <v>1112929</v>
      </c>
      <c r="F740" s="61">
        <v>1112929</v>
      </c>
      <c r="G740" s="63">
        <v>4</v>
      </c>
      <c r="I740" s="60">
        <v>261208</v>
      </c>
      <c r="J740" s="57">
        <v>1514.7617500000001</v>
      </c>
      <c r="K740" s="59">
        <v>172.44163974961737</v>
      </c>
      <c r="L740" s="58"/>
      <c r="M740" s="57">
        <v>270397.5</v>
      </c>
      <c r="O740" s="57">
        <v>270938.29499999998</v>
      </c>
      <c r="P740" s="52"/>
      <c r="Q740" s="56">
        <v>169.44068526435581</v>
      </c>
      <c r="R740" s="55">
        <v>275451.25</v>
      </c>
      <c r="S740" s="55">
        <v>1625.6499999999999</v>
      </c>
      <c r="T740" s="55">
        <v>4</v>
      </c>
      <c r="U740" s="55">
        <v>177.34575000000001</v>
      </c>
      <c r="V740" s="55">
        <v>106.07900000000001</v>
      </c>
      <c r="W740" s="46">
        <v>-13.347452870238612</v>
      </c>
      <c r="X740" s="46">
        <v>143.39684197233305</v>
      </c>
      <c r="Y740" s="55">
        <v>200.18999999999983</v>
      </c>
      <c r="Z740" s="54">
        <v>0.12314458831851866</v>
      </c>
      <c r="AA740" s="54">
        <v>3.7751745327027637E-2</v>
      </c>
      <c r="AB740" s="53">
        <v>13.75</v>
      </c>
      <c r="AC740" s="52"/>
      <c r="AD740" s="51">
        <v>0.06</v>
      </c>
      <c r="AE740" s="50">
        <v>182.78813813459442</v>
      </c>
      <c r="AF740" s="49">
        <v>1482.2531580276668</v>
      </c>
      <c r="AG740" s="49">
        <v>0</v>
      </c>
      <c r="AH740" s="49">
        <v>1425.46</v>
      </c>
      <c r="AI740" s="48">
        <v>1425.46</v>
      </c>
      <c r="AJ740" s="46">
        <v>56.793158027666777</v>
      </c>
      <c r="AK740" s="47">
        <v>27</v>
      </c>
      <c r="AL740" s="46">
        <v>83.793158027666777</v>
      </c>
    </row>
    <row r="741" spans="2:38">
      <c r="B741" s="62" t="s">
        <v>80</v>
      </c>
      <c r="C741" s="62" t="s">
        <v>126</v>
      </c>
      <c r="D741" s="61" t="s">
        <v>933</v>
      </c>
      <c r="E741" s="61">
        <v>1112143</v>
      </c>
      <c r="F741" s="61">
        <v>1112143</v>
      </c>
      <c r="G741" s="63">
        <v>4</v>
      </c>
      <c r="I741" s="60">
        <v>135303.5</v>
      </c>
      <c r="J741" s="57">
        <v>840.15750000000003</v>
      </c>
      <c r="K741" s="59">
        <v>161.0453992257404</v>
      </c>
      <c r="L741" s="58"/>
      <c r="M741" s="57">
        <v>133962</v>
      </c>
      <c r="O741" s="57">
        <v>134229.924</v>
      </c>
      <c r="P741" s="52"/>
      <c r="Q741" s="56">
        <v>165.17760949817284</v>
      </c>
      <c r="R741" s="55">
        <v>133002.25</v>
      </c>
      <c r="S741" s="55">
        <v>805.20749999999998</v>
      </c>
      <c r="T741" s="55">
        <v>0</v>
      </c>
      <c r="U741" s="55">
        <v>41.695749999999997</v>
      </c>
      <c r="V741" s="55">
        <v>26.646000000000001</v>
      </c>
      <c r="W741" s="46">
        <v>-8.7514216656267934</v>
      </c>
      <c r="X741" s="46">
        <v>33.45638345645159</v>
      </c>
      <c r="Y741" s="55">
        <v>3.8474999999999682</v>
      </c>
      <c r="Z741" s="54">
        <v>4.7782714393494454E-3</v>
      </c>
      <c r="AA741" s="54">
        <v>0</v>
      </c>
      <c r="AB741" s="53">
        <v>0</v>
      </c>
      <c r="AC741" s="52"/>
      <c r="AD741" s="51">
        <v>0.08</v>
      </c>
      <c r="AE741" s="50">
        <v>173.92903116379964</v>
      </c>
      <c r="AF741" s="49">
        <v>771.75111654354839</v>
      </c>
      <c r="AG741" s="49">
        <v>0</v>
      </c>
      <c r="AH741" s="49">
        <v>801.36</v>
      </c>
      <c r="AI741" s="48">
        <v>801.36</v>
      </c>
      <c r="AJ741" s="46">
        <v>-29.608883456451622</v>
      </c>
      <c r="AK741" s="47">
        <v>13</v>
      </c>
      <c r="AL741" s="46">
        <v>-16.608883456451622</v>
      </c>
    </row>
    <row r="742" spans="2:38">
      <c r="B742" s="62" t="s">
        <v>104</v>
      </c>
      <c r="C742" s="62" t="s">
        <v>179</v>
      </c>
      <c r="D742" s="61" t="s">
        <v>934</v>
      </c>
      <c r="E742" s="61">
        <v>1112939</v>
      </c>
      <c r="F742" s="61">
        <v>1112939</v>
      </c>
      <c r="G742" s="63">
        <v>4</v>
      </c>
      <c r="I742" s="60">
        <v>206255.75</v>
      </c>
      <c r="J742" s="57">
        <v>1224.8074999999999</v>
      </c>
      <c r="K742" s="59">
        <v>168.39850343829542</v>
      </c>
      <c r="L742" s="58"/>
      <c r="M742" s="57">
        <v>214880.75</v>
      </c>
      <c r="O742" s="57">
        <v>215310.51149999999</v>
      </c>
      <c r="P742" s="52"/>
      <c r="Q742" s="56">
        <v>175.11944789951446</v>
      </c>
      <c r="R742" s="55">
        <v>218472.5</v>
      </c>
      <c r="S742" s="55">
        <v>1247.5627500000001</v>
      </c>
      <c r="T742" s="55">
        <v>0</v>
      </c>
      <c r="U742" s="55">
        <v>146.75424999999998</v>
      </c>
      <c r="V742" s="55">
        <v>30.012499999999999</v>
      </c>
      <c r="W742" s="46">
        <v>-5.0669507794616493</v>
      </c>
      <c r="X742" s="46">
        <v>52.630651470178464</v>
      </c>
      <c r="Y742" s="55">
        <v>64.372749999999996</v>
      </c>
      <c r="Z742" s="54">
        <v>5.1598807354579952E-2</v>
      </c>
      <c r="AA742" s="54">
        <v>2.8003378222037117E-2</v>
      </c>
      <c r="AB742" s="53">
        <v>3</v>
      </c>
      <c r="AC742" s="52"/>
      <c r="AD742" s="51">
        <v>7.0000000000000007E-2</v>
      </c>
      <c r="AE742" s="50">
        <v>180.1863986789761</v>
      </c>
      <c r="AF742" s="49">
        <v>1194.9320985298216</v>
      </c>
      <c r="AG742" s="49">
        <v>0</v>
      </c>
      <c r="AH742" s="49">
        <v>1183.19</v>
      </c>
      <c r="AI742" s="48">
        <v>1183.19</v>
      </c>
      <c r="AJ742" s="46">
        <v>11.742098529821533</v>
      </c>
      <c r="AK742" s="47">
        <v>14</v>
      </c>
      <c r="AL742" s="46">
        <v>25.742098529821533</v>
      </c>
    </row>
    <row r="743" spans="2:38">
      <c r="B743" s="62" t="s">
        <v>85</v>
      </c>
      <c r="C743" s="62" t="s">
        <v>162</v>
      </c>
      <c r="D743" s="61" t="s">
        <v>935</v>
      </c>
      <c r="E743" s="61">
        <v>1111585</v>
      </c>
      <c r="F743" s="61">
        <v>1111585</v>
      </c>
      <c r="G743" s="63">
        <v>5</v>
      </c>
      <c r="I743" s="60">
        <v>221515.25</v>
      </c>
      <c r="J743" s="57">
        <v>1519.9949999999999</v>
      </c>
      <c r="K743" s="59">
        <v>145.73419649406742</v>
      </c>
      <c r="L743" s="58"/>
      <c r="M743" s="57">
        <v>244440</v>
      </c>
      <c r="O743" s="57">
        <v>244928.88</v>
      </c>
      <c r="P743" s="52"/>
      <c r="Q743" s="56">
        <v>154.84744501619613</v>
      </c>
      <c r="R743" s="55">
        <v>261809.75</v>
      </c>
      <c r="S743" s="55">
        <v>1690.7592500000001</v>
      </c>
      <c r="T743" s="55">
        <v>83.324999999999989</v>
      </c>
      <c r="U743" s="55">
        <v>149.35000000000002</v>
      </c>
      <c r="V743" s="55">
        <v>215.5085</v>
      </c>
      <c r="W743" s="46">
        <v>-6.9175130922187122</v>
      </c>
      <c r="X743" s="46">
        <v>176.65580717742841</v>
      </c>
      <c r="Y743" s="55">
        <v>278.75925000000007</v>
      </c>
      <c r="Z743" s="54">
        <v>0.16487223121801645</v>
      </c>
      <c r="AA743" s="54">
        <v>1.6022520768431984E-3</v>
      </c>
      <c r="AB743" s="53">
        <v>0.75</v>
      </c>
      <c r="AC743" s="52"/>
      <c r="AD743" s="51">
        <v>0.11</v>
      </c>
      <c r="AE743" s="50">
        <v>161.76495810841485</v>
      </c>
      <c r="AF743" s="49">
        <v>1514.1034428225717</v>
      </c>
      <c r="AG743" s="49">
        <v>84</v>
      </c>
      <c r="AH743" s="49">
        <v>1328</v>
      </c>
      <c r="AI743" s="48">
        <v>1412</v>
      </c>
      <c r="AJ743" s="46">
        <v>102.10344282257165</v>
      </c>
      <c r="AK743" s="47">
        <v>26</v>
      </c>
      <c r="AL743" s="46">
        <v>128.10344282257165</v>
      </c>
    </row>
    <row r="744" spans="2:38">
      <c r="B744" s="62" t="s">
        <v>94</v>
      </c>
      <c r="C744" s="62" t="s">
        <v>99</v>
      </c>
      <c r="D744" s="61" t="s">
        <v>936</v>
      </c>
      <c r="E744" s="61">
        <v>1110252</v>
      </c>
      <c r="F744" s="61">
        <v>1110252</v>
      </c>
      <c r="G744" s="63">
        <v>3</v>
      </c>
      <c r="I744" s="60">
        <v>172067.75</v>
      </c>
      <c r="J744" s="57">
        <v>967.82599999999991</v>
      </c>
      <c r="K744" s="59">
        <v>177.78789782460899</v>
      </c>
      <c r="L744" s="58"/>
      <c r="M744" s="57">
        <v>176970.25</v>
      </c>
      <c r="O744" s="57">
        <v>177324.1905</v>
      </c>
      <c r="P744" s="52"/>
      <c r="Q744" s="56">
        <v>186.92613962627914</v>
      </c>
      <c r="R744" s="55">
        <v>184167.25</v>
      </c>
      <c r="S744" s="55">
        <v>985.24075000000016</v>
      </c>
      <c r="T744" s="55">
        <v>0</v>
      </c>
      <c r="U744" s="55">
        <v>110.69575</v>
      </c>
      <c r="V744" s="55">
        <v>35.250250000000001</v>
      </c>
      <c r="W744" s="46">
        <v>-1.5290320678063836</v>
      </c>
      <c r="X744" s="46">
        <v>44.30509455486424</v>
      </c>
      <c r="Y744" s="55">
        <v>-19.239249999999856</v>
      </c>
      <c r="Z744" s="54">
        <v>-1.9527460673951877E-2</v>
      </c>
      <c r="AA744" s="54">
        <v>1.1258372523870602E-2</v>
      </c>
      <c r="AB744" s="53">
        <v>4.25</v>
      </c>
      <c r="AC744" s="52"/>
      <c r="AD744" s="51">
        <v>0.06</v>
      </c>
      <c r="AE744" s="50">
        <v>188.45517169408552</v>
      </c>
      <c r="AF744" s="49">
        <v>940.93565544513592</v>
      </c>
      <c r="AG744" s="49">
        <v>0</v>
      </c>
      <c r="AH744" s="49">
        <v>1004.48</v>
      </c>
      <c r="AI744" s="48">
        <v>1004.48</v>
      </c>
      <c r="AJ744" s="46">
        <v>-63.544344554864097</v>
      </c>
      <c r="AK744" s="47">
        <v>21</v>
      </c>
      <c r="AL744" s="46">
        <v>-42.544344554864097</v>
      </c>
    </row>
    <row r="745" spans="2:38">
      <c r="B745" s="62" t="s">
        <v>80</v>
      </c>
      <c r="C745" s="62" t="s">
        <v>168</v>
      </c>
      <c r="D745" s="61" t="s">
        <v>937</v>
      </c>
      <c r="E745" s="61">
        <v>1111984</v>
      </c>
      <c r="F745" s="61">
        <v>1111984</v>
      </c>
      <c r="G745" s="63">
        <v>4</v>
      </c>
      <c r="I745" s="60">
        <v>128167.25</v>
      </c>
      <c r="J745" s="57">
        <v>782.55925000000002</v>
      </c>
      <c r="K745" s="59">
        <v>163.77961157573691</v>
      </c>
      <c r="L745" s="58"/>
      <c r="M745" s="57">
        <v>138555.25</v>
      </c>
      <c r="O745" s="57">
        <v>138832.36050000001</v>
      </c>
      <c r="P745" s="52"/>
      <c r="Q745" s="56">
        <v>175.69340121513937</v>
      </c>
      <c r="R745" s="55">
        <v>138297.5</v>
      </c>
      <c r="S745" s="55">
        <v>787.15250000000003</v>
      </c>
      <c r="T745" s="55">
        <v>10.666666666666666</v>
      </c>
      <c r="U745" s="55">
        <v>131.85425000000001</v>
      </c>
      <c r="V745" s="55">
        <v>28</v>
      </c>
      <c r="W745" s="46">
        <v>-1.1885792866564771</v>
      </c>
      <c r="X745" s="46">
        <v>2.2655369179100262</v>
      </c>
      <c r="Y745" s="55">
        <v>-6.8474999999999682</v>
      </c>
      <c r="Z745" s="54">
        <v>-8.6990767354482995E-3</v>
      </c>
      <c r="AA745" s="54">
        <v>8.9319759017768615E-3</v>
      </c>
      <c r="AB745" s="53">
        <v>9</v>
      </c>
      <c r="AC745" s="52"/>
      <c r="AD745" s="51">
        <v>0.08</v>
      </c>
      <c r="AE745" s="50">
        <v>176.88198050179585</v>
      </c>
      <c r="AF745" s="49">
        <v>784.88696308209001</v>
      </c>
      <c r="AG745" s="49">
        <v>10</v>
      </c>
      <c r="AH745" s="49">
        <v>784</v>
      </c>
      <c r="AI745" s="48">
        <v>794</v>
      </c>
      <c r="AJ745" s="46">
        <v>-9.1130369179099944</v>
      </c>
      <c r="AK745" s="47">
        <v>18</v>
      </c>
      <c r="AL745" s="46">
        <v>8.8869630820900056</v>
      </c>
    </row>
    <row r="746" spans="2:38">
      <c r="B746" s="62" t="s">
        <v>80</v>
      </c>
      <c r="C746" s="62" t="s">
        <v>400</v>
      </c>
      <c r="D746" s="61" t="s">
        <v>938</v>
      </c>
      <c r="E746" s="61">
        <v>1112311</v>
      </c>
      <c r="F746" s="61">
        <v>1112311</v>
      </c>
      <c r="G746" s="63">
        <v>6</v>
      </c>
      <c r="I746" s="60">
        <v>202068.75</v>
      </c>
      <c r="J746" s="57">
        <v>1394.7157500000001</v>
      </c>
      <c r="K746" s="59">
        <v>144.88167212566429</v>
      </c>
      <c r="L746" s="58"/>
      <c r="M746" s="57">
        <v>220692</v>
      </c>
      <c r="O746" s="57">
        <v>221133.38399999999</v>
      </c>
      <c r="P746" s="52"/>
      <c r="Q746" s="56">
        <v>159.88032554006912</v>
      </c>
      <c r="R746" s="55">
        <v>225376.5</v>
      </c>
      <c r="S746" s="55">
        <v>1409.6575</v>
      </c>
      <c r="T746" s="55">
        <v>14</v>
      </c>
      <c r="U746" s="55">
        <v>74.3125</v>
      </c>
      <c r="V746" s="55">
        <v>57.020999999999994</v>
      </c>
      <c r="W746" s="46">
        <v>-0.93833051941822987</v>
      </c>
      <c r="X746" s="46">
        <v>34.609421509641152</v>
      </c>
      <c r="Y746" s="55">
        <v>54.507499999999936</v>
      </c>
      <c r="Z746" s="54">
        <v>3.8667193981516738E-2</v>
      </c>
      <c r="AA746" s="54">
        <v>0</v>
      </c>
      <c r="AB746" s="53">
        <v>0</v>
      </c>
      <c r="AC746" s="52"/>
      <c r="AD746" s="51">
        <v>0.11</v>
      </c>
      <c r="AE746" s="50">
        <v>160.81865605948735</v>
      </c>
      <c r="AF746" s="49">
        <v>1375.0480784903589</v>
      </c>
      <c r="AG746" s="49">
        <v>0</v>
      </c>
      <c r="AH746" s="49">
        <v>1355.15</v>
      </c>
      <c r="AI746" s="48">
        <v>1355.15</v>
      </c>
      <c r="AJ746" s="46">
        <v>19.898078490358785</v>
      </c>
      <c r="AK746" s="47">
        <v>32</v>
      </c>
      <c r="AL746" s="46">
        <v>51.898078490358785</v>
      </c>
    </row>
    <row r="747" spans="2:38">
      <c r="B747" s="62" t="s">
        <v>65</v>
      </c>
      <c r="C747" s="62" t="s">
        <v>214</v>
      </c>
      <c r="D747" s="61" t="s">
        <v>939</v>
      </c>
      <c r="E747" s="61">
        <v>1111787</v>
      </c>
      <c r="F747" s="61">
        <v>1111787</v>
      </c>
      <c r="G747" s="63">
        <v>5</v>
      </c>
      <c r="I747" s="60">
        <v>130503.5</v>
      </c>
      <c r="J747" s="57">
        <v>891.17599999999993</v>
      </c>
      <c r="K747" s="59">
        <v>146.4396482849628</v>
      </c>
      <c r="L747" s="58"/>
      <c r="M747" s="57">
        <v>134581.5</v>
      </c>
      <c r="O747" s="57">
        <v>134850.663</v>
      </c>
      <c r="P747" s="52"/>
      <c r="Q747" s="56">
        <v>151.46395801018511</v>
      </c>
      <c r="R747" s="55">
        <v>139662</v>
      </c>
      <c r="S747" s="55">
        <v>922.08075000000008</v>
      </c>
      <c r="T747" s="55">
        <v>68.472499999999997</v>
      </c>
      <c r="U747" s="55">
        <v>34.778999999999996</v>
      </c>
      <c r="V747" s="55">
        <v>59.512749999999997</v>
      </c>
      <c r="W747" s="46">
        <v>-9.6196551032739706</v>
      </c>
      <c r="X747" s="46">
        <v>84.933752899692422</v>
      </c>
      <c r="Y747" s="55">
        <v>64.660750000000007</v>
      </c>
      <c r="Z747" s="54">
        <v>7.0124823666473893E-2</v>
      </c>
      <c r="AA747" s="54">
        <v>3.5608254887762487E-2</v>
      </c>
      <c r="AB747" s="53">
        <v>13.5</v>
      </c>
      <c r="AC747" s="52"/>
      <c r="AD747" s="51">
        <v>0.1</v>
      </c>
      <c r="AE747" s="50">
        <v>161.08361311345908</v>
      </c>
      <c r="AF747" s="49">
        <v>837.14699710030766</v>
      </c>
      <c r="AG747" s="49">
        <v>59</v>
      </c>
      <c r="AH747" s="49">
        <v>798.42000000000007</v>
      </c>
      <c r="AI747" s="48">
        <v>857.42000000000007</v>
      </c>
      <c r="AJ747" s="46">
        <v>-20.273002899692415</v>
      </c>
      <c r="AK747" s="47">
        <v>13</v>
      </c>
      <c r="AL747" s="46">
        <v>-7.2730028996924148</v>
      </c>
    </row>
    <row r="748" spans="2:38">
      <c r="B748" s="62" t="s">
        <v>94</v>
      </c>
      <c r="C748" s="62" t="s">
        <v>216</v>
      </c>
      <c r="D748" s="61" t="s">
        <v>940</v>
      </c>
      <c r="E748" s="61">
        <v>1110237</v>
      </c>
      <c r="F748" s="61">
        <v>1110237</v>
      </c>
      <c r="G748" s="63">
        <v>4</v>
      </c>
      <c r="I748" s="60">
        <v>161348.75</v>
      </c>
      <c r="J748" s="57">
        <v>923.43175000000008</v>
      </c>
      <c r="K748" s="59">
        <v>174.72731471492071</v>
      </c>
      <c r="L748" s="58"/>
      <c r="M748" s="57">
        <v>175200.5</v>
      </c>
      <c r="O748" s="57">
        <v>175550.90100000001</v>
      </c>
      <c r="P748" s="52"/>
      <c r="Q748" s="56">
        <v>198.79100618510242</v>
      </c>
      <c r="R748" s="55">
        <v>180869.5</v>
      </c>
      <c r="S748" s="55">
        <v>909.84750000000008</v>
      </c>
      <c r="T748" s="55">
        <v>20.3125</v>
      </c>
      <c r="U748" s="55">
        <v>97.637500000000003</v>
      </c>
      <c r="V748" s="55">
        <v>39.3125</v>
      </c>
      <c r="W748" s="46">
        <v>13.580052587286474</v>
      </c>
      <c r="X748" s="46">
        <v>-37.995473592195481</v>
      </c>
      <c r="Y748" s="55">
        <v>-50.272499999999923</v>
      </c>
      <c r="Z748" s="54">
        <v>-5.5253765054033691E-2</v>
      </c>
      <c r="AA748" s="54">
        <v>9.9271686246588352E-3</v>
      </c>
      <c r="AB748" s="53">
        <v>3.25</v>
      </c>
      <c r="AC748" s="52"/>
      <c r="AD748" s="51">
        <v>0.06</v>
      </c>
      <c r="AE748" s="50">
        <v>185.21095359781594</v>
      </c>
      <c r="AF748" s="49">
        <v>947.84297359219556</v>
      </c>
      <c r="AG748" s="49">
        <v>19.600000000000001</v>
      </c>
      <c r="AH748" s="49">
        <v>940.52</v>
      </c>
      <c r="AI748" s="48">
        <v>960.12</v>
      </c>
      <c r="AJ748" s="46">
        <v>-12.277026407804442</v>
      </c>
      <c r="AK748" s="47">
        <v>18</v>
      </c>
      <c r="AL748" s="46">
        <v>5.722973592195558</v>
      </c>
    </row>
    <row r="749" spans="2:38">
      <c r="B749" s="62" t="s">
        <v>151</v>
      </c>
      <c r="C749" s="62" t="s">
        <v>261</v>
      </c>
      <c r="D749" s="61" t="s">
        <v>941</v>
      </c>
      <c r="E749" s="61">
        <v>1111322</v>
      </c>
      <c r="F749" s="61">
        <v>1111322</v>
      </c>
      <c r="G749" s="63">
        <v>4</v>
      </c>
      <c r="I749" s="60">
        <v>323699.25</v>
      </c>
      <c r="J749" s="57">
        <v>1898.37275</v>
      </c>
      <c r="K749" s="59">
        <v>170.51406263601288</v>
      </c>
      <c r="L749" s="58"/>
      <c r="M749" s="57">
        <v>343406</v>
      </c>
      <c r="O749" s="57">
        <v>344092.81199999998</v>
      </c>
      <c r="P749" s="52"/>
      <c r="Q749" s="56">
        <v>173.47446261744955</v>
      </c>
      <c r="R749" s="55">
        <v>350638.25</v>
      </c>
      <c r="S749" s="55">
        <v>2021.2672499999999</v>
      </c>
      <c r="T749" s="55">
        <v>57.5625</v>
      </c>
      <c r="U749" s="55">
        <v>127.24433333333333</v>
      </c>
      <c r="V749" s="55">
        <v>55.110999999999997</v>
      </c>
      <c r="W749" s="46">
        <v>-8.9755844030842411</v>
      </c>
      <c r="X749" s="46">
        <v>135.31096980636335</v>
      </c>
      <c r="Y749" s="55">
        <v>126.63724999999977</v>
      </c>
      <c r="Z749" s="54">
        <v>6.2652402842820407E-2</v>
      </c>
      <c r="AA749" s="54">
        <v>0.13550887785907997</v>
      </c>
      <c r="AB749" s="53">
        <v>46.75</v>
      </c>
      <c r="AC749" s="52"/>
      <c r="AD749" s="51">
        <v>7.0000000000000007E-2</v>
      </c>
      <c r="AE749" s="50">
        <v>182.45004702053379</v>
      </c>
      <c r="AF749" s="49">
        <v>1885.9562801936365</v>
      </c>
      <c r="AG749" s="49">
        <v>51.15</v>
      </c>
      <c r="AH749" s="49">
        <v>1843.48</v>
      </c>
      <c r="AI749" s="48">
        <v>1894.63</v>
      </c>
      <c r="AJ749" s="46">
        <v>-8.6737198063635788</v>
      </c>
      <c r="AK749" s="47">
        <v>45</v>
      </c>
      <c r="AL749" s="46">
        <v>36.326280193636421</v>
      </c>
    </row>
    <row r="750" spans="2:38">
      <c r="B750" s="62" t="s">
        <v>88</v>
      </c>
      <c r="C750" s="62" t="s">
        <v>128</v>
      </c>
      <c r="D750" s="61" t="s">
        <v>942</v>
      </c>
      <c r="E750" s="61">
        <v>1112028</v>
      </c>
      <c r="F750" s="61">
        <v>1112028</v>
      </c>
      <c r="G750" s="63">
        <v>2</v>
      </c>
      <c r="I750" s="60">
        <v>195651.25</v>
      </c>
      <c r="J750" s="57">
        <v>1047.4435000000001</v>
      </c>
      <c r="K750" s="59">
        <v>186.78931130891544</v>
      </c>
      <c r="L750" s="58"/>
      <c r="M750" s="57">
        <v>224274.25</v>
      </c>
      <c r="O750" s="57">
        <v>224722.7985</v>
      </c>
      <c r="P750" s="52"/>
      <c r="Q750" s="56">
        <v>214.04808846118343</v>
      </c>
      <c r="R750" s="55">
        <v>226095.25</v>
      </c>
      <c r="S750" s="55">
        <v>1056.2825</v>
      </c>
      <c r="T750" s="55">
        <v>53.807500000000005</v>
      </c>
      <c r="U750" s="55">
        <v>50.512500000000003</v>
      </c>
      <c r="V750" s="55">
        <v>65.962500000000006</v>
      </c>
      <c r="W750" s="46">
        <v>19.787204699911371</v>
      </c>
      <c r="X750" s="46">
        <v>-100.52680792100546</v>
      </c>
      <c r="Y750" s="55">
        <v>34.922500000000014</v>
      </c>
      <c r="Z750" s="54">
        <v>3.3061704610272358E-2</v>
      </c>
      <c r="AA750" s="54">
        <v>4.2635512607579647E-2</v>
      </c>
      <c r="AB750" s="53">
        <v>13</v>
      </c>
      <c r="AC750" s="52"/>
      <c r="AD750" s="51">
        <v>0.04</v>
      </c>
      <c r="AE750" s="50">
        <v>194.26088376127205</v>
      </c>
      <c r="AF750" s="49">
        <v>1156.8093079210055</v>
      </c>
      <c r="AG750" s="49">
        <v>61</v>
      </c>
      <c r="AH750" s="49">
        <v>960.36</v>
      </c>
      <c r="AI750" s="48">
        <v>1021.36</v>
      </c>
      <c r="AJ750" s="46">
        <v>135.44930792100547</v>
      </c>
      <c r="AK750" s="47">
        <v>14</v>
      </c>
      <c r="AL750" s="46">
        <v>149.44930792100547</v>
      </c>
    </row>
    <row r="751" spans="2:38">
      <c r="B751" s="62" t="s">
        <v>110</v>
      </c>
      <c r="C751" s="62" t="s">
        <v>124</v>
      </c>
      <c r="D751" s="61" t="s">
        <v>943</v>
      </c>
      <c r="E751" s="61">
        <v>1112363</v>
      </c>
      <c r="F751" s="61">
        <v>1112363</v>
      </c>
      <c r="G751" s="63">
        <v>4</v>
      </c>
      <c r="I751" s="60">
        <v>156025.25</v>
      </c>
      <c r="J751" s="57">
        <v>952.23500000000001</v>
      </c>
      <c r="K751" s="59">
        <v>163.85162276118814</v>
      </c>
      <c r="L751" s="58"/>
      <c r="M751" s="57">
        <v>166973.75</v>
      </c>
      <c r="O751" s="57">
        <v>167307.69750000001</v>
      </c>
      <c r="P751" s="52"/>
      <c r="Q751" s="56">
        <v>164.60712015241725</v>
      </c>
      <c r="R751" s="55">
        <v>166165.25</v>
      </c>
      <c r="S751" s="55">
        <v>1009.4657500000001</v>
      </c>
      <c r="T751" s="55">
        <v>6.666666666666667</v>
      </c>
      <c r="U751" s="55">
        <v>121.5545</v>
      </c>
      <c r="V751" s="55">
        <v>12.216666666666667</v>
      </c>
      <c r="W751" s="46">
        <v>-12.352632429665931</v>
      </c>
      <c r="X751" s="46">
        <v>64.00953716768413</v>
      </c>
      <c r="Y751" s="55">
        <v>58.135750000000144</v>
      </c>
      <c r="Z751" s="54">
        <v>5.7590611667607483E-2</v>
      </c>
      <c r="AA751" s="54">
        <v>5.1141139494938426E-2</v>
      </c>
      <c r="AB751" s="53">
        <v>9</v>
      </c>
      <c r="AC751" s="52"/>
      <c r="AD751" s="51">
        <v>0.08</v>
      </c>
      <c r="AE751" s="50">
        <v>176.95975258208318</v>
      </c>
      <c r="AF751" s="49">
        <v>945.45621283231594</v>
      </c>
      <c r="AG751" s="49">
        <v>0</v>
      </c>
      <c r="AH751" s="49">
        <v>951.32999999999993</v>
      </c>
      <c r="AI751" s="48">
        <v>951.32999999999993</v>
      </c>
      <c r="AJ751" s="46">
        <v>-5.8737871676839859</v>
      </c>
      <c r="AK751" s="47">
        <v>18</v>
      </c>
      <c r="AL751" s="46">
        <v>12.126212832316014</v>
      </c>
    </row>
    <row r="752" spans="2:38">
      <c r="B752" s="62" t="s">
        <v>205</v>
      </c>
      <c r="C752" s="62" t="s">
        <v>206</v>
      </c>
      <c r="D752" s="61" t="s">
        <v>944</v>
      </c>
      <c r="E752" s="61">
        <v>1111465</v>
      </c>
      <c r="F752" s="61">
        <v>1111465</v>
      </c>
      <c r="G752" s="63">
        <v>5</v>
      </c>
      <c r="I752" s="60">
        <v>300376.5</v>
      </c>
      <c r="J752" s="57">
        <v>2007.3272499999998</v>
      </c>
      <c r="K752" s="59">
        <v>149.64002506317792</v>
      </c>
      <c r="L752" s="58"/>
      <c r="M752" s="57">
        <v>342457.75</v>
      </c>
      <c r="O752" s="57">
        <v>343142.6655</v>
      </c>
      <c r="P752" s="52"/>
      <c r="Q752" s="56">
        <v>153.03242972678152</v>
      </c>
      <c r="R752" s="55">
        <v>347387.25</v>
      </c>
      <c r="S752" s="55">
        <v>2270.0237499999998</v>
      </c>
      <c r="T752" s="55">
        <v>193.72499999999997</v>
      </c>
      <c r="U752" s="55">
        <v>244.23349999999999</v>
      </c>
      <c r="V752" s="55">
        <v>134.24574999999999</v>
      </c>
      <c r="W752" s="46">
        <v>-11.571597842714198</v>
      </c>
      <c r="X752" s="46">
        <v>185.36840731632583</v>
      </c>
      <c r="Y752" s="55">
        <v>116.62374999999975</v>
      </c>
      <c r="Z752" s="54">
        <v>5.1375563801920467E-2</v>
      </c>
      <c r="AA752" s="54">
        <v>5.8769547325102887E-2</v>
      </c>
      <c r="AB752" s="53">
        <v>36.25</v>
      </c>
      <c r="AC752" s="52"/>
      <c r="AD752" s="51">
        <v>0.1</v>
      </c>
      <c r="AE752" s="50">
        <v>164.60402756949571</v>
      </c>
      <c r="AF752" s="49">
        <v>2084.655342683674</v>
      </c>
      <c r="AG752" s="49">
        <v>163.4</v>
      </c>
      <c r="AH752" s="49">
        <v>1990</v>
      </c>
      <c r="AI752" s="48">
        <v>2153.4</v>
      </c>
      <c r="AJ752" s="46">
        <v>-68.744657316326084</v>
      </c>
      <c r="AK752" s="47">
        <v>43</v>
      </c>
      <c r="AL752" s="46">
        <v>-25.744657316326084</v>
      </c>
    </row>
    <row r="753" spans="2:38">
      <c r="B753" s="62" t="s">
        <v>80</v>
      </c>
      <c r="C753" s="62" t="s">
        <v>400</v>
      </c>
      <c r="D753" s="61" t="s">
        <v>945</v>
      </c>
      <c r="E753" s="61">
        <v>1112314</v>
      </c>
      <c r="F753" s="61">
        <v>1112314</v>
      </c>
      <c r="G753" s="63">
        <v>6</v>
      </c>
      <c r="I753" s="60">
        <v>47924</v>
      </c>
      <c r="J753" s="57">
        <v>376.28750000000002</v>
      </c>
      <c r="K753" s="59">
        <v>127.3600637810185</v>
      </c>
      <c r="L753" s="58"/>
      <c r="M753" s="57">
        <v>50674</v>
      </c>
      <c r="O753" s="57">
        <v>50775.347999999998</v>
      </c>
      <c r="P753" s="52"/>
      <c r="Q753" s="56">
        <v>130.20242380213321</v>
      </c>
      <c r="R753" s="55">
        <v>49286.5</v>
      </c>
      <c r="S753" s="55">
        <v>378.53750000000002</v>
      </c>
      <c r="T753" s="55">
        <v>0</v>
      </c>
      <c r="U753" s="55">
        <v>31.024999999999999</v>
      </c>
      <c r="V753" s="55">
        <v>7.833333333333333</v>
      </c>
      <c r="W753" s="46">
        <v>-12.4408476326075</v>
      </c>
      <c r="X753" s="46">
        <v>22.577155784046454</v>
      </c>
      <c r="Y753" s="55">
        <v>7.0875000000000341</v>
      </c>
      <c r="Z753" s="54">
        <v>1.8723376151636321E-2</v>
      </c>
      <c r="AA753" s="54">
        <v>0</v>
      </c>
      <c r="AB753" s="53">
        <v>0</v>
      </c>
      <c r="AC753" s="52"/>
      <c r="AD753" s="51">
        <v>0.12</v>
      </c>
      <c r="AE753" s="50">
        <v>142.64327143474071</v>
      </c>
      <c r="AF753" s="49">
        <v>355.96034421595357</v>
      </c>
      <c r="AG753" s="49">
        <v>0</v>
      </c>
      <c r="AH753" s="49">
        <v>371.45</v>
      </c>
      <c r="AI753" s="48">
        <v>371.45</v>
      </c>
      <c r="AJ753" s="46">
        <v>-15.48965578404642</v>
      </c>
      <c r="AK753" s="47">
        <v>9</v>
      </c>
      <c r="AL753" s="46">
        <v>-6.4896557840464197</v>
      </c>
    </row>
    <row r="754" spans="2:38">
      <c r="B754" s="62" t="s">
        <v>154</v>
      </c>
      <c r="C754" s="62" t="s">
        <v>329</v>
      </c>
      <c r="D754" s="61" t="s">
        <v>946</v>
      </c>
      <c r="E754" s="61">
        <v>1110189</v>
      </c>
      <c r="F754" s="61">
        <v>1110189</v>
      </c>
      <c r="G754" s="63">
        <v>5</v>
      </c>
      <c r="I754" s="60">
        <v>572645</v>
      </c>
      <c r="J754" s="57">
        <v>3809.4467500000005</v>
      </c>
      <c r="K754" s="59">
        <v>150.3223532393516</v>
      </c>
      <c r="L754" s="58"/>
      <c r="M754" s="57">
        <v>598377.75</v>
      </c>
      <c r="O754" s="57">
        <v>599574.50549999997</v>
      </c>
      <c r="P754" s="52"/>
      <c r="Q754" s="56">
        <v>157.09428754078925</v>
      </c>
      <c r="R754" s="55">
        <v>609491</v>
      </c>
      <c r="S754" s="55">
        <v>3879.7782499999994</v>
      </c>
      <c r="T754" s="55">
        <v>83.46</v>
      </c>
      <c r="U754" s="55">
        <v>293.12524999999999</v>
      </c>
      <c r="V754" s="55">
        <v>179.8</v>
      </c>
      <c r="W754" s="46">
        <v>-8.2603010224975151</v>
      </c>
      <c r="X754" s="46">
        <v>253.78570446793128</v>
      </c>
      <c r="Y754" s="55">
        <v>201.40824999999904</v>
      </c>
      <c r="Z754" s="54">
        <v>5.1912309679038766E-2</v>
      </c>
      <c r="AA754" s="54">
        <v>1.0050630209203468E-2</v>
      </c>
      <c r="AB754" s="53">
        <v>9.5</v>
      </c>
      <c r="AC754" s="52"/>
      <c r="AD754" s="51">
        <v>0.1</v>
      </c>
      <c r="AE754" s="50">
        <v>165.35458856328677</v>
      </c>
      <c r="AF754" s="49">
        <v>3625.9925455320681</v>
      </c>
      <c r="AG754" s="49">
        <v>102.26</v>
      </c>
      <c r="AH754" s="49">
        <v>3576.11</v>
      </c>
      <c r="AI754" s="48">
        <v>3678.3700000000003</v>
      </c>
      <c r="AJ754" s="46">
        <v>-52.377454467932239</v>
      </c>
      <c r="AK754" s="47">
        <v>61</v>
      </c>
      <c r="AL754" s="46">
        <v>8.6225455320677611</v>
      </c>
    </row>
    <row r="755" spans="2:38">
      <c r="B755" s="62" t="s">
        <v>113</v>
      </c>
      <c r="C755" s="62" t="s">
        <v>117</v>
      </c>
      <c r="D755" s="61" t="s">
        <v>947</v>
      </c>
      <c r="E755" s="61">
        <v>1110534</v>
      </c>
      <c r="F755" s="61">
        <v>1110534</v>
      </c>
      <c r="G755" s="63">
        <v>4</v>
      </c>
      <c r="I755" s="60">
        <v>105231.5</v>
      </c>
      <c r="J755" s="57">
        <v>606.21724999999992</v>
      </c>
      <c r="K755" s="59">
        <v>173.58710924177763</v>
      </c>
      <c r="L755" s="58"/>
      <c r="M755" s="57">
        <v>110956.5</v>
      </c>
      <c r="O755" s="57">
        <v>111178.413</v>
      </c>
      <c r="P755" s="52"/>
      <c r="Q755" s="56">
        <v>197.88962915137651</v>
      </c>
      <c r="R755" s="55">
        <v>113865</v>
      </c>
      <c r="S755" s="55">
        <v>575.39649999999995</v>
      </c>
      <c r="T755" s="55">
        <v>31.583333333333332</v>
      </c>
      <c r="U755" s="55">
        <v>63.012749999999997</v>
      </c>
      <c r="V755" s="55">
        <v>15.816750000000001</v>
      </c>
      <c r="W755" s="46">
        <v>13.887293355092226</v>
      </c>
      <c r="X755" s="46">
        <v>-28.82633510079836</v>
      </c>
      <c r="Y755" s="55">
        <v>-26.053500000000099</v>
      </c>
      <c r="Z755" s="54">
        <v>-4.5279211813071686E-2</v>
      </c>
      <c r="AA755" s="54">
        <v>1.1299091204154494E-2</v>
      </c>
      <c r="AB755" s="53">
        <v>1.5</v>
      </c>
      <c r="AC755" s="52"/>
      <c r="AD755" s="51">
        <v>0.06</v>
      </c>
      <c r="AE755" s="50">
        <v>184.00233579628429</v>
      </c>
      <c r="AF755" s="49">
        <v>604.22283510079831</v>
      </c>
      <c r="AG755" s="49">
        <v>28.6</v>
      </c>
      <c r="AH755" s="49">
        <v>572.85</v>
      </c>
      <c r="AI755" s="48">
        <v>601.45000000000005</v>
      </c>
      <c r="AJ755" s="46">
        <v>2.772835100798261</v>
      </c>
      <c r="AK755" s="47">
        <v>10</v>
      </c>
      <c r="AL755" s="46">
        <v>12.772835100798261</v>
      </c>
    </row>
    <row r="756" spans="2:38">
      <c r="B756" s="62" t="s">
        <v>85</v>
      </c>
      <c r="C756" s="62" t="s">
        <v>457</v>
      </c>
      <c r="D756" s="61" t="s">
        <v>948</v>
      </c>
      <c r="E756" s="61">
        <v>1111829</v>
      </c>
      <c r="F756" s="61">
        <v>1111829</v>
      </c>
      <c r="G756" s="63">
        <v>5</v>
      </c>
      <c r="I756" s="60">
        <v>137077.5</v>
      </c>
      <c r="J756" s="57">
        <v>891.51250000000005</v>
      </c>
      <c r="K756" s="59">
        <v>153.75836009029598</v>
      </c>
      <c r="L756" s="58"/>
      <c r="M756" s="57">
        <v>141258.75</v>
      </c>
      <c r="O756" s="57">
        <v>141541.26749999999</v>
      </c>
      <c r="P756" s="52"/>
      <c r="Q756" s="56">
        <v>163.69084399150168</v>
      </c>
      <c r="R756" s="55">
        <v>145039.5</v>
      </c>
      <c r="S756" s="55">
        <v>886.0575</v>
      </c>
      <c r="T756" s="55">
        <v>17</v>
      </c>
      <c r="U756" s="55">
        <v>88.424999999999997</v>
      </c>
      <c r="V756" s="55">
        <v>47.238666666666667</v>
      </c>
      <c r="W756" s="46">
        <v>-3.9057685069209356</v>
      </c>
      <c r="X756" s="46">
        <v>41.522127894360665</v>
      </c>
      <c r="Y756" s="55">
        <v>2.9175000000000182</v>
      </c>
      <c r="Z756" s="54">
        <v>3.2926757010690822E-3</v>
      </c>
      <c r="AA756" s="54">
        <v>0</v>
      </c>
      <c r="AB756" s="53">
        <v>0</v>
      </c>
      <c r="AC756" s="52"/>
      <c r="AD756" s="51">
        <v>0.09</v>
      </c>
      <c r="AE756" s="50">
        <v>167.59661249842262</v>
      </c>
      <c r="AF756" s="49">
        <v>844.53537210563934</v>
      </c>
      <c r="AG756" s="49">
        <v>18</v>
      </c>
      <c r="AH756" s="49">
        <v>865.14</v>
      </c>
      <c r="AI756" s="48">
        <v>883.14</v>
      </c>
      <c r="AJ756" s="46">
        <v>-38.604627894360647</v>
      </c>
      <c r="AK756" s="47">
        <v>20</v>
      </c>
      <c r="AL756" s="46">
        <v>-18.604627894360647</v>
      </c>
    </row>
    <row r="757" spans="2:38">
      <c r="B757" s="62" t="s">
        <v>62</v>
      </c>
      <c r="C757" s="62" t="s">
        <v>574</v>
      </c>
      <c r="D757" s="61" t="s">
        <v>949</v>
      </c>
      <c r="E757" s="61">
        <v>1111371</v>
      </c>
      <c r="F757" s="61">
        <v>1111371</v>
      </c>
      <c r="G757" s="63">
        <v>4</v>
      </c>
      <c r="I757" s="60">
        <v>302604.75</v>
      </c>
      <c r="J757" s="57">
        <v>1842.2910000000002</v>
      </c>
      <c r="K757" s="59">
        <v>164.25458844449653</v>
      </c>
      <c r="L757" s="58"/>
      <c r="M757" s="57">
        <v>333643.75</v>
      </c>
      <c r="O757" s="57">
        <v>334311.03749999998</v>
      </c>
      <c r="P757" s="52"/>
      <c r="Q757" s="56">
        <v>184.21175852473203</v>
      </c>
      <c r="R757" s="55">
        <v>360957</v>
      </c>
      <c r="S757" s="55">
        <v>1959.46775</v>
      </c>
      <c r="T757" s="55">
        <v>10.458500000000001</v>
      </c>
      <c r="U757" s="55">
        <v>281.5625</v>
      </c>
      <c r="V757" s="55">
        <v>24.5</v>
      </c>
      <c r="W757" s="46">
        <v>6.8168030046757622</v>
      </c>
      <c r="X757" s="46">
        <v>74.910004150215855</v>
      </c>
      <c r="Y757" s="55">
        <v>51.407750000000078</v>
      </c>
      <c r="Z757" s="54">
        <v>2.6235568306750688E-2</v>
      </c>
      <c r="AA757" s="54">
        <v>0</v>
      </c>
      <c r="AB757" s="53">
        <v>0</v>
      </c>
      <c r="AC757" s="52"/>
      <c r="AD757" s="51">
        <v>0.08</v>
      </c>
      <c r="AE757" s="50">
        <v>177.39495552005627</v>
      </c>
      <c r="AF757" s="49">
        <v>1884.5577458497842</v>
      </c>
      <c r="AG757" s="49">
        <v>21</v>
      </c>
      <c r="AH757" s="49">
        <v>1887.06</v>
      </c>
      <c r="AI757" s="48">
        <v>1908.06</v>
      </c>
      <c r="AJ757" s="46">
        <v>-23.502254150215776</v>
      </c>
      <c r="AK757" s="47">
        <v>38</v>
      </c>
      <c r="AL757" s="46">
        <v>14.497745849784224</v>
      </c>
    </row>
    <row r="758" spans="2:38">
      <c r="B758" s="62" t="s">
        <v>62</v>
      </c>
      <c r="C758" s="62" t="s">
        <v>108</v>
      </c>
      <c r="D758" s="61" t="s">
        <v>950</v>
      </c>
      <c r="E758" s="61">
        <v>1111159</v>
      </c>
      <c r="F758" s="61">
        <v>1111159</v>
      </c>
      <c r="G758" s="63">
        <v>1</v>
      </c>
      <c r="I758" s="60">
        <v>447192.25</v>
      </c>
      <c r="J758" s="57">
        <v>2278.55575</v>
      </c>
      <c r="K758" s="59">
        <v>196.26127207991291</v>
      </c>
      <c r="L758" s="58"/>
      <c r="M758" s="57">
        <v>488668.75</v>
      </c>
      <c r="O758" s="57">
        <v>489646.08750000002</v>
      </c>
      <c r="P758" s="52"/>
      <c r="Q758" s="56">
        <v>213.37731719208702</v>
      </c>
      <c r="R758" s="55">
        <v>514234</v>
      </c>
      <c r="S758" s="55">
        <v>2409.9750000000004</v>
      </c>
      <c r="T758" s="55">
        <v>0</v>
      </c>
      <c r="U758" s="55">
        <v>266.45400000000001</v>
      </c>
      <c r="V758" s="55">
        <v>219.5</v>
      </c>
      <c r="W758" s="46">
        <v>17.116045112174106</v>
      </c>
      <c r="X758" s="46">
        <v>-84.893612186655446</v>
      </c>
      <c r="Y758" s="55">
        <v>209.82500000000027</v>
      </c>
      <c r="Z758" s="54">
        <v>8.706521851886441E-2</v>
      </c>
      <c r="AA758" s="54">
        <v>2.0964765792511959E-2</v>
      </c>
      <c r="AB758" s="53">
        <v>11.25</v>
      </c>
      <c r="AC758" s="52"/>
      <c r="AD758" s="51">
        <v>0</v>
      </c>
      <c r="AE758" s="50">
        <v>196.26127207991291</v>
      </c>
      <c r="AF758" s="49">
        <v>2494.8686121866558</v>
      </c>
      <c r="AG758" s="49">
        <v>0</v>
      </c>
      <c r="AH758" s="49">
        <v>2200.15</v>
      </c>
      <c r="AI758" s="48">
        <v>2200.15</v>
      </c>
      <c r="AJ758" s="46">
        <v>294.71861218665572</v>
      </c>
      <c r="AK758" s="47">
        <v>33</v>
      </c>
      <c r="AL758" s="46">
        <v>327.71861218665572</v>
      </c>
    </row>
    <row r="759" spans="2:38">
      <c r="B759" s="62" t="s">
        <v>62</v>
      </c>
      <c r="C759" s="62" t="s">
        <v>245</v>
      </c>
      <c r="D759" s="61" t="s">
        <v>951</v>
      </c>
      <c r="E759" s="61">
        <v>1111400</v>
      </c>
      <c r="F759" s="61">
        <v>1111400</v>
      </c>
      <c r="G759" s="63">
        <v>5</v>
      </c>
      <c r="I759" s="60">
        <v>233840.5</v>
      </c>
      <c r="J759" s="57">
        <v>1467.2617500000001</v>
      </c>
      <c r="K759" s="59">
        <v>159.37204115080351</v>
      </c>
      <c r="L759" s="58"/>
      <c r="M759" s="57">
        <v>243995.5</v>
      </c>
      <c r="O759" s="57">
        <v>244483.49100000001</v>
      </c>
      <c r="P759" s="52"/>
      <c r="Q759" s="56">
        <v>187.2107955505198</v>
      </c>
      <c r="R759" s="55">
        <v>244660.5</v>
      </c>
      <c r="S759" s="55">
        <v>1306.8717499999998</v>
      </c>
      <c r="T759" s="55">
        <v>9.1666666666666661</v>
      </c>
      <c r="U759" s="55">
        <v>89.325000000000017</v>
      </c>
      <c r="V759" s="55">
        <v>138.16275000000002</v>
      </c>
      <c r="W759" s="46">
        <v>15.088991107652021</v>
      </c>
      <c r="X759" s="46">
        <v>-113.53801035172341</v>
      </c>
      <c r="Y759" s="55">
        <v>-80.818250000000262</v>
      </c>
      <c r="Z759" s="54">
        <v>-6.1840995491715449E-2</v>
      </c>
      <c r="AA759" s="54">
        <v>3.3143939393939395E-3</v>
      </c>
      <c r="AB759" s="53">
        <v>1.75</v>
      </c>
      <c r="AC759" s="52"/>
      <c r="AD759" s="51">
        <v>0.08</v>
      </c>
      <c r="AE759" s="50">
        <v>172.12180444286778</v>
      </c>
      <c r="AF759" s="49">
        <v>1420.4097603517232</v>
      </c>
      <c r="AG759" s="49">
        <v>29.15</v>
      </c>
      <c r="AH759" s="49">
        <v>1358.54</v>
      </c>
      <c r="AI759" s="48">
        <v>1387.69</v>
      </c>
      <c r="AJ759" s="46">
        <v>32.719760351723153</v>
      </c>
      <c r="AK759" s="47">
        <v>22</v>
      </c>
      <c r="AL759" s="46">
        <v>54.719760351723153</v>
      </c>
    </row>
    <row r="760" spans="2:38">
      <c r="B760" s="62" t="s">
        <v>113</v>
      </c>
      <c r="C760" s="62" t="s">
        <v>795</v>
      </c>
      <c r="D760" s="61" t="s">
        <v>952</v>
      </c>
      <c r="E760" s="61">
        <v>1110525</v>
      </c>
      <c r="F760" s="61">
        <v>1110525</v>
      </c>
      <c r="G760" s="63">
        <v>4</v>
      </c>
      <c r="I760" s="60">
        <v>98611.25</v>
      </c>
      <c r="J760" s="57">
        <v>572.48749999999995</v>
      </c>
      <c r="K760" s="59">
        <v>172.25048581846767</v>
      </c>
      <c r="L760" s="58"/>
      <c r="M760" s="57">
        <v>104811.75</v>
      </c>
      <c r="O760" s="57">
        <v>105021.3735</v>
      </c>
      <c r="P760" s="52"/>
      <c r="Q760" s="56">
        <v>174.44624858690577</v>
      </c>
      <c r="R760" s="55">
        <v>104508</v>
      </c>
      <c r="S760" s="55">
        <v>599.08425</v>
      </c>
      <c r="T760" s="55">
        <v>0</v>
      </c>
      <c r="U760" s="55">
        <v>55.391750000000002</v>
      </c>
      <c r="V760" s="55">
        <v>16.5</v>
      </c>
      <c r="W760" s="46">
        <v>-8.1392663806699659</v>
      </c>
      <c r="X760" s="46">
        <v>23.894188955726463</v>
      </c>
      <c r="Y760" s="55">
        <v>19.544250000000034</v>
      </c>
      <c r="Z760" s="54">
        <v>3.2623541680489906E-2</v>
      </c>
      <c r="AA760" s="54">
        <v>0</v>
      </c>
      <c r="AB760" s="53">
        <v>0</v>
      </c>
      <c r="AC760" s="52"/>
      <c r="AD760" s="51">
        <v>0.06</v>
      </c>
      <c r="AE760" s="50">
        <v>182.58551496757573</v>
      </c>
      <c r="AF760" s="49">
        <v>575.19006104427353</v>
      </c>
      <c r="AG760" s="49">
        <v>0</v>
      </c>
      <c r="AH760" s="49">
        <v>579.54</v>
      </c>
      <c r="AI760" s="48">
        <v>579.54</v>
      </c>
      <c r="AJ760" s="46">
        <v>-4.3499389557264294</v>
      </c>
      <c r="AK760" s="47">
        <v>9</v>
      </c>
      <c r="AL760" s="46">
        <v>4.6500610442735706</v>
      </c>
    </row>
    <row r="761" spans="2:38">
      <c r="B761" s="62" t="s">
        <v>65</v>
      </c>
      <c r="C761" s="62" t="s">
        <v>172</v>
      </c>
      <c r="D761" s="61" t="s">
        <v>953</v>
      </c>
      <c r="E761" s="61">
        <v>1111728</v>
      </c>
      <c r="F761" s="61">
        <v>1111728</v>
      </c>
      <c r="G761" s="63">
        <v>5</v>
      </c>
      <c r="I761" s="60">
        <v>155720.5</v>
      </c>
      <c r="J761" s="57">
        <v>1037.1985000000002</v>
      </c>
      <c r="K761" s="59">
        <v>150.13567798256551</v>
      </c>
      <c r="L761" s="58"/>
      <c r="M761" s="57">
        <v>168615</v>
      </c>
      <c r="O761" s="57">
        <v>168952.23</v>
      </c>
      <c r="P761" s="52"/>
      <c r="Q761" s="56">
        <v>165.55621807386265</v>
      </c>
      <c r="R761" s="55">
        <v>174714.25</v>
      </c>
      <c r="S761" s="55">
        <v>1055.31675</v>
      </c>
      <c r="T761" s="55">
        <v>204.0025</v>
      </c>
      <c r="U761" s="55">
        <v>164.93324999999999</v>
      </c>
      <c r="V761" s="55">
        <v>4</v>
      </c>
      <c r="W761" s="46">
        <v>0.40697229304058169</v>
      </c>
      <c r="X761" s="46">
        <v>32.28918967904599</v>
      </c>
      <c r="Y761" s="55">
        <v>103.28674999999998</v>
      </c>
      <c r="Z761" s="54">
        <v>9.7872747684522199E-2</v>
      </c>
      <c r="AA761" s="54">
        <v>2.8587798324640434E-2</v>
      </c>
      <c r="AB761" s="53">
        <v>8.75</v>
      </c>
      <c r="AC761" s="52"/>
      <c r="AD761" s="51">
        <v>0.1</v>
      </c>
      <c r="AE761" s="50">
        <v>165.14924578082207</v>
      </c>
      <c r="AF761" s="49">
        <v>1023.027560320954</v>
      </c>
      <c r="AG761" s="49">
        <v>203.03</v>
      </c>
      <c r="AH761" s="49">
        <v>749</v>
      </c>
      <c r="AI761" s="48">
        <v>952.03</v>
      </c>
      <c r="AJ761" s="46">
        <v>70.997560320953994</v>
      </c>
      <c r="AK761" s="47">
        <v>21</v>
      </c>
      <c r="AL761" s="46">
        <v>91.997560320953994</v>
      </c>
    </row>
    <row r="762" spans="2:38">
      <c r="B762" s="62" t="s">
        <v>138</v>
      </c>
      <c r="C762" s="62" t="s">
        <v>139</v>
      </c>
      <c r="D762" s="61" t="s">
        <v>954</v>
      </c>
      <c r="E762" s="61">
        <v>1111208</v>
      </c>
      <c r="F762" s="61">
        <v>1111208</v>
      </c>
      <c r="G762" s="63">
        <v>2</v>
      </c>
      <c r="I762" s="60">
        <v>161083</v>
      </c>
      <c r="J762" s="57">
        <v>842.78924999999992</v>
      </c>
      <c r="K762" s="59">
        <v>191.13081947829784</v>
      </c>
      <c r="L762" s="58"/>
      <c r="M762" s="57">
        <v>160906.75</v>
      </c>
      <c r="O762" s="57">
        <v>161228.56349999999</v>
      </c>
      <c r="P762" s="52"/>
      <c r="Q762" s="56">
        <v>185.9230717604747</v>
      </c>
      <c r="R762" s="55">
        <v>164830.75</v>
      </c>
      <c r="S762" s="55">
        <v>886.55349999999999</v>
      </c>
      <c r="T762" s="55">
        <v>36.08</v>
      </c>
      <c r="U762" s="55">
        <v>160.01249999999999</v>
      </c>
      <c r="V762" s="55">
        <v>71.204000000000008</v>
      </c>
      <c r="W762" s="46">
        <v>-9.0303641073890901</v>
      </c>
      <c r="X762" s="46">
        <v>59.542871629859178</v>
      </c>
      <c r="Y762" s="55">
        <v>29.813499999999976</v>
      </c>
      <c r="Z762" s="54">
        <v>3.3628540183982106E-2</v>
      </c>
      <c r="AA762" s="54">
        <v>2.6811526625011659E-3</v>
      </c>
      <c r="AB762" s="53">
        <v>1.75</v>
      </c>
      <c r="AC762" s="52"/>
      <c r="AD762" s="51">
        <v>0.02</v>
      </c>
      <c r="AE762" s="50">
        <v>194.95343586786379</v>
      </c>
      <c r="AF762" s="49">
        <v>827.01062837014081</v>
      </c>
      <c r="AG762" s="49">
        <v>53.3</v>
      </c>
      <c r="AH762" s="49">
        <v>803.44</v>
      </c>
      <c r="AI762" s="48">
        <v>856.74</v>
      </c>
      <c r="AJ762" s="46">
        <v>-29.729371629859202</v>
      </c>
      <c r="AK762" s="47">
        <v>10</v>
      </c>
      <c r="AL762" s="46">
        <v>-19.729371629859202</v>
      </c>
    </row>
    <row r="763" spans="2:38">
      <c r="B763" s="62" t="s">
        <v>91</v>
      </c>
      <c r="C763" s="62" t="s">
        <v>482</v>
      </c>
      <c r="D763" s="61" t="s">
        <v>955</v>
      </c>
      <c r="E763" s="61">
        <v>1112733</v>
      </c>
      <c r="F763" s="61">
        <v>1112733</v>
      </c>
      <c r="G763" s="63">
        <v>1</v>
      </c>
      <c r="I763" s="60">
        <v>106440.75</v>
      </c>
      <c r="J763" s="57">
        <v>513.23250000000007</v>
      </c>
      <c r="K763" s="59">
        <v>207.39284827052063</v>
      </c>
      <c r="L763" s="58"/>
      <c r="M763" s="57">
        <v>109904</v>
      </c>
      <c r="O763" s="57">
        <v>110123.808</v>
      </c>
      <c r="P763" s="52"/>
      <c r="Q763" s="56">
        <v>209.13317028545819</v>
      </c>
      <c r="R763" s="55">
        <v>112018</v>
      </c>
      <c r="S763" s="55">
        <v>535.63000000000011</v>
      </c>
      <c r="T763" s="55">
        <v>0</v>
      </c>
      <c r="U763" s="55">
        <v>87.666750000000008</v>
      </c>
      <c r="V763" s="55">
        <v>24.75</v>
      </c>
      <c r="W763" s="46">
        <v>1.7403220149375613</v>
      </c>
      <c r="X763" s="46">
        <v>4.6386523313674388</v>
      </c>
      <c r="Y763" s="55">
        <v>17.510000000000105</v>
      </c>
      <c r="Z763" s="54">
        <v>3.2690476634990757E-2</v>
      </c>
      <c r="AA763" s="54">
        <v>0</v>
      </c>
      <c r="AB763" s="53">
        <v>0</v>
      </c>
      <c r="AC763" s="52"/>
      <c r="AD763" s="51">
        <v>0</v>
      </c>
      <c r="AE763" s="50">
        <v>207.39284827052063</v>
      </c>
      <c r="AF763" s="49">
        <v>530.99134766863267</v>
      </c>
      <c r="AG763" s="49">
        <v>0</v>
      </c>
      <c r="AH763" s="49">
        <v>518.12</v>
      </c>
      <c r="AI763" s="48">
        <v>518.12</v>
      </c>
      <c r="AJ763" s="46">
        <v>12.871347668632666</v>
      </c>
      <c r="AK763" s="47">
        <v>7</v>
      </c>
      <c r="AL763" s="46">
        <v>19.871347668632666</v>
      </c>
    </row>
    <row r="764" spans="2:38">
      <c r="B764" s="62" t="s">
        <v>85</v>
      </c>
      <c r="C764" s="62" t="s">
        <v>86</v>
      </c>
      <c r="D764" s="61" t="s">
        <v>956</v>
      </c>
      <c r="E764" s="61">
        <v>1111839</v>
      </c>
      <c r="F764" s="61">
        <v>1111839</v>
      </c>
      <c r="G764" s="63">
        <v>4</v>
      </c>
      <c r="I764" s="60">
        <v>166128.25</v>
      </c>
      <c r="J764" s="57">
        <v>977.44174999999996</v>
      </c>
      <c r="K764" s="59">
        <v>169.96230210137844</v>
      </c>
      <c r="L764" s="58"/>
      <c r="M764" s="57">
        <v>171895.25</v>
      </c>
      <c r="O764" s="57">
        <v>172239.0405</v>
      </c>
      <c r="P764" s="52"/>
      <c r="Q764" s="56">
        <v>189.039336081393</v>
      </c>
      <c r="R764" s="55">
        <v>175919.25</v>
      </c>
      <c r="S764" s="55">
        <v>930.596</v>
      </c>
      <c r="T764" s="55">
        <v>0</v>
      </c>
      <c r="U764" s="55">
        <v>147.67500000000001</v>
      </c>
      <c r="V764" s="55">
        <v>14.444333333333333</v>
      </c>
      <c r="W764" s="46">
        <v>7.1796728329180723</v>
      </c>
      <c r="X764" s="46">
        <v>-16.502644214851216</v>
      </c>
      <c r="Y764" s="55">
        <v>-36.884000000000015</v>
      </c>
      <c r="Z764" s="54">
        <v>-3.9634814677905361E-2</v>
      </c>
      <c r="AA764" s="54">
        <v>2.8957723741297552E-2</v>
      </c>
      <c r="AB764" s="53">
        <v>12</v>
      </c>
      <c r="AC764" s="52"/>
      <c r="AD764" s="51">
        <v>7.0000000000000007E-2</v>
      </c>
      <c r="AE764" s="50">
        <v>181.85966324847493</v>
      </c>
      <c r="AF764" s="49">
        <v>947.09864421485122</v>
      </c>
      <c r="AG764" s="49">
        <v>0</v>
      </c>
      <c r="AH764" s="49">
        <v>967.48</v>
      </c>
      <c r="AI764" s="48">
        <v>967.48</v>
      </c>
      <c r="AJ764" s="46">
        <v>-20.381355785148799</v>
      </c>
      <c r="AK764" s="47">
        <v>15</v>
      </c>
      <c r="AL764" s="46">
        <v>-5.3813557851487985</v>
      </c>
    </row>
    <row r="765" spans="2:38">
      <c r="B765" s="62" t="s">
        <v>80</v>
      </c>
      <c r="C765" s="62" t="s">
        <v>400</v>
      </c>
      <c r="D765" s="61" t="s">
        <v>957</v>
      </c>
      <c r="E765" s="61">
        <v>1112322</v>
      </c>
      <c r="F765" s="61">
        <v>1112322</v>
      </c>
      <c r="G765" s="63">
        <v>4</v>
      </c>
      <c r="I765" s="60">
        <v>92866.5</v>
      </c>
      <c r="J765" s="57">
        <v>562.23749999999995</v>
      </c>
      <c r="K765" s="59">
        <v>165.17308077102649</v>
      </c>
      <c r="L765" s="58"/>
      <c r="M765" s="57">
        <v>92794.5</v>
      </c>
      <c r="O765" s="57">
        <v>92980.089000000007</v>
      </c>
      <c r="P765" s="52"/>
      <c r="Q765" s="56">
        <v>174.17547648023981</v>
      </c>
      <c r="R765" s="55">
        <v>92275.25</v>
      </c>
      <c r="S765" s="55">
        <v>529.78324999999995</v>
      </c>
      <c r="T765" s="55">
        <v>0</v>
      </c>
      <c r="U765" s="55">
        <v>40.420999999999999</v>
      </c>
      <c r="V765" s="55">
        <v>19.8415</v>
      </c>
      <c r="W765" s="46">
        <v>-4.2114507524688065</v>
      </c>
      <c r="X765" s="46">
        <v>8.5562159208379853</v>
      </c>
      <c r="Y765" s="55">
        <v>-9.6067500000000337</v>
      </c>
      <c r="Z765" s="54">
        <v>-1.813335925588443E-2</v>
      </c>
      <c r="AA765" s="54">
        <v>0</v>
      </c>
      <c r="AB765" s="53">
        <v>0</v>
      </c>
      <c r="AC765" s="52"/>
      <c r="AD765" s="51">
        <v>0.08</v>
      </c>
      <c r="AE765" s="50">
        <v>178.38692723270862</v>
      </c>
      <c r="AF765" s="49">
        <v>521.22703407916197</v>
      </c>
      <c r="AG765" s="49">
        <v>0</v>
      </c>
      <c r="AH765" s="49">
        <v>539.39</v>
      </c>
      <c r="AI765" s="48">
        <v>539.39</v>
      </c>
      <c r="AJ765" s="46">
        <v>-18.162965920838019</v>
      </c>
      <c r="AK765" s="47">
        <v>8</v>
      </c>
      <c r="AL765" s="46">
        <v>-10.162965920838019</v>
      </c>
    </row>
    <row r="766" spans="2:38">
      <c r="B766" s="62" t="s">
        <v>94</v>
      </c>
      <c r="C766" s="62" t="s">
        <v>221</v>
      </c>
      <c r="D766" s="61" t="s">
        <v>958</v>
      </c>
      <c r="E766" s="61">
        <v>1110020</v>
      </c>
      <c r="F766" s="61">
        <v>1110020</v>
      </c>
      <c r="G766" s="63">
        <v>3</v>
      </c>
      <c r="I766" s="60">
        <v>697296.25</v>
      </c>
      <c r="J766" s="57">
        <v>3888.6767500000005</v>
      </c>
      <c r="K766" s="59">
        <v>179.31453160769917</v>
      </c>
      <c r="L766" s="58"/>
      <c r="M766" s="57">
        <v>729023.75</v>
      </c>
      <c r="O766" s="57">
        <v>730481.79749999999</v>
      </c>
      <c r="P766" s="52"/>
      <c r="Q766" s="56">
        <v>188.7118558883781</v>
      </c>
      <c r="R766" s="55">
        <v>733316.25</v>
      </c>
      <c r="S766" s="55">
        <v>3885.9045000000001</v>
      </c>
      <c r="T766" s="55">
        <v>143.9675</v>
      </c>
      <c r="U766" s="55">
        <v>304.87100000000004</v>
      </c>
      <c r="V766" s="55">
        <v>305.91650000000004</v>
      </c>
      <c r="W766" s="46">
        <v>-1.3615476157830244</v>
      </c>
      <c r="X766" s="46">
        <v>42.74820336427365</v>
      </c>
      <c r="Y766" s="55">
        <v>95.164500000000317</v>
      </c>
      <c r="Z766" s="54">
        <v>2.4489665147458029E-2</v>
      </c>
      <c r="AA766" s="54">
        <v>0.16630838668683398</v>
      </c>
      <c r="AB766" s="53">
        <v>151.5</v>
      </c>
      <c r="AC766" s="52"/>
      <c r="AD766" s="51">
        <v>0.06</v>
      </c>
      <c r="AE766" s="50">
        <v>190.07340350416112</v>
      </c>
      <c r="AF766" s="49">
        <v>3843.1562966357264</v>
      </c>
      <c r="AG766" s="49">
        <v>206.45</v>
      </c>
      <c r="AH766" s="49">
        <v>3584.29</v>
      </c>
      <c r="AI766" s="48">
        <v>3790.74</v>
      </c>
      <c r="AJ766" s="46">
        <v>52.416296635726667</v>
      </c>
      <c r="AK766" s="47">
        <v>49</v>
      </c>
      <c r="AL766" s="46">
        <v>101.41629663572667</v>
      </c>
    </row>
    <row r="767" spans="2:38">
      <c r="B767" s="62" t="s">
        <v>74</v>
      </c>
      <c r="C767" s="62" t="s">
        <v>478</v>
      </c>
      <c r="D767" s="61" t="s">
        <v>959</v>
      </c>
      <c r="E767" s="61">
        <v>1112541</v>
      </c>
      <c r="F767" s="61">
        <v>1112541</v>
      </c>
      <c r="G767" s="63">
        <v>2</v>
      </c>
      <c r="I767" s="60">
        <v>124804.75</v>
      </c>
      <c r="J767" s="57">
        <v>651.14</v>
      </c>
      <c r="K767" s="59">
        <v>191.67114599010966</v>
      </c>
      <c r="L767" s="58"/>
      <c r="M767" s="57">
        <v>130680</v>
      </c>
      <c r="O767" s="57">
        <v>130941.36</v>
      </c>
      <c r="P767" s="52"/>
      <c r="Q767" s="56">
        <v>218.66507064588691</v>
      </c>
      <c r="R767" s="55">
        <v>131891.5</v>
      </c>
      <c r="S767" s="55">
        <v>603.16674999999998</v>
      </c>
      <c r="T767" s="55">
        <v>0</v>
      </c>
      <c r="U767" s="55">
        <v>97.416750000000008</v>
      </c>
      <c r="V767" s="55">
        <v>0</v>
      </c>
      <c r="W767" s="46">
        <v>23.16050173597506</v>
      </c>
      <c r="X767" s="46">
        <v>-66.594374919477218</v>
      </c>
      <c r="Y767" s="55">
        <v>-44.833250000000021</v>
      </c>
      <c r="Z767" s="54">
        <v>-7.4329776964661962E-2</v>
      </c>
      <c r="AA767" s="54">
        <v>1.0961498547114985E-2</v>
      </c>
      <c r="AB767" s="53">
        <v>2</v>
      </c>
      <c r="AC767" s="52"/>
      <c r="AD767" s="51">
        <v>0.02</v>
      </c>
      <c r="AE767" s="50">
        <v>195.50456890991185</v>
      </c>
      <c r="AF767" s="49">
        <v>669.7611249194772</v>
      </c>
      <c r="AG767" s="49">
        <v>4</v>
      </c>
      <c r="AH767" s="49">
        <v>644</v>
      </c>
      <c r="AI767" s="48">
        <v>648</v>
      </c>
      <c r="AJ767" s="46">
        <v>21.761124919477197</v>
      </c>
      <c r="AK767" s="47">
        <v>9</v>
      </c>
      <c r="AL767" s="46">
        <v>30.761124919477197</v>
      </c>
    </row>
    <row r="768" spans="2:38">
      <c r="B768" s="62" t="s">
        <v>154</v>
      </c>
      <c r="C768" s="62" t="s">
        <v>232</v>
      </c>
      <c r="D768" s="61" t="s">
        <v>960</v>
      </c>
      <c r="E768" s="61">
        <v>1110906</v>
      </c>
      <c r="F768" s="61">
        <v>1110906</v>
      </c>
      <c r="G768" s="63">
        <v>5</v>
      </c>
      <c r="I768" s="60">
        <v>268340.25</v>
      </c>
      <c r="J768" s="57">
        <v>1751.8107500000001</v>
      </c>
      <c r="K768" s="59">
        <v>153.17878943259137</v>
      </c>
      <c r="L768" s="58"/>
      <c r="M768" s="57">
        <v>287210.25</v>
      </c>
      <c r="O768" s="57">
        <v>287784.67050000001</v>
      </c>
      <c r="P768" s="52"/>
      <c r="Q768" s="56">
        <v>160.61376098991542</v>
      </c>
      <c r="R768" s="55">
        <v>291868.25</v>
      </c>
      <c r="S768" s="55">
        <v>1817.2057500000001</v>
      </c>
      <c r="T768" s="55">
        <v>9.3333333333333339</v>
      </c>
      <c r="U768" s="55">
        <v>329.82524999999998</v>
      </c>
      <c r="V768" s="55">
        <v>61.808500000000002</v>
      </c>
      <c r="W768" s="46">
        <v>-6.3511194916091824</v>
      </c>
      <c r="X768" s="46">
        <v>93.581777880637901</v>
      </c>
      <c r="Y768" s="55">
        <v>48.015750000000025</v>
      </c>
      <c r="Z768" s="54">
        <v>2.6422847275274153E-2</v>
      </c>
      <c r="AA768" s="54">
        <v>1.554726368159204E-4</v>
      </c>
      <c r="AB768" s="53">
        <v>0.25</v>
      </c>
      <c r="AC768" s="52"/>
      <c r="AD768" s="51">
        <v>0.09</v>
      </c>
      <c r="AE768" s="50">
        <v>166.9648804815246</v>
      </c>
      <c r="AF768" s="49">
        <v>1723.6239721193622</v>
      </c>
      <c r="AG768" s="49">
        <v>0</v>
      </c>
      <c r="AH768" s="49">
        <v>1769.19</v>
      </c>
      <c r="AI768" s="48">
        <v>1769.19</v>
      </c>
      <c r="AJ768" s="46">
        <v>-45.566027880637876</v>
      </c>
      <c r="AK768" s="47">
        <v>27</v>
      </c>
      <c r="AL768" s="46">
        <v>-18.566027880637876</v>
      </c>
    </row>
    <row r="769" spans="2:38">
      <c r="B769" s="62" t="s">
        <v>85</v>
      </c>
      <c r="C769" s="62" t="s">
        <v>457</v>
      </c>
      <c r="D769" s="61" t="s">
        <v>961</v>
      </c>
      <c r="E769" s="61">
        <v>1111830</v>
      </c>
      <c r="F769" s="61">
        <v>1111830</v>
      </c>
      <c r="G769" s="63">
        <v>6</v>
      </c>
      <c r="I769" s="60">
        <v>166159.25</v>
      </c>
      <c r="J769" s="57">
        <v>1181.3892500000002</v>
      </c>
      <c r="K769" s="59">
        <v>140.64733532999389</v>
      </c>
      <c r="L769" s="58"/>
      <c r="M769" s="57">
        <v>177403.5</v>
      </c>
      <c r="O769" s="57">
        <v>177758.307</v>
      </c>
      <c r="P769" s="52"/>
      <c r="Q769" s="56">
        <v>164.68320239479971</v>
      </c>
      <c r="R769" s="55">
        <v>190072</v>
      </c>
      <c r="S769" s="55">
        <v>1154.1675</v>
      </c>
      <c r="T769" s="55">
        <v>35.5</v>
      </c>
      <c r="U769" s="55">
        <v>204.9</v>
      </c>
      <c r="V769" s="55">
        <v>39.103999999999999</v>
      </c>
      <c r="W769" s="46">
        <v>8.5646601785064718</v>
      </c>
      <c r="X769" s="46">
        <v>15.556387722727322</v>
      </c>
      <c r="Y769" s="55">
        <v>66.927500000000009</v>
      </c>
      <c r="Z769" s="54">
        <v>5.7987683763405233E-2</v>
      </c>
      <c r="AA769" s="54">
        <v>0</v>
      </c>
      <c r="AB769" s="53">
        <v>0</v>
      </c>
      <c r="AC769" s="52"/>
      <c r="AD769" s="51">
        <v>0.11</v>
      </c>
      <c r="AE769" s="50">
        <v>156.11854221629324</v>
      </c>
      <c r="AF769" s="49">
        <v>1138.6111122772727</v>
      </c>
      <c r="AG769" s="49">
        <v>0</v>
      </c>
      <c r="AH769" s="49">
        <v>1087.24</v>
      </c>
      <c r="AI769" s="48">
        <v>1087.24</v>
      </c>
      <c r="AJ769" s="46">
        <v>51.371112277272687</v>
      </c>
      <c r="AK769" s="47">
        <v>31</v>
      </c>
      <c r="AL769" s="46">
        <v>82.371112277272687</v>
      </c>
    </row>
    <row r="770" spans="2:38">
      <c r="B770" s="62" t="s">
        <v>154</v>
      </c>
      <c r="C770" s="62" t="s">
        <v>386</v>
      </c>
      <c r="D770" s="61" t="s">
        <v>962</v>
      </c>
      <c r="E770" s="61">
        <v>1110767</v>
      </c>
      <c r="F770" s="61">
        <v>1110767</v>
      </c>
      <c r="G770" s="63">
        <v>4</v>
      </c>
      <c r="I770" s="60">
        <v>157740.25</v>
      </c>
      <c r="J770" s="57">
        <v>969.21674999999993</v>
      </c>
      <c r="K770" s="59">
        <v>162.75023104996896</v>
      </c>
      <c r="L770" s="58"/>
      <c r="M770" s="57">
        <v>173545.5</v>
      </c>
      <c r="O770" s="57">
        <v>173892.59099999999</v>
      </c>
      <c r="P770" s="52"/>
      <c r="Q770" s="56">
        <v>179.04702517331637</v>
      </c>
      <c r="R770" s="55">
        <v>172567</v>
      </c>
      <c r="S770" s="55">
        <v>963.80825000000004</v>
      </c>
      <c r="T770" s="55">
        <v>0</v>
      </c>
      <c r="U770" s="55">
        <v>124.94200000000001</v>
      </c>
      <c r="V770" s="55">
        <v>28.037500000000001</v>
      </c>
      <c r="W770" s="46">
        <v>3.2767756393498928</v>
      </c>
      <c r="X770" s="46">
        <v>-25.509290716105966</v>
      </c>
      <c r="Y770" s="55">
        <v>-3.4917499999999109</v>
      </c>
      <c r="Z770" s="54">
        <v>-3.6228679304207145E-3</v>
      </c>
      <c r="AA770" s="54">
        <v>0</v>
      </c>
      <c r="AB770" s="53">
        <v>0</v>
      </c>
      <c r="AC770" s="52"/>
      <c r="AD770" s="51">
        <v>0.08</v>
      </c>
      <c r="AE770" s="50">
        <v>175.77024953396648</v>
      </c>
      <c r="AF770" s="49">
        <v>989.31754071610601</v>
      </c>
      <c r="AG770" s="49">
        <v>0</v>
      </c>
      <c r="AH770" s="49">
        <v>967.3</v>
      </c>
      <c r="AI770" s="48">
        <v>967.3</v>
      </c>
      <c r="AJ770" s="46">
        <v>22.017540716106055</v>
      </c>
      <c r="AK770" s="47">
        <v>15</v>
      </c>
      <c r="AL770" s="46">
        <v>37.017540716106055</v>
      </c>
    </row>
    <row r="771" spans="2:38">
      <c r="B771" s="62" t="s">
        <v>141</v>
      </c>
      <c r="C771" s="62" t="s">
        <v>142</v>
      </c>
      <c r="D771" s="61" t="s">
        <v>963</v>
      </c>
      <c r="E771" s="61">
        <v>1111927</v>
      </c>
      <c r="F771" s="61">
        <v>1111927</v>
      </c>
      <c r="G771" s="63">
        <v>3</v>
      </c>
      <c r="I771" s="60">
        <v>94138.5</v>
      </c>
      <c r="J771" s="57">
        <v>534.29600000000005</v>
      </c>
      <c r="K771" s="59">
        <v>176.19166155090062</v>
      </c>
      <c r="L771" s="58"/>
      <c r="M771" s="57">
        <v>99797.5</v>
      </c>
      <c r="O771" s="57">
        <v>99997.095000000001</v>
      </c>
      <c r="P771" s="52"/>
      <c r="Q771" s="56">
        <v>183.73988052398983</v>
      </c>
      <c r="R771" s="55">
        <v>102184.5</v>
      </c>
      <c r="S771" s="55">
        <v>556.13675000000001</v>
      </c>
      <c r="T771" s="55">
        <v>12.75</v>
      </c>
      <c r="U771" s="55" t="e">
        <v>#N/A</v>
      </c>
      <c r="V771" s="55">
        <v>23.91675</v>
      </c>
      <c r="W771" s="46">
        <v>-3.0232807199648164</v>
      </c>
      <c r="X771" s="46">
        <v>20.714805254797625</v>
      </c>
      <c r="Y771" s="55">
        <v>31.896749999999997</v>
      </c>
      <c r="Z771" s="54">
        <v>5.7354148957068557E-2</v>
      </c>
      <c r="AA771" s="54">
        <v>4.0100971370143146E-3</v>
      </c>
      <c r="AB771" s="53">
        <v>0.75</v>
      </c>
      <c r="AC771" s="52"/>
      <c r="AD771" s="51">
        <v>0.06</v>
      </c>
      <c r="AE771" s="50">
        <v>186.76316124395464</v>
      </c>
      <c r="AF771" s="49">
        <v>535.42194474520238</v>
      </c>
      <c r="AG771" s="49">
        <v>0</v>
      </c>
      <c r="AH771" s="49">
        <v>524.24</v>
      </c>
      <c r="AI771" s="48">
        <v>524.24</v>
      </c>
      <c r="AJ771" s="46">
        <v>11.181944745202372</v>
      </c>
      <c r="AK771" s="47">
        <v>11</v>
      </c>
      <c r="AL771" s="46">
        <v>22.181944745202372</v>
      </c>
    </row>
    <row r="772" spans="2:38">
      <c r="B772" s="62" t="s">
        <v>154</v>
      </c>
      <c r="C772" s="62" t="s">
        <v>329</v>
      </c>
      <c r="D772" s="61" t="s">
        <v>964</v>
      </c>
      <c r="E772" s="61">
        <v>1110190</v>
      </c>
      <c r="F772" s="61">
        <v>1110190</v>
      </c>
      <c r="G772" s="63">
        <v>3</v>
      </c>
      <c r="I772" s="60">
        <v>115426</v>
      </c>
      <c r="J772" s="57">
        <v>631.78174999999999</v>
      </c>
      <c r="K772" s="59">
        <v>182.69916786928397</v>
      </c>
      <c r="L772" s="58"/>
      <c r="M772" s="57">
        <v>122135.25</v>
      </c>
      <c r="O772" s="57">
        <v>122379.5205</v>
      </c>
      <c r="P772" s="52"/>
      <c r="Q772" s="56">
        <v>203.66158499515473</v>
      </c>
      <c r="R772" s="55">
        <v>125206</v>
      </c>
      <c r="S772" s="55">
        <v>614.77475000000004</v>
      </c>
      <c r="T772" s="55">
        <v>-2.62425</v>
      </c>
      <c r="U772" s="55">
        <v>69.079250000000002</v>
      </c>
      <c r="V772" s="55">
        <v>46.64575</v>
      </c>
      <c r="W772" s="46">
        <v>11.827458732406569</v>
      </c>
      <c r="X772" s="46">
        <v>-23.169722572003479</v>
      </c>
      <c r="Y772" s="55">
        <v>-7.7052499999999782</v>
      </c>
      <c r="Z772" s="54">
        <v>-1.2533452292892605E-2</v>
      </c>
      <c r="AA772" s="54">
        <v>0</v>
      </c>
      <c r="AB772" s="53">
        <v>0</v>
      </c>
      <c r="AC772" s="52"/>
      <c r="AD772" s="51">
        <v>0.05</v>
      </c>
      <c r="AE772" s="50">
        <v>191.83412626274816</v>
      </c>
      <c r="AF772" s="49">
        <v>637.94447257200352</v>
      </c>
      <c r="AG772" s="49">
        <v>0</v>
      </c>
      <c r="AH772" s="49">
        <v>622.48</v>
      </c>
      <c r="AI772" s="48">
        <v>622.48</v>
      </c>
      <c r="AJ772" s="46">
        <v>15.464472572003501</v>
      </c>
      <c r="AK772" s="47">
        <v>8</v>
      </c>
      <c r="AL772" s="46">
        <v>23.464472572003501</v>
      </c>
    </row>
    <row r="773" spans="2:38">
      <c r="B773" s="62" t="s">
        <v>154</v>
      </c>
      <c r="C773" s="62" t="s">
        <v>329</v>
      </c>
      <c r="D773" s="61" t="s">
        <v>965</v>
      </c>
      <c r="E773" s="61">
        <v>1110179</v>
      </c>
      <c r="F773" s="61">
        <v>1110179</v>
      </c>
      <c r="G773" s="63">
        <v>3</v>
      </c>
      <c r="I773" s="60">
        <v>296020.5</v>
      </c>
      <c r="J773" s="57">
        <v>1649.5242499999999</v>
      </c>
      <c r="K773" s="59">
        <v>179.4581073906613</v>
      </c>
      <c r="L773" s="58"/>
      <c r="M773" s="57">
        <v>310741.25</v>
      </c>
      <c r="O773" s="57">
        <v>311362.73249999998</v>
      </c>
      <c r="P773" s="52"/>
      <c r="Q773" s="56">
        <v>183.63265294922098</v>
      </c>
      <c r="R773" s="55">
        <v>317867.25</v>
      </c>
      <c r="S773" s="55">
        <v>1730.9952499999999</v>
      </c>
      <c r="T773" s="55">
        <v>65.137500000000003</v>
      </c>
      <c r="U773" s="55">
        <v>92.412499999999994</v>
      </c>
      <c r="V773" s="55">
        <v>117.64175</v>
      </c>
      <c r="W773" s="46">
        <v>-6.5929408848799937</v>
      </c>
      <c r="X773" s="46">
        <v>94.187467070722732</v>
      </c>
      <c r="Y773" s="55">
        <v>99.145250000000033</v>
      </c>
      <c r="Z773" s="54">
        <v>5.727644255522945E-2</v>
      </c>
      <c r="AA773" s="54">
        <v>2.3991409308394955E-3</v>
      </c>
      <c r="AB773" s="53">
        <v>1.25</v>
      </c>
      <c r="AC773" s="52"/>
      <c r="AD773" s="51">
        <v>0.06</v>
      </c>
      <c r="AE773" s="50">
        <v>190.22559383410098</v>
      </c>
      <c r="AF773" s="49">
        <v>1636.8077829292772</v>
      </c>
      <c r="AG773" s="49">
        <v>65.5</v>
      </c>
      <c r="AH773" s="49">
        <v>1566.35</v>
      </c>
      <c r="AI773" s="48">
        <v>1631.85</v>
      </c>
      <c r="AJ773" s="46">
        <v>4.9577829292773004</v>
      </c>
      <c r="AK773" s="47">
        <v>27</v>
      </c>
      <c r="AL773" s="46">
        <v>31.9577829292773</v>
      </c>
    </row>
    <row r="774" spans="2:38">
      <c r="B774" s="62" t="s">
        <v>77</v>
      </c>
      <c r="C774" s="62" t="s">
        <v>78</v>
      </c>
      <c r="D774" s="61" t="s">
        <v>966</v>
      </c>
      <c r="E774" s="61">
        <v>1110315</v>
      </c>
      <c r="F774" s="61">
        <v>1110315</v>
      </c>
      <c r="G774" s="63">
        <v>4</v>
      </c>
      <c r="I774" s="60">
        <v>192661</v>
      </c>
      <c r="J774" s="57">
        <v>1195.0975000000001</v>
      </c>
      <c r="K774" s="59">
        <v>161.20944107070761</v>
      </c>
      <c r="L774" s="58"/>
      <c r="M774" s="57">
        <v>210720.75</v>
      </c>
      <c r="O774" s="57">
        <v>211142.19149999999</v>
      </c>
      <c r="P774" s="52"/>
      <c r="Q774" s="56">
        <v>171.27422075972993</v>
      </c>
      <c r="R774" s="55">
        <v>215120.25</v>
      </c>
      <c r="S774" s="55">
        <v>1255.9989999999998</v>
      </c>
      <c r="T774" s="55">
        <v>34.0625</v>
      </c>
      <c r="U774" s="55">
        <v>81.21275</v>
      </c>
      <c r="V774" s="55">
        <v>40.424999999999997</v>
      </c>
      <c r="W774" s="46">
        <v>-2.8319755966342939</v>
      </c>
      <c r="X774" s="46">
        <v>43.278281733145604</v>
      </c>
      <c r="Y774" s="55">
        <v>23.998999999999796</v>
      </c>
      <c r="Z774" s="54">
        <v>1.9107499289410104E-2</v>
      </c>
      <c r="AA774" s="54">
        <v>8.4433171724426895E-2</v>
      </c>
      <c r="AB774" s="53">
        <v>36</v>
      </c>
      <c r="AC774" s="52"/>
      <c r="AD774" s="51">
        <v>0.08</v>
      </c>
      <c r="AE774" s="50">
        <v>174.10619635636422</v>
      </c>
      <c r="AF774" s="49">
        <v>1212.7207182668542</v>
      </c>
      <c r="AG774" s="49">
        <v>23.6</v>
      </c>
      <c r="AH774" s="49">
        <v>1208.4000000000001</v>
      </c>
      <c r="AI774" s="48">
        <v>1232</v>
      </c>
      <c r="AJ774" s="46">
        <v>-19.279281733145808</v>
      </c>
      <c r="AK774" s="47">
        <v>22</v>
      </c>
      <c r="AL774" s="46">
        <v>2.7207182668541918</v>
      </c>
    </row>
    <row r="775" spans="2:38">
      <c r="B775" s="62" t="s">
        <v>65</v>
      </c>
      <c r="C775" s="62" t="s">
        <v>66</v>
      </c>
      <c r="D775" s="61" t="s">
        <v>967</v>
      </c>
      <c r="E775" s="61">
        <v>1111565</v>
      </c>
      <c r="F775" s="61">
        <v>1111565</v>
      </c>
      <c r="G775" s="63">
        <v>6</v>
      </c>
      <c r="I775" s="60">
        <v>117190.75</v>
      </c>
      <c r="J775" s="57">
        <v>951.375</v>
      </c>
      <c r="K775" s="59">
        <v>123.18039679411378</v>
      </c>
      <c r="L775" s="58"/>
      <c r="M775" s="57">
        <v>124259.25</v>
      </c>
      <c r="O775" s="57">
        <v>124507.76850000001</v>
      </c>
      <c r="P775" s="52"/>
      <c r="Q775" s="56">
        <v>133.41588899770409</v>
      </c>
      <c r="R775" s="55">
        <v>123629.5</v>
      </c>
      <c r="S775" s="55">
        <v>926.64750000000004</v>
      </c>
      <c r="T775" s="55">
        <v>15</v>
      </c>
      <c r="U775" s="55">
        <v>210.9375</v>
      </c>
      <c r="V775" s="55">
        <v>0</v>
      </c>
      <c r="W775" s="46">
        <v>-4.5461554117033529</v>
      </c>
      <c r="X775" s="46">
        <v>24.169075350691287</v>
      </c>
      <c r="Y775" s="55">
        <v>113.34750000000008</v>
      </c>
      <c r="Z775" s="54">
        <v>0.12231997604267003</v>
      </c>
      <c r="AA775" s="54">
        <v>1.5949177877428996E-2</v>
      </c>
      <c r="AB775" s="53">
        <v>4.75</v>
      </c>
      <c r="AC775" s="52"/>
      <c r="AD775" s="51">
        <v>0.12</v>
      </c>
      <c r="AE775" s="50">
        <v>137.96204440940744</v>
      </c>
      <c r="AF775" s="49">
        <v>902.47842464930875</v>
      </c>
      <c r="AG775" s="49">
        <v>0</v>
      </c>
      <c r="AH775" s="49">
        <v>813.3</v>
      </c>
      <c r="AI775" s="48">
        <v>813.3</v>
      </c>
      <c r="AJ775" s="46">
        <v>89.178424649308795</v>
      </c>
      <c r="AK775" s="47">
        <v>15</v>
      </c>
      <c r="AL775" s="46">
        <v>104.17842464930879</v>
      </c>
    </row>
    <row r="776" spans="2:38">
      <c r="B776" s="62" t="s">
        <v>77</v>
      </c>
      <c r="C776" s="62" t="s">
        <v>252</v>
      </c>
      <c r="D776" s="61" t="s">
        <v>968</v>
      </c>
      <c r="E776" s="61">
        <v>1110395</v>
      </c>
      <c r="F776" s="61">
        <v>1110395</v>
      </c>
      <c r="G776" s="63">
        <v>1</v>
      </c>
      <c r="I776" s="60">
        <v>270859.75</v>
      </c>
      <c r="J776" s="57">
        <v>1347.1692499999999</v>
      </c>
      <c r="K776" s="59">
        <v>201.05844161748794</v>
      </c>
      <c r="L776" s="58"/>
      <c r="M776" s="57">
        <v>279727</v>
      </c>
      <c r="O776" s="57">
        <v>280286.45400000003</v>
      </c>
      <c r="P776" s="52"/>
      <c r="Q776" s="56">
        <v>211.48999562395838</v>
      </c>
      <c r="R776" s="55">
        <v>283933.25</v>
      </c>
      <c r="S776" s="55">
        <v>1342.5374999999999</v>
      </c>
      <c r="T776" s="55">
        <v>32.625</v>
      </c>
      <c r="U776" s="55">
        <v>111.94575</v>
      </c>
      <c r="V776" s="55">
        <v>18.920749999999998</v>
      </c>
      <c r="W776" s="46">
        <v>10.431554006470435</v>
      </c>
      <c r="X776" s="46">
        <v>-51.517142745330602</v>
      </c>
      <c r="Y776" s="55">
        <v>-147.24250000000006</v>
      </c>
      <c r="Z776" s="54">
        <v>-0.10967477630978656</v>
      </c>
      <c r="AA776" s="54">
        <v>0.11762303720096955</v>
      </c>
      <c r="AB776" s="53">
        <v>40.25</v>
      </c>
      <c r="AC776" s="52"/>
      <c r="AD776" s="51">
        <v>0</v>
      </c>
      <c r="AE776" s="50">
        <v>201.05844161748794</v>
      </c>
      <c r="AF776" s="49">
        <v>1394.0546427453305</v>
      </c>
      <c r="AG776" s="49">
        <v>33.299999999999997</v>
      </c>
      <c r="AH776" s="49">
        <v>1456.48</v>
      </c>
      <c r="AI776" s="48">
        <v>1489.78</v>
      </c>
      <c r="AJ776" s="46">
        <v>-95.725357254669461</v>
      </c>
      <c r="AK776" s="47">
        <v>28</v>
      </c>
      <c r="AL776" s="46">
        <v>-67.725357254669461</v>
      </c>
    </row>
    <row r="777" spans="2:38">
      <c r="B777" s="62" t="s">
        <v>77</v>
      </c>
      <c r="C777" s="62" t="s">
        <v>83</v>
      </c>
      <c r="D777" s="61" t="s">
        <v>969</v>
      </c>
      <c r="E777" s="61">
        <v>1110834</v>
      </c>
      <c r="F777" s="61">
        <v>1110834</v>
      </c>
      <c r="G777" s="63">
        <v>4</v>
      </c>
      <c r="I777" s="60">
        <v>338871.25</v>
      </c>
      <c r="J777" s="57">
        <v>1997.4425000000001</v>
      </c>
      <c r="K777" s="59">
        <v>169.65256822161339</v>
      </c>
      <c r="L777" s="58"/>
      <c r="M777" s="57">
        <v>358091</v>
      </c>
      <c r="O777" s="57">
        <v>358807.18199999997</v>
      </c>
      <c r="P777" s="52"/>
      <c r="Q777" s="56">
        <v>172.0857480665058</v>
      </c>
      <c r="R777" s="55">
        <v>361105.25</v>
      </c>
      <c r="S777" s="55">
        <v>2098.4030000000002</v>
      </c>
      <c r="T777" s="55">
        <v>32.634749999999997</v>
      </c>
      <c r="U777" s="55">
        <v>366.49149999999997</v>
      </c>
      <c r="V777" s="55">
        <v>74</v>
      </c>
      <c r="W777" s="46">
        <v>-9.4424999306205279</v>
      </c>
      <c r="X777" s="46">
        <v>121.81155509341988</v>
      </c>
      <c r="Y777" s="55">
        <v>59.283000000000357</v>
      </c>
      <c r="Z777" s="54">
        <v>2.8251484581369904E-2</v>
      </c>
      <c r="AA777" s="54">
        <v>4.0875031351893652E-2</v>
      </c>
      <c r="AB777" s="53">
        <v>18</v>
      </c>
      <c r="AC777" s="52"/>
      <c r="AD777" s="51">
        <v>7.0000000000000007E-2</v>
      </c>
      <c r="AE777" s="50">
        <v>181.52824799712633</v>
      </c>
      <c r="AF777" s="49">
        <v>1976.5914449065804</v>
      </c>
      <c r="AG777" s="49">
        <v>36</v>
      </c>
      <c r="AH777" s="49">
        <v>2003.12</v>
      </c>
      <c r="AI777" s="48">
        <v>2039.12</v>
      </c>
      <c r="AJ777" s="46">
        <v>-62.528555093419527</v>
      </c>
      <c r="AK777" s="47">
        <v>44</v>
      </c>
      <c r="AL777" s="46">
        <v>-18.528555093419527</v>
      </c>
    </row>
    <row r="778" spans="2:38">
      <c r="B778" s="62" t="s">
        <v>91</v>
      </c>
      <c r="C778" s="62" t="s">
        <v>243</v>
      </c>
      <c r="D778" s="61" t="s">
        <v>970</v>
      </c>
      <c r="E778" s="61">
        <v>1113000</v>
      </c>
      <c r="F778" s="61">
        <v>1113000</v>
      </c>
      <c r="G778" s="63">
        <v>4</v>
      </c>
      <c r="I778" s="60">
        <v>296286.25</v>
      </c>
      <c r="J778" s="57">
        <v>1725.63825</v>
      </c>
      <c r="K778" s="59">
        <v>171.69661717917992</v>
      </c>
      <c r="L778" s="58"/>
      <c r="M778" s="57">
        <v>310802.25</v>
      </c>
      <c r="O778" s="57">
        <v>311423.85450000002</v>
      </c>
      <c r="P778" s="52"/>
      <c r="Q778" s="56">
        <v>193.88024991160256</v>
      </c>
      <c r="R778" s="55">
        <v>311171.5</v>
      </c>
      <c r="S778" s="55">
        <v>1604.9675</v>
      </c>
      <c r="T778" s="55">
        <v>0</v>
      </c>
      <c r="U778" s="55">
        <v>223.87900000000002</v>
      </c>
      <c r="V778" s="55">
        <v>134.80824999999999</v>
      </c>
      <c r="W778" s="46">
        <v>11.881835701671832</v>
      </c>
      <c r="X778" s="46">
        <v>-106.16748901578444</v>
      </c>
      <c r="Y778" s="55">
        <v>32.737499999999955</v>
      </c>
      <c r="Z778" s="54">
        <v>2.03976092973845E-2</v>
      </c>
      <c r="AA778" s="54">
        <v>4.0701624359211909E-2</v>
      </c>
      <c r="AB778" s="53">
        <v>18.75</v>
      </c>
      <c r="AC778" s="52"/>
      <c r="AD778" s="51">
        <v>0.06</v>
      </c>
      <c r="AE778" s="50">
        <v>181.99841420993073</v>
      </c>
      <c r="AF778" s="49">
        <v>1711.1349890157844</v>
      </c>
      <c r="AG778" s="49">
        <v>0</v>
      </c>
      <c r="AH778" s="49">
        <v>1572.23</v>
      </c>
      <c r="AI778" s="48">
        <v>1572.23</v>
      </c>
      <c r="AJ778" s="46">
        <v>138.90498901578439</v>
      </c>
      <c r="AK778" s="47">
        <v>19</v>
      </c>
      <c r="AL778" s="46">
        <v>157.90498901578439</v>
      </c>
    </row>
    <row r="779" spans="2:38">
      <c r="B779" s="62" t="s">
        <v>154</v>
      </c>
      <c r="C779" s="62" t="s">
        <v>155</v>
      </c>
      <c r="D779" s="61" t="s">
        <v>971</v>
      </c>
      <c r="E779" s="61">
        <v>1110602</v>
      </c>
      <c r="F779" s="61">
        <v>1110602</v>
      </c>
      <c r="G779" s="63">
        <v>5</v>
      </c>
      <c r="I779" s="60">
        <v>181499.25</v>
      </c>
      <c r="J779" s="57">
        <v>1146.6482500000002</v>
      </c>
      <c r="K779" s="59">
        <v>158.28677190236846</v>
      </c>
      <c r="L779" s="58"/>
      <c r="M779" s="57">
        <v>192877.75</v>
      </c>
      <c r="O779" s="57">
        <v>193263.5055</v>
      </c>
      <c r="P779" s="52"/>
      <c r="Q779" s="56">
        <v>156.04915730592606</v>
      </c>
      <c r="R779" s="55">
        <v>192986.5</v>
      </c>
      <c r="S779" s="55">
        <v>1236.70325</v>
      </c>
      <c r="T779" s="55">
        <v>14.75</v>
      </c>
      <c r="U779" s="55">
        <v>80.858249999999998</v>
      </c>
      <c r="V779" s="55">
        <v>129.29575</v>
      </c>
      <c r="W779" s="46">
        <v>-14.900556348631881</v>
      </c>
      <c r="X779" s="46">
        <v>106.1748544360737</v>
      </c>
      <c r="Y779" s="55">
        <v>102.55324999999993</v>
      </c>
      <c r="Z779" s="54">
        <v>8.2924703238226261E-2</v>
      </c>
      <c r="AA779" s="54">
        <v>4.1238597448252874E-2</v>
      </c>
      <c r="AB779" s="53">
        <v>8.75</v>
      </c>
      <c r="AC779" s="52"/>
      <c r="AD779" s="51">
        <v>0.08</v>
      </c>
      <c r="AE779" s="50">
        <v>170.94971365455794</v>
      </c>
      <c r="AF779" s="49">
        <v>1130.5283955639263</v>
      </c>
      <c r="AG779" s="49">
        <v>16.149999999999999</v>
      </c>
      <c r="AH779" s="49">
        <v>1118</v>
      </c>
      <c r="AI779" s="48">
        <v>1134.1500000000001</v>
      </c>
      <c r="AJ779" s="46">
        <v>-3.6216044360737669</v>
      </c>
      <c r="AK779" s="47">
        <v>25</v>
      </c>
      <c r="AL779" s="46">
        <v>21.378395563926233</v>
      </c>
    </row>
    <row r="780" spans="2:38">
      <c r="B780" s="62" t="s">
        <v>110</v>
      </c>
      <c r="C780" s="62" t="s">
        <v>124</v>
      </c>
      <c r="D780" s="61" t="s">
        <v>972</v>
      </c>
      <c r="E780" s="61">
        <v>1112362</v>
      </c>
      <c r="F780" s="61">
        <v>1112362</v>
      </c>
      <c r="G780" s="63">
        <v>3</v>
      </c>
      <c r="I780" s="60">
        <v>103095.25</v>
      </c>
      <c r="J780" s="57">
        <v>569.09499999999991</v>
      </c>
      <c r="K780" s="59">
        <v>181.15648529683097</v>
      </c>
      <c r="L780" s="58"/>
      <c r="M780" s="57">
        <v>105322.25</v>
      </c>
      <c r="O780" s="57">
        <v>105532.89449999999</v>
      </c>
      <c r="P780" s="52"/>
      <c r="Q780" s="56">
        <v>193.02483337681747</v>
      </c>
      <c r="R780" s="55">
        <v>101726.5</v>
      </c>
      <c r="S780" s="55">
        <v>527.01249999999993</v>
      </c>
      <c r="T780" s="55">
        <v>26.05</v>
      </c>
      <c r="U780" s="55">
        <v>79.862499999999997</v>
      </c>
      <c r="V780" s="55">
        <v>1.6723333333333332</v>
      </c>
      <c r="W780" s="46">
        <v>2.8105238151449612</v>
      </c>
      <c r="X780" s="46">
        <v>-27.797991088649951</v>
      </c>
      <c r="Y780" s="55">
        <v>-15.277500000000032</v>
      </c>
      <c r="Z780" s="54">
        <v>-2.8988875975427594E-2</v>
      </c>
      <c r="AA780" s="54">
        <v>9.7023383440706268E-2</v>
      </c>
      <c r="AB780" s="53">
        <v>5.5</v>
      </c>
      <c r="AC780" s="52"/>
      <c r="AD780" s="51">
        <v>0.05</v>
      </c>
      <c r="AE780" s="50">
        <v>190.21430956167251</v>
      </c>
      <c r="AF780" s="49">
        <v>554.81049108864988</v>
      </c>
      <c r="AG780" s="49">
        <v>30.26</v>
      </c>
      <c r="AH780" s="49">
        <v>512.03</v>
      </c>
      <c r="AI780" s="48">
        <v>542.29</v>
      </c>
      <c r="AJ780" s="46">
        <v>12.520491088649919</v>
      </c>
      <c r="AK780" s="47">
        <v>9</v>
      </c>
      <c r="AL780" s="46">
        <v>21.520491088649919</v>
      </c>
    </row>
    <row r="781" spans="2:38">
      <c r="B781" s="62" t="s">
        <v>80</v>
      </c>
      <c r="C781" s="62" t="s">
        <v>400</v>
      </c>
      <c r="D781" s="61" t="s">
        <v>973</v>
      </c>
      <c r="E781" s="61">
        <v>1112318</v>
      </c>
      <c r="F781" s="61">
        <v>1112318</v>
      </c>
      <c r="G781" s="63">
        <v>3</v>
      </c>
      <c r="I781" s="60">
        <v>191762.25</v>
      </c>
      <c r="J781" s="57">
        <v>1054.72</v>
      </c>
      <c r="K781" s="59">
        <v>181.81341967536406</v>
      </c>
      <c r="L781" s="58"/>
      <c r="M781" s="57">
        <v>201794</v>
      </c>
      <c r="O781" s="57">
        <v>202197.58799999999</v>
      </c>
      <c r="P781" s="52"/>
      <c r="Q781" s="56">
        <v>184.05651793087017</v>
      </c>
      <c r="R781" s="55">
        <v>205511.25</v>
      </c>
      <c r="S781" s="55">
        <v>1116.566</v>
      </c>
      <c r="T781" s="55">
        <v>0</v>
      </c>
      <c r="U781" s="55">
        <v>107.82925</v>
      </c>
      <c r="V781" s="55">
        <v>23.670999999999999</v>
      </c>
      <c r="W781" s="46">
        <v>-6.8475727282620937</v>
      </c>
      <c r="X781" s="46">
        <v>57.408035904653616</v>
      </c>
      <c r="Y781" s="55">
        <v>18.365999999999985</v>
      </c>
      <c r="Z781" s="54">
        <v>1.6448647012357518E-2</v>
      </c>
      <c r="AA781" s="54">
        <v>7.7681780780390645E-3</v>
      </c>
      <c r="AB781" s="53">
        <v>9.25</v>
      </c>
      <c r="AC781" s="52"/>
      <c r="AD781" s="51">
        <v>0.05</v>
      </c>
      <c r="AE781" s="50">
        <v>190.90409065913227</v>
      </c>
      <c r="AF781" s="49">
        <v>1059.1579640953464</v>
      </c>
      <c r="AG781" s="49">
        <v>0</v>
      </c>
      <c r="AH781" s="49">
        <v>1098.2</v>
      </c>
      <c r="AI781" s="48">
        <v>1098.2</v>
      </c>
      <c r="AJ781" s="46">
        <v>-39.04203590465363</v>
      </c>
      <c r="AK781" s="47">
        <v>21</v>
      </c>
      <c r="AL781" s="46">
        <v>-18.04203590465363</v>
      </c>
    </row>
    <row r="782" spans="2:38">
      <c r="B782" s="62" t="s">
        <v>113</v>
      </c>
      <c r="C782" s="62" t="s">
        <v>117</v>
      </c>
      <c r="D782" s="61" t="s">
        <v>974</v>
      </c>
      <c r="E782" s="61">
        <v>1110946</v>
      </c>
      <c r="F782" s="61">
        <v>1110946</v>
      </c>
      <c r="G782" s="63">
        <v>6</v>
      </c>
      <c r="I782" s="60">
        <v>57944.5</v>
      </c>
      <c r="J782" s="57">
        <v>423.99824999999998</v>
      </c>
      <c r="K782" s="59">
        <v>136.66212065733762</v>
      </c>
      <c r="L782" s="58"/>
      <c r="M782" s="57">
        <v>64870</v>
      </c>
      <c r="O782" s="57">
        <v>64999.74</v>
      </c>
      <c r="P782" s="52"/>
      <c r="Q782" s="56">
        <v>149.90320634703286</v>
      </c>
      <c r="R782" s="55">
        <v>69516.75</v>
      </c>
      <c r="S782" s="55">
        <v>463.74425000000002</v>
      </c>
      <c r="T782" s="55">
        <v>7.25</v>
      </c>
      <c r="U782" s="55">
        <v>31.054250000000003</v>
      </c>
      <c r="V782" s="55">
        <v>37.1875</v>
      </c>
      <c r="W782" s="46">
        <v>-3.158368789185289</v>
      </c>
      <c r="X782" s="46">
        <v>39.080254858482306</v>
      </c>
      <c r="Y782" s="55">
        <v>95.504250000000013</v>
      </c>
      <c r="Z782" s="54">
        <v>0.20594163701221097</v>
      </c>
      <c r="AA782" s="54">
        <v>1.0711225364181662E-2</v>
      </c>
      <c r="AB782" s="53">
        <v>1</v>
      </c>
      <c r="AC782" s="52"/>
      <c r="AD782" s="51">
        <v>0.12</v>
      </c>
      <c r="AE782" s="50">
        <v>153.06157513621815</v>
      </c>
      <c r="AF782" s="49">
        <v>424.66399514151772</v>
      </c>
      <c r="AG782" s="49">
        <v>6</v>
      </c>
      <c r="AH782" s="49">
        <v>362.24</v>
      </c>
      <c r="AI782" s="48">
        <v>368.24</v>
      </c>
      <c r="AJ782" s="46">
        <v>56.423995141517707</v>
      </c>
      <c r="AK782" s="47">
        <v>8</v>
      </c>
      <c r="AL782" s="46">
        <v>64.423995141517707</v>
      </c>
    </row>
    <row r="783" spans="2:38">
      <c r="B783" s="62" t="s">
        <v>94</v>
      </c>
      <c r="C783" s="62" t="s">
        <v>216</v>
      </c>
      <c r="D783" s="61" t="s">
        <v>975</v>
      </c>
      <c r="E783" s="61">
        <v>1110231</v>
      </c>
      <c r="F783" s="61">
        <v>1110231</v>
      </c>
      <c r="G783" s="63">
        <v>1</v>
      </c>
      <c r="I783" s="60">
        <v>225805</v>
      </c>
      <c r="J783" s="57">
        <v>1148.6324999999999</v>
      </c>
      <c r="K783" s="59">
        <v>196.58594023763041</v>
      </c>
      <c r="L783" s="58"/>
      <c r="M783" s="57">
        <v>232973.25</v>
      </c>
      <c r="O783" s="57">
        <v>233439.19649999999</v>
      </c>
      <c r="P783" s="52"/>
      <c r="Q783" s="56">
        <v>237.57387648709314</v>
      </c>
      <c r="R783" s="55">
        <v>242985.75</v>
      </c>
      <c r="S783" s="55">
        <v>1022.77975</v>
      </c>
      <c r="T783" s="55">
        <v>-5</v>
      </c>
      <c r="U783" s="55">
        <v>227.45425</v>
      </c>
      <c r="V783" s="55">
        <v>0</v>
      </c>
      <c r="W783" s="46">
        <v>40.987936249462734</v>
      </c>
      <c r="X783" s="46">
        <v>-164.68663858212278</v>
      </c>
      <c r="Y783" s="55">
        <v>-147.70024999999998</v>
      </c>
      <c r="Z783" s="54">
        <v>-0.14441061235324612</v>
      </c>
      <c r="AA783" s="54">
        <v>2.0272727272727272E-2</v>
      </c>
      <c r="AB783" s="53">
        <v>5.5</v>
      </c>
      <c r="AC783" s="52"/>
      <c r="AD783" s="51">
        <v>0</v>
      </c>
      <c r="AE783" s="50">
        <v>196.58594023763041</v>
      </c>
      <c r="AF783" s="49">
        <v>1187.4663885821228</v>
      </c>
      <c r="AG783" s="49">
        <v>11</v>
      </c>
      <c r="AH783" s="49">
        <v>1159.48</v>
      </c>
      <c r="AI783" s="48">
        <v>1170.48</v>
      </c>
      <c r="AJ783" s="46">
        <v>16.9863885821228</v>
      </c>
      <c r="AK783" s="47">
        <v>20</v>
      </c>
      <c r="AL783" s="46">
        <v>36.9863885821228</v>
      </c>
    </row>
    <row r="784" spans="2:38">
      <c r="B784" s="62" t="s">
        <v>151</v>
      </c>
      <c r="C784" s="62" t="s">
        <v>276</v>
      </c>
      <c r="D784" s="61" t="s">
        <v>976</v>
      </c>
      <c r="E784" s="61">
        <v>1111113</v>
      </c>
      <c r="F784" s="61">
        <v>1111113</v>
      </c>
      <c r="G784" s="63">
        <v>3</v>
      </c>
      <c r="I784" s="60">
        <v>205710</v>
      </c>
      <c r="J784" s="57">
        <v>1122.6559999999999</v>
      </c>
      <c r="K784" s="59">
        <v>183.2351138728159</v>
      </c>
      <c r="L784" s="58"/>
      <c r="M784" s="57">
        <v>209958.75</v>
      </c>
      <c r="O784" s="57">
        <v>210378.66750000001</v>
      </c>
      <c r="P784" s="52"/>
      <c r="Q784" s="56">
        <v>186.09830067962946</v>
      </c>
      <c r="R784" s="55">
        <v>207434.75</v>
      </c>
      <c r="S784" s="55">
        <v>1114.6514999999999</v>
      </c>
      <c r="T784" s="55">
        <v>11</v>
      </c>
      <c r="U784" s="55">
        <v>26.824999999999999</v>
      </c>
      <c r="V784" s="55">
        <v>19.08325</v>
      </c>
      <c r="W784" s="46">
        <v>-4.4662177480990692</v>
      </c>
      <c r="X784" s="46">
        <v>10.675433333707133</v>
      </c>
      <c r="Y784" s="55">
        <v>-8.5885000000000673</v>
      </c>
      <c r="Z784" s="54">
        <v>-7.7050988582530663E-3</v>
      </c>
      <c r="AA784" s="54">
        <v>1.324540912335345E-2</v>
      </c>
      <c r="AB784" s="53">
        <v>2.25</v>
      </c>
      <c r="AC784" s="52"/>
      <c r="AD784" s="51">
        <v>0.04</v>
      </c>
      <c r="AE784" s="50">
        <v>190.56451842772853</v>
      </c>
      <c r="AF784" s="49">
        <v>1103.9760666662928</v>
      </c>
      <c r="AG784" s="49">
        <v>6</v>
      </c>
      <c r="AH784" s="49">
        <v>1117.24</v>
      </c>
      <c r="AI784" s="48">
        <v>1123.24</v>
      </c>
      <c r="AJ784" s="46">
        <v>-19.2639333337072</v>
      </c>
      <c r="AK784" s="47">
        <v>24</v>
      </c>
      <c r="AL784" s="46">
        <v>4.7360666662927997</v>
      </c>
    </row>
    <row r="785" spans="2:38">
      <c r="B785" s="62" t="s">
        <v>154</v>
      </c>
      <c r="C785" s="62" t="s">
        <v>157</v>
      </c>
      <c r="D785" s="61" t="s">
        <v>977</v>
      </c>
      <c r="E785" s="61">
        <v>1110729</v>
      </c>
      <c r="F785" s="61">
        <v>1110729</v>
      </c>
      <c r="G785" s="63">
        <v>3</v>
      </c>
      <c r="I785" s="60">
        <v>322520</v>
      </c>
      <c r="J785" s="57">
        <v>1776.53575</v>
      </c>
      <c r="K785" s="59">
        <v>181.54433424714364</v>
      </c>
      <c r="L785" s="58"/>
      <c r="M785" s="57">
        <v>345579.25</v>
      </c>
      <c r="O785" s="57">
        <v>346270.40850000002</v>
      </c>
      <c r="P785" s="52"/>
      <c r="Q785" s="56">
        <v>206.69860526522007</v>
      </c>
      <c r="R785" s="55">
        <v>350154</v>
      </c>
      <c r="S785" s="55">
        <v>1694.0317500000001</v>
      </c>
      <c r="T785" s="55">
        <v>12.875</v>
      </c>
      <c r="U785" s="55">
        <v>110.30000000000001</v>
      </c>
      <c r="V785" s="55">
        <v>34.054249999999996</v>
      </c>
      <c r="W785" s="46">
        <v>16.077054305719258</v>
      </c>
      <c r="X785" s="46">
        <v>-122.50162073922002</v>
      </c>
      <c r="Y785" s="55">
        <v>-35.268249999999853</v>
      </c>
      <c r="Z785" s="54">
        <v>-2.0819119830546181E-2</v>
      </c>
      <c r="AA785" s="54">
        <v>2.2506549592697201E-2</v>
      </c>
      <c r="AB785" s="53">
        <v>12</v>
      </c>
      <c r="AC785" s="52"/>
      <c r="AD785" s="51">
        <v>0.05</v>
      </c>
      <c r="AE785" s="50">
        <v>190.62155095950081</v>
      </c>
      <c r="AF785" s="49">
        <v>1816.5333707392201</v>
      </c>
      <c r="AG785" s="49">
        <v>17.3</v>
      </c>
      <c r="AH785" s="49">
        <v>1712</v>
      </c>
      <c r="AI785" s="48">
        <v>1729.3</v>
      </c>
      <c r="AJ785" s="46">
        <v>87.233370739220163</v>
      </c>
      <c r="AK785" s="47">
        <v>36</v>
      </c>
      <c r="AL785" s="46">
        <v>123.23337073922016</v>
      </c>
    </row>
    <row r="786" spans="2:38">
      <c r="B786" s="62" t="s">
        <v>141</v>
      </c>
      <c r="C786" s="62" t="s">
        <v>142</v>
      </c>
      <c r="D786" s="61" t="s">
        <v>978</v>
      </c>
      <c r="E786" s="61">
        <v>1111919</v>
      </c>
      <c r="F786" s="61">
        <v>1111919</v>
      </c>
      <c r="G786" s="63">
        <v>4</v>
      </c>
      <c r="I786" s="60">
        <v>1473200</v>
      </c>
      <c r="J786" s="57">
        <v>8997.80825</v>
      </c>
      <c r="K786" s="59">
        <v>163.72876139030859</v>
      </c>
      <c r="L786" s="58"/>
      <c r="M786" s="57">
        <v>1493011.25</v>
      </c>
      <c r="O786" s="57">
        <v>1495997.2725</v>
      </c>
      <c r="P786" s="52"/>
      <c r="Q786" s="56">
        <v>178.1856362036506</v>
      </c>
      <c r="R786" s="55">
        <v>1516890</v>
      </c>
      <c r="S786" s="55">
        <v>8512.9757500000014</v>
      </c>
      <c r="T786" s="55">
        <v>39.5625</v>
      </c>
      <c r="U786" s="55">
        <v>771.68350000000009</v>
      </c>
      <c r="V786" s="55">
        <v>453.1875</v>
      </c>
      <c r="W786" s="46">
        <v>1.358573902117314</v>
      </c>
      <c r="X786" s="46">
        <v>52.747699901201486</v>
      </c>
      <c r="Y786" s="55">
        <v>-201.14424999999756</v>
      </c>
      <c r="Z786" s="54">
        <v>-2.3627959941034428E-2</v>
      </c>
      <c r="AA786" s="54">
        <v>3.9046281217756669E-2</v>
      </c>
      <c r="AB786" s="53">
        <v>102</v>
      </c>
      <c r="AC786" s="52"/>
      <c r="AD786" s="51">
        <v>0.08</v>
      </c>
      <c r="AE786" s="50">
        <v>176.82706230153329</v>
      </c>
      <c r="AF786" s="49">
        <v>8460.2280500987999</v>
      </c>
      <c r="AG786" s="49">
        <v>39</v>
      </c>
      <c r="AH786" s="49">
        <v>8675.119999999999</v>
      </c>
      <c r="AI786" s="48">
        <v>8714.119999999999</v>
      </c>
      <c r="AJ786" s="46">
        <v>-253.89194990119904</v>
      </c>
      <c r="AK786" s="47">
        <v>172</v>
      </c>
      <c r="AL786" s="46">
        <v>-81.891949901199041</v>
      </c>
    </row>
    <row r="787" spans="2:38">
      <c r="B787" s="62" t="s">
        <v>91</v>
      </c>
      <c r="C787" s="62" t="s">
        <v>92</v>
      </c>
      <c r="D787" s="61" t="s">
        <v>979</v>
      </c>
      <c r="E787" s="61">
        <v>1112686</v>
      </c>
      <c r="F787" s="61">
        <v>1112686</v>
      </c>
      <c r="G787" s="63">
        <v>5</v>
      </c>
      <c r="I787" s="60">
        <v>237617</v>
      </c>
      <c r="J787" s="57">
        <v>1482.1235000000001</v>
      </c>
      <c r="K787" s="59">
        <v>160.32199745837642</v>
      </c>
      <c r="L787" s="58"/>
      <c r="M787" s="57">
        <v>236976.5</v>
      </c>
      <c r="O787" s="57">
        <v>237450.45300000001</v>
      </c>
      <c r="P787" s="52"/>
      <c r="Q787" s="56">
        <v>148.98472653915286</v>
      </c>
      <c r="R787" s="55">
        <v>236992.5</v>
      </c>
      <c r="S787" s="55">
        <v>1590.71675</v>
      </c>
      <c r="T787" s="55">
        <v>0</v>
      </c>
      <c r="U787" s="55">
        <v>235.71250000000003</v>
      </c>
      <c r="V787" s="55">
        <v>81.25</v>
      </c>
      <c r="W787" s="46">
        <v>-24.163030715893683</v>
      </c>
      <c r="X787" s="46">
        <v>219.34205381935226</v>
      </c>
      <c r="Y787" s="55">
        <v>176.33674999999994</v>
      </c>
      <c r="Z787" s="54">
        <v>0.11085364506283091</v>
      </c>
      <c r="AA787" s="54">
        <v>9.4540281791907529E-2</v>
      </c>
      <c r="AB787" s="53">
        <v>19.5</v>
      </c>
      <c r="AC787" s="52"/>
      <c r="AD787" s="51">
        <v>0.08</v>
      </c>
      <c r="AE787" s="50">
        <v>173.14775725504654</v>
      </c>
      <c r="AF787" s="49">
        <v>1371.3746961806478</v>
      </c>
      <c r="AG787" s="49">
        <v>0</v>
      </c>
      <c r="AH787" s="49">
        <v>1414.38</v>
      </c>
      <c r="AI787" s="48">
        <v>1414.38</v>
      </c>
      <c r="AJ787" s="46">
        <v>-43.005303819352321</v>
      </c>
      <c r="AK787" s="47">
        <v>26</v>
      </c>
      <c r="AL787" s="46">
        <v>-17.005303819352321</v>
      </c>
    </row>
    <row r="788" spans="2:38">
      <c r="B788" s="62" t="s">
        <v>85</v>
      </c>
      <c r="C788" s="62" t="s">
        <v>162</v>
      </c>
      <c r="D788" s="61" t="s">
        <v>980</v>
      </c>
      <c r="E788" s="61">
        <v>1111595</v>
      </c>
      <c r="F788" s="61">
        <v>1111595</v>
      </c>
      <c r="G788" s="63">
        <v>6</v>
      </c>
      <c r="I788" s="60">
        <v>305948.5</v>
      </c>
      <c r="J788" s="57">
        <v>2249.84</v>
      </c>
      <c r="K788" s="59">
        <v>135.98678128222451</v>
      </c>
      <c r="L788" s="58"/>
      <c r="M788" s="57">
        <v>354218.75</v>
      </c>
      <c r="O788" s="57">
        <v>354927.1875</v>
      </c>
      <c r="P788" s="52"/>
      <c r="Q788" s="56">
        <v>128.51259318375313</v>
      </c>
      <c r="R788" s="55">
        <v>371818</v>
      </c>
      <c r="S788" s="55">
        <v>2893.2417500000001</v>
      </c>
      <c r="T788" s="55">
        <v>345.88499999999999</v>
      </c>
      <c r="U788" s="55">
        <v>147.625</v>
      </c>
      <c r="V788" s="55">
        <v>314.875</v>
      </c>
      <c r="W788" s="46">
        <v>-23.792601852338322</v>
      </c>
      <c r="X788" s="46">
        <v>562.87352181255301</v>
      </c>
      <c r="Y788" s="55">
        <v>767.75175000000036</v>
      </c>
      <c r="Z788" s="54">
        <v>0.26536038683943375</v>
      </c>
      <c r="AA788" s="54">
        <v>1.2926203303911454E-2</v>
      </c>
      <c r="AB788" s="53">
        <v>6</v>
      </c>
      <c r="AC788" s="52"/>
      <c r="AD788" s="51">
        <v>0.12</v>
      </c>
      <c r="AE788" s="50">
        <v>152.30519503609145</v>
      </c>
      <c r="AF788" s="49">
        <v>2330.3682281874471</v>
      </c>
      <c r="AG788" s="49">
        <v>330.49</v>
      </c>
      <c r="AH788" s="49">
        <v>1794.9999999999998</v>
      </c>
      <c r="AI788" s="48">
        <v>2125.4899999999998</v>
      </c>
      <c r="AJ788" s="46">
        <v>204.87822818744735</v>
      </c>
      <c r="AK788" s="47">
        <v>48</v>
      </c>
      <c r="AL788" s="46">
        <v>252.87822818744735</v>
      </c>
    </row>
    <row r="789" spans="2:38">
      <c r="B789" s="62" t="s">
        <v>154</v>
      </c>
      <c r="C789" s="62" t="s">
        <v>232</v>
      </c>
      <c r="D789" s="61" t="s">
        <v>981</v>
      </c>
      <c r="E789" s="61">
        <v>1110904</v>
      </c>
      <c r="F789" s="61">
        <v>1110904</v>
      </c>
      <c r="G789" s="63">
        <v>4</v>
      </c>
      <c r="I789" s="60">
        <v>109928.75</v>
      </c>
      <c r="J789" s="57">
        <v>666.71899999999994</v>
      </c>
      <c r="K789" s="59">
        <v>164.88018190572041</v>
      </c>
      <c r="L789" s="58"/>
      <c r="M789" s="57">
        <v>117665.75</v>
      </c>
      <c r="O789" s="57">
        <v>117901.0815</v>
      </c>
      <c r="P789" s="52"/>
      <c r="Q789" s="56">
        <v>161.01303196904908</v>
      </c>
      <c r="R789" s="55">
        <v>118610.25</v>
      </c>
      <c r="S789" s="55">
        <v>736.65</v>
      </c>
      <c r="T789" s="55">
        <v>0</v>
      </c>
      <c r="U789" s="55">
        <v>51.096000000000004</v>
      </c>
      <c r="V789" s="55">
        <v>108.60000000000001</v>
      </c>
      <c r="W789" s="46">
        <v>-17.057564489128964</v>
      </c>
      <c r="X789" s="46">
        <v>74.546969825164524</v>
      </c>
      <c r="Y789" s="55">
        <v>104.64999999999998</v>
      </c>
      <c r="Z789" s="54">
        <v>0.14206203760266067</v>
      </c>
      <c r="AA789" s="54">
        <v>0</v>
      </c>
      <c r="AB789" s="53">
        <v>0</v>
      </c>
      <c r="AC789" s="52"/>
      <c r="AD789" s="51">
        <v>0.08</v>
      </c>
      <c r="AE789" s="50">
        <v>178.07059645817804</v>
      </c>
      <c r="AF789" s="49">
        <v>662.10303017483545</v>
      </c>
      <c r="AG789" s="49">
        <v>0</v>
      </c>
      <c r="AH789" s="49">
        <v>632</v>
      </c>
      <c r="AI789" s="48">
        <v>632</v>
      </c>
      <c r="AJ789" s="46">
        <v>30.103030174835453</v>
      </c>
      <c r="AK789" s="47">
        <v>13</v>
      </c>
      <c r="AL789" s="46">
        <v>43.103030174835453</v>
      </c>
    </row>
    <row r="790" spans="2:38">
      <c r="B790" s="62" t="s">
        <v>154</v>
      </c>
      <c r="C790" s="62" t="s">
        <v>386</v>
      </c>
      <c r="D790" s="61" t="s">
        <v>982</v>
      </c>
      <c r="E790" s="61">
        <v>1110765</v>
      </c>
      <c r="F790" s="61">
        <v>1110765</v>
      </c>
      <c r="G790" s="63">
        <v>5</v>
      </c>
      <c r="I790" s="60">
        <v>478260.75</v>
      </c>
      <c r="J790" s="57">
        <v>3024.395</v>
      </c>
      <c r="K790" s="59">
        <v>158.13435414355598</v>
      </c>
      <c r="L790" s="58"/>
      <c r="M790" s="57">
        <v>533077.5</v>
      </c>
      <c r="O790" s="57">
        <v>534143.65500000003</v>
      </c>
      <c r="P790" s="52"/>
      <c r="Q790" s="56">
        <v>175.98419706418466</v>
      </c>
      <c r="R790" s="55">
        <v>536318</v>
      </c>
      <c r="S790" s="55">
        <v>3047.5349999999999</v>
      </c>
      <c r="T790" s="55">
        <v>48.087500000000006</v>
      </c>
      <c r="U790" s="55">
        <v>371.65449999999998</v>
      </c>
      <c r="V790" s="55">
        <v>62.2</v>
      </c>
      <c r="W790" s="46">
        <v>5.1990945891442095</v>
      </c>
      <c r="X790" s="46">
        <v>-80.042565367933548</v>
      </c>
      <c r="Y790" s="55">
        <v>-196.17500000000018</v>
      </c>
      <c r="Z790" s="54">
        <v>-6.4371697125709851E-2</v>
      </c>
      <c r="AA790" s="54">
        <v>2.2452896187261879E-4</v>
      </c>
      <c r="AB790" s="53">
        <v>0.25</v>
      </c>
      <c r="AC790" s="52"/>
      <c r="AD790" s="51">
        <v>0.08</v>
      </c>
      <c r="AE790" s="50">
        <v>170.78510247504045</v>
      </c>
      <c r="AF790" s="49">
        <v>3127.5775653679334</v>
      </c>
      <c r="AG790" s="49">
        <v>47.31</v>
      </c>
      <c r="AH790" s="49">
        <v>3196.4</v>
      </c>
      <c r="AI790" s="48">
        <v>3243.71</v>
      </c>
      <c r="AJ790" s="46">
        <v>-116.13243463206663</v>
      </c>
      <c r="AK790" s="47">
        <v>46</v>
      </c>
      <c r="AL790" s="46">
        <v>-70.132434632066634</v>
      </c>
    </row>
    <row r="791" spans="2:38">
      <c r="B791" s="62" t="s">
        <v>154</v>
      </c>
      <c r="C791" s="62" t="s">
        <v>157</v>
      </c>
      <c r="D791" s="61" t="s">
        <v>983</v>
      </c>
      <c r="E791" s="61">
        <v>1110730</v>
      </c>
      <c r="F791" s="61">
        <v>1110730</v>
      </c>
      <c r="G791" s="63">
        <v>4</v>
      </c>
      <c r="I791" s="60">
        <v>73483</v>
      </c>
      <c r="J791" s="57">
        <v>451.91825</v>
      </c>
      <c r="K791" s="59">
        <v>162.60241758326865</v>
      </c>
      <c r="L791" s="58"/>
      <c r="M791" s="57">
        <v>81808.25</v>
      </c>
      <c r="O791" s="57">
        <v>81971.866500000004</v>
      </c>
      <c r="P791" s="52"/>
      <c r="Q791" s="56">
        <v>184.33494721325778</v>
      </c>
      <c r="R791" s="55">
        <v>82722.75</v>
      </c>
      <c r="S791" s="55">
        <v>448.76324999999997</v>
      </c>
      <c r="T791" s="55">
        <v>0</v>
      </c>
      <c r="U791" s="55">
        <v>16.67925</v>
      </c>
      <c r="V791" s="55">
        <v>4.9792500000000004</v>
      </c>
      <c r="W791" s="46">
        <v>8.72433622332764</v>
      </c>
      <c r="X791" s="46">
        <v>-18.018717433052416</v>
      </c>
      <c r="Y791" s="55">
        <v>17.283249999999953</v>
      </c>
      <c r="Z791" s="54">
        <v>3.8513068973450817E-2</v>
      </c>
      <c r="AA791" s="54">
        <v>0</v>
      </c>
      <c r="AB791" s="53">
        <v>0</v>
      </c>
      <c r="AC791" s="52"/>
      <c r="AD791" s="51">
        <v>0.08</v>
      </c>
      <c r="AE791" s="50">
        <v>175.61061098993014</v>
      </c>
      <c r="AF791" s="49">
        <v>466.78196743305239</v>
      </c>
      <c r="AG791" s="49">
        <v>0</v>
      </c>
      <c r="AH791" s="49">
        <v>431.48</v>
      </c>
      <c r="AI791" s="48">
        <v>431.48</v>
      </c>
      <c r="AJ791" s="46">
        <v>35.301967433052369</v>
      </c>
      <c r="AK791" s="47">
        <v>7</v>
      </c>
      <c r="AL791" s="46">
        <v>42.301967433052369</v>
      </c>
    </row>
    <row r="792" spans="2:38">
      <c r="B792" s="62" t="s">
        <v>154</v>
      </c>
      <c r="C792" s="62" t="s">
        <v>386</v>
      </c>
      <c r="D792" s="61" t="s">
        <v>984</v>
      </c>
      <c r="E792" s="61">
        <v>1110766</v>
      </c>
      <c r="F792" s="61">
        <v>1110766</v>
      </c>
      <c r="G792" s="63">
        <v>4</v>
      </c>
      <c r="I792" s="60">
        <v>259460.5</v>
      </c>
      <c r="J792" s="57">
        <v>1501.5532499999999</v>
      </c>
      <c r="K792" s="59">
        <v>172.79473771576201</v>
      </c>
      <c r="L792" s="58"/>
      <c r="M792" s="57">
        <v>290115.75</v>
      </c>
      <c r="O792" s="57">
        <v>290695.98149999999</v>
      </c>
      <c r="P792" s="52"/>
      <c r="Q792" s="56">
        <v>196.25563141268179</v>
      </c>
      <c r="R792" s="55">
        <v>293198.75</v>
      </c>
      <c r="S792" s="55">
        <v>1493.9634999999998</v>
      </c>
      <c r="T792" s="55">
        <v>29.625</v>
      </c>
      <c r="U792" s="55">
        <v>154.32499999999999</v>
      </c>
      <c r="V792" s="55">
        <v>38.012500000000003</v>
      </c>
      <c r="W792" s="46">
        <v>13.093209433974067</v>
      </c>
      <c r="X792" s="46">
        <v>-93.130503014400347</v>
      </c>
      <c r="Y792" s="55">
        <v>31.693499999999858</v>
      </c>
      <c r="Z792" s="54">
        <v>2.121437371127197E-2</v>
      </c>
      <c r="AA792" s="54">
        <v>0</v>
      </c>
      <c r="AB792" s="53">
        <v>0</v>
      </c>
      <c r="AC792" s="52"/>
      <c r="AD792" s="51">
        <v>0.06</v>
      </c>
      <c r="AE792" s="50">
        <v>183.16242197870773</v>
      </c>
      <c r="AF792" s="49">
        <v>1587.0940030144002</v>
      </c>
      <c r="AG792" s="49">
        <v>30</v>
      </c>
      <c r="AH792" s="49">
        <v>1432.27</v>
      </c>
      <c r="AI792" s="48">
        <v>1462.27</v>
      </c>
      <c r="AJ792" s="46">
        <v>124.8240030144002</v>
      </c>
      <c r="AK792" s="47">
        <v>27</v>
      </c>
      <c r="AL792" s="46">
        <v>151.8240030144002</v>
      </c>
    </row>
    <row r="793" spans="2:38">
      <c r="B793" s="62" t="s">
        <v>113</v>
      </c>
      <c r="C793" s="62" t="s">
        <v>114</v>
      </c>
      <c r="D793" s="61" t="s">
        <v>985</v>
      </c>
      <c r="E793" s="61">
        <v>1110956</v>
      </c>
      <c r="F793" s="61">
        <v>1110956</v>
      </c>
      <c r="G793" s="63">
        <v>4</v>
      </c>
      <c r="I793" s="60">
        <v>350384.5</v>
      </c>
      <c r="J793" s="57">
        <v>2170.174</v>
      </c>
      <c r="K793" s="59">
        <v>161.45456539429557</v>
      </c>
      <c r="L793" s="58"/>
      <c r="M793" s="57">
        <v>379295.25</v>
      </c>
      <c r="O793" s="57">
        <v>380053.84049999999</v>
      </c>
      <c r="P793" s="52"/>
      <c r="Q793" s="56">
        <v>202.71493293499617</v>
      </c>
      <c r="R793" s="55">
        <v>397181.75</v>
      </c>
      <c r="S793" s="55">
        <v>1959.3117500000001</v>
      </c>
      <c r="T793" s="55">
        <v>39.876666666666665</v>
      </c>
      <c r="U793" s="55">
        <v>287.35399999999998</v>
      </c>
      <c r="V793" s="55">
        <v>0</v>
      </c>
      <c r="W793" s="46">
        <v>28.344002309156963</v>
      </c>
      <c r="X793" s="46">
        <v>-220.2593467185809</v>
      </c>
      <c r="Y793" s="55">
        <v>-131.08825000000002</v>
      </c>
      <c r="Z793" s="54">
        <v>-6.6905253847428833E-2</v>
      </c>
      <c r="AA793" s="54">
        <v>0.16633767831557963</v>
      </c>
      <c r="AB793" s="53">
        <v>67</v>
      </c>
      <c r="AC793" s="52"/>
      <c r="AD793" s="51">
        <v>0.08</v>
      </c>
      <c r="AE793" s="50">
        <v>174.37093062583921</v>
      </c>
      <c r="AF793" s="49">
        <v>2179.571096718581</v>
      </c>
      <c r="AG793" s="49">
        <v>32.6</v>
      </c>
      <c r="AH793" s="49">
        <v>2057.8000000000002</v>
      </c>
      <c r="AI793" s="48">
        <v>2090.4</v>
      </c>
      <c r="AJ793" s="46">
        <v>89.171096718580884</v>
      </c>
      <c r="AK793" s="47">
        <v>39</v>
      </c>
      <c r="AL793" s="46">
        <v>128.17109671858088</v>
      </c>
    </row>
    <row r="794" spans="2:38">
      <c r="B794" s="62" t="s">
        <v>138</v>
      </c>
      <c r="C794" s="62" t="s">
        <v>250</v>
      </c>
      <c r="D794" s="61" t="s">
        <v>986</v>
      </c>
      <c r="E794" s="61">
        <v>1111275</v>
      </c>
      <c r="F794" s="61">
        <v>1111275</v>
      </c>
      <c r="G794" s="63">
        <v>6</v>
      </c>
      <c r="I794" s="60">
        <v>170773</v>
      </c>
      <c r="J794" s="57">
        <v>1412.98125</v>
      </c>
      <c r="K794" s="59">
        <v>120.86006095268426</v>
      </c>
      <c r="L794" s="58"/>
      <c r="M794" s="57">
        <v>180705.5</v>
      </c>
      <c r="O794" s="57">
        <v>181066.91099999999</v>
      </c>
      <c r="P794" s="52"/>
      <c r="Q794" s="56">
        <v>124.72881387951335</v>
      </c>
      <c r="R794" s="55">
        <v>186519.25</v>
      </c>
      <c r="S794" s="55">
        <v>1495.3982500000002</v>
      </c>
      <c r="T794" s="55">
        <v>97.634999999999991</v>
      </c>
      <c r="U794" s="55">
        <v>218.62074999999999</v>
      </c>
      <c r="V794" s="55">
        <v>42.3125</v>
      </c>
      <c r="W794" s="46">
        <v>-10.634454387493037</v>
      </c>
      <c r="X794" s="46">
        <v>157.76128749077361</v>
      </c>
      <c r="Y794" s="55">
        <v>237.47825000000012</v>
      </c>
      <c r="Z794" s="54">
        <v>0.15880602374651709</v>
      </c>
      <c r="AA794" s="54">
        <v>1.2764306848524212E-2</v>
      </c>
      <c r="AB794" s="53">
        <v>3.25</v>
      </c>
      <c r="AC794" s="52"/>
      <c r="AD794" s="51">
        <v>0.12</v>
      </c>
      <c r="AE794" s="50">
        <v>135.36326826700639</v>
      </c>
      <c r="AF794" s="49">
        <v>1337.6369625092266</v>
      </c>
      <c r="AG794" s="49">
        <v>114.38</v>
      </c>
      <c r="AH794" s="49">
        <v>1143.54</v>
      </c>
      <c r="AI794" s="48">
        <v>1257.92</v>
      </c>
      <c r="AJ794" s="46">
        <v>79.716962509226505</v>
      </c>
      <c r="AK794" s="47">
        <v>18</v>
      </c>
      <c r="AL794" s="46">
        <v>97.716962509226505</v>
      </c>
    </row>
    <row r="795" spans="2:38">
      <c r="B795" s="62" t="s">
        <v>80</v>
      </c>
      <c r="C795" s="62" t="s">
        <v>237</v>
      </c>
      <c r="D795" s="61" t="s">
        <v>987</v>
      </c>
      <c r="E795" s="61">
        <v>1112212</v>
      </c>
      <c r="F795" s="61">
        <v>1112212</v>
      </c>
      <c r="G795" s="63">
        <v>2</v>
      </c>
      <c r="I795" s="60">
        <v>129171.5</v>
      </c>
      <c r="J795" s="57">
        <v>689.57749999999999</v>
      </c>
      <c r="K795" s="59">
        <v>187.31977188930904</v>
      </c>
      <c r="L795" s="58"/>
      <c r="M795" s="57">
        <v>134223</v>
      </c>
      <c r="O795" s="57">
        <v>134491.446</v>
      </c>
      <c r="P795" s="52"/>
      <c r="Q795" s="56">
        <v>203.02977779318473</v>
      </c>
      <c r="R795" s="55">
        <v>131778</v>
      </c>
      <c r="S795" s="55">
        <v>649.0575</v>
      </c>
      <c r="T795" s="55">
        <v>0</v>
      </c>
      <c r="U795" s="55">
        <v>125.53899999999999</v>
      </c>
      <c r="V795" s="55">
        <v>0</v>
      </c>
      <c r="W795" s="46">
        <v>8.2172150283033432</v>
      </c>
      <c r="X795" s="46">
        <v>-41.30581174554311</v>
      </c>
      <c r="Y795" s="55">
        <v>-66.422500000000014</v>
      </c>
      <c r="Z795" s="54">
        <v>-0.10233684997091939</v>
      </c>
      <c r="AA795" s="54">
        <v>7.0178856358306424E-2</v>
      </c>
      <c r="AB795" s="53">
        <v>26</v>
      </c>
      <c r="AC795" s="52"/>
      <c r="AD795" s="51">
        <v>0.04</v>
      </c>
      <c r="AE795" s="50">
        <v>194.81256276488139</v>
      </c>
      <c r="AF795" s="49">
        <v>690.36331174554311</v>
      </c>
      <c r="AG795" s="49">
        <v>0</v>
      </c>
      <c r="AH795" s="49">
        <v>715.48</v>
      </c>
      <c r="AI795" s="48">
        <v>715.48</v>
      </c>
      <c r="AJ795" s="46">
        <v>-25.116688254456903</v>
      </c>
      <c r="AK795" s="47">
        <v>9</v>
      </c>
      <c r="AL795" s="46">
        <v>-16.116688254456903</v>
      </c>
    </row>
    <row r="796" spans="2:38">
      <c r="B796" s="62" t="s">
        <v>68</v>
      </c>
      <c r="C796" s="62" t="s">
        <v>71</v>
      </c>
      <c r="D796" s="61" t="s">
        <v>988</v>
      </c>
      <c r="E796" s="61">
        <v>1110653</v>
      </c>
      <c r="F796" s="61">
        <v>1110653</v>
      </c>
      <c r="G796" s="63">
        <v>4</v>
      </c>
      <c r="I796" s="60">
        <v>173288</v>
      </c>
      <c r="J796" s="57">
        <v>1041.34475</v>
      </c>
      <c r="K796" s="59">
        <v>166.4079066994864</v>
      </c>
      <c r="L796" s="58"/>
      <c r="M796" s="57">
        <v>182354.5</v>
      </c>
      <c r="O796" s="57">
        <v>182719.209</v>
      </c>
      <c r="P796" s="52"/>
      <c r="Q796" s="56">
        <v>170.46654546934499</v>
      </c>
      <c r="R796" s="55">
        <v>176963.75</v>
      </c>
      <c r="S796" s="55">
        <v>1038.1142500000001</v>
      </c>
      <c r="T796" s="55">
        <v>0</v>
      </c>
      <c r="U796" s="55">
        <v>72.183250000000001</v>
      </c>
      <c r="V796" s="55">
        <v>68.800000000000011</v>
      </c>
      <c r="W796" s="46">
        <v>-7.5899146991054636</v>
      </c>
      <c r="X796" s="46">
        <v>11.927338123068694</v>
      </c>
      <c r="Y796" s="55">
        <v>44.75425000000007</v>
      </c>
      <c r="Z796" s="54">
        <v>4.3111102655608538E-2</v>
      </c>
      <c r="AA796" s="54">
        <v>6.1349079263410732E-2</v>
      </c>
      <c r="AB796" s="53">
        <v>13.75</v>
      </c>
      <c r="AC796" s="52"/>
      <c r="AD796" s="51">
        <v>7.0000000000000007E-2</v>
      </c>
      <c r="AE796" s="50">
        <v>178.05646016845046</v>
      </c>
      <c r="AF796" s="49">
        <v>1026.1869118769314</v>
      </c>
      <c r="AG796" s="49">
        <v>0</v>
      </c>
      <c r="AH796" s="49">
        <v>993.36</v>
      </c>
      <c r="AI796" s="48">
        <v>993.36</v>
      </c>
      <c r="AJ796" s="46">
        <v>32.826911876931376</v>
      </c>
      <c r="AK796" s="47">
        <v>19</v>
      </c>
      <c r="AL796" s="46">
        <v>51.826911876931376</v>
      </c>
    </row>
    <row r="797" spans="2:38">
      <c r="B797" s="62" t="s">
        <v>188</v>
      </c>
      <c r="C797" s="62" t="s">
        <v>189</v>
      </c>
      <c r="D797" s="61" t="s">
        <v>989</v>
      </c>
      <c r="E797" s="61">
        <v>1110337</v>
      </c>
      <c r="F797" s="61">
        <v>1110337</v>
      </c>
      <c r="G797" s="63">
        <v>5</v>
      </c>
      <c r="I797" s="60">
        <v>143816.5</v>
      </c>
      <c r="J797" s="57">
        <v>912.14075000000003</v>
      </c>
      <c r="K797" s="59">
        <v>157.66919743471607</v>
      </c>
      <c r="L797" s="58"/>
      <c r="M797" s="57">
        <v>144442.25</v>
      </c>
      <c r="O797" s="57">
        <v>144731.13449999999</v>
      </c>
      <c r="P797" s="52"/>
      <c r="Q797" s="56">
        <v>161.14994040261954</v>
      </c>
      <c r="R797" s="55">
        <v>146352.75</v>
      </c>
      <c r="S797" s="55">
        <v>908.17750000000001</v>
      </c>
      <c r="T797" s="55">
        <v>42.645000000000003</v>
      </c>
      <c r="U797" s="55">
        <v>102.44174999999998</v>
      </c>
      <c r="V797" s="55">
        <v>0</v>
      </c>
      <c r="W797" s="46">
        <v>-9.1327928268738106</v>
      </c>
      <c r="X797" s="46">
        <v>58.231461695910639</v>
      </c>
      <c r="Y797" s="55">
        <v>-1.2725000000000364</v>
      </c>
      <c r="Z797" s="54">
        <v>-1.4011578133129661E-3</v>
      </c>
      <c r="AA797" s="54">
        <v>8.3558109534420076E-3</v>
      </c>
      <c r="AB797" s="53">
        <v>0.75</v>
      </c>
      <c r="AC797" s="52"/>
      <c r="AD797" s="51">
        <v>0.08</v>
      </c>
      <c r="AE797" s="50">
        <v>170.28273322949335</v>
      </c>
      <c r="AF797" s="49">
        <v>849.94603830408937</v>
      </c>
      <c r="AG797" s="49">
        <v>57.45</v>
      </c>
      <c r="AH797" s="49">
        <v>852</v>
      </c>
      <c r="AI797" s="48">
        <v>909.45</v>
      </c>
      <c r="AJ797" s="46">
        <v>-59.503961695910675</v>
      </c>
      <c r="AK797" s="47">
        <v>21</v>
      </c>
      <c r="AL797" s="46">
        <v>-38.503961695910675</v>
      </c>
    </row>
    <row r="798" spans="2:38">
      <c r="B798" s="62" t="s">
        <v>88</v>
      </c>
      <c r="C798" s="62" t="s">
        <v>89</v>
      </c>
      <c r="D798" s="61" t="s">
        <v>990</v>
      </c>
      <c r="E798" s="61">
        <v>1112346</v>
      </c>
      <c r="F798" s="61">
        <v>1112346</v>
      </c>
      <c r="G798" s="63">
        <v>2</v>
      </c>
      <c r="I798" s="60">
        <v>111588.25</v>
      </c>
      <c r="J798" s="57">
        <v>600.36474999999996</v>
      </c>
      <c r="K798" s="59">
        <v>185.86742476136382</v>
      </c>
      <c r="L798" s="58"/>
      <c r="M798" s="57">
        <v>103027</v>
      </c>
      <c r="O798" s="57">
        <v>103233.054</v>
      </c>
      <c r="P798" s="52"/>
      <c r="Q798" s="56">
        <v>171.10037239938436</v>
      </c>
      <c r="R798" s="55">
        <v>107282.5</v>
      </c>
      <c r="S798" s="55">
        <v>627.0150000000001</v>
      </c>
      <c r="T798" s="55">
        <v>14.5625</v>
      </c>
      <c r="U798" s="55">
        <v>22.883333333333336</v>
      </c>
      <c r="V798" s="55">
        <v>11.591750000000001</v>
      </c>
      <c r="W798" s="46">
        <v>-22.201749352434007</v>
      </c>
      <c r="X798" s="46">
        <v>92.964710926911266</v>
      </c>
      <c r="Y798" s="55">
        <v>-10.464999999999918</v>
      </c>
      <c r="Z798" s="54">
        <v>-1.6690190824780772E-2</v>
      </c>
      <c r="AA798" s="54">
        <v>7.3410139149468409E-2</v>
      </c>
      <c r="AB798" s="53">
        <v>11</v>
      </c>
      <c r="AC798" s="52"/>
      <c r="AD798" s="51">
        <v>0.04</v>
      </c>
      <c r="AE798" s="50">
        <v>193.30212175181836</v>
      </c>
      <c r="AF798" s="49">
        <v>534.05028907308883</v>
      </c>
      <c r="AG798" s="49">
        <v>15</v>
      </c>
      <c r="AH798" s="49">
        <v>622.48</v>
      </c>
      <c r="AI798" s="48">
        <v>637.48</v>
      </c>
      <c r="AJ798" s="46">
        <v>-103.42971092691118</v>
      </c>
      <c r="AK798" s="47">
        <v>9</v>
      </c>
      <c r="AL798" s="46">
        <v>-94.429710926911184</v>
      </c>
    </row>
    <row r="799" spans="2:38">
      <c r="B799" s="62" t="s">
        <v>154</v>
      </c>
      <c r="C799" s="62" t="s">
        <v>185</v>
      </c>
      <c r="D799" s="61" t="s">
        <v>991</v>
      </c>
      <c r="E799" s="61">
        <v>1110554</v>
      </c>
      <c r="F799" s="61">
        <v>1110554</v>
      </c>
      <c r="G799" s="63">
        <v>4</v>
      </c>
      <c r="I799" s="60">
        <v>377730.5</v>
      </c>
      <c r="J799" s="57">
        <v>2261.6077499999997</v>
      </c>
      <c r="K799" s="59">
        <v>167.01857340204111</v>
      </c>
      <c r="L799" s="58"/>
      <c r="M799" s="57">
        <v>382110</v>
      </c>
      <c r="O799" s="57">
        <v>382874.22</v>
      </c>
      <c r="P799" s="52"/>
      <c r="Q799" s="56">
        <v>173.57532643396536</v>
      </c>
      <c r="R799" s="55">
        <v>389955.5</v>
      </c>
      <c r="S799" s="55">
        <v>2246.6067499999999</v>
      </c>
      <c r="T799" s="55">
        <v>13.0275</v>
      </c>
      <c r="U799" s="55">
        <v>144.31649999999999</v>
      </c>
      <c r="V799" s="55">
        <v>109.97925000000001</v>
      </c>
      <c r="W799" s="46">
        <v>-5.1345471062186334</v>
      </c>
      <c r="X799" s="46">
        <v>104.17213004651194</v>
      </c>
      <c r="Y799" s="55">
        <v>103.3467499999997</v>
      </c>
      <c r="Z799" s="54">
        <v>4.6001263906110715E-2</v>
      </c>
      <c r="AA799" s="54">
        <v>3.346326146683449E-3</v>
      </c>
      <c r="AB799" s="53">
        <v>2.25</v>
      </c>
      <c r="AC799" s="52"/>
      <c r="AD799" s="51">
        <v>7.0000000000000007E-2</v>
      </c>
      <c r="AE799" s="50">
        <v>178.70987354018399</v>
      </c>
      <c r="AF799" s="49">
        <v>2142.434619953488</v>
      </c>
      <c r="AG799" s="49">
        <v>12.26</v>
      </c>
      <c r="AH799" s="49">
        <v>2131</v>
      </c>
      <c r="AI799" s="48">
        <v>2143.2600000000002</v>
      </c>
      <c r="AJ799" s="46">
        <v>-0.82538004651223673</v>
      </c>
      <c r="AK799" s="47">
        <v>40</v>
      </c>
      <c r="AL799" s="46">
        <v>39.174619953487763</v>
      </c>
    </row>
    <row r="800" spans="2:38">
      <c r="B800" s="62" t="s">
        <v>80</v>
      </c>
      <c r="C800" s="62" t="s">
        <v>81</v>
      </c>
      <c r="D800" s="61" t="s">
        <v>992</v>
      </c>
      <c r="E800" s="61">
        <v>1111976</v>
      </c>
      <c r="F800" s="61">
        <v>1111976</v>
      </c>
      <c r="G800" s="63">
        <v>4</v>
      </c>
      <c r="I800" s="60">
        <v>134529.75</v>
      </c>
      <c r="J800" s="57">
        <v>802.02</v>
      </c>
      <c r="K800" s="59">
        <v>167.73864741527643</v>
      </c>
      <c r="L800" s="58"/>
      <c r="M800" s="57">
        <v>144016.75</v>
      </c>
      <c r="O800" s="57">
        <v>144304.78349999999</v>
      </c>
      <c r="P800" s="52"/>
      <c r="Q800" s="56">
        <v>160.32373706241879</v>
      </c>
      <c r="R800" s="55">
        <v>143636</v>
      </c>
      <c r="S800" s="55">
        <v>895.91224999999997</v>
      </c>
      <c r="T800" s="55">
        <v>0</v>
      </c>
      <c r="U800" s="55">
        <v>18.388999999999999</v>
      </c>
      <c r="V800" s="55">
        <v>21.54175</v>
      </c>
      <c r="W800" s="46">
        <v>-19.156615671927</v>
      </c>
      <c r="X800" s="46">
        <v>91.897875715869873</v>
      </c>
      <c r="Y800" s="55">
        <v>106.55224999999996</v>
      </c>
      <c r="Z800" s="54">
        <v>0.11893156947011269</v>
      </c>
      <c r="AA800" s="54">
        <v>4.7231530237753318E-2</v>
      </c>
      <c r="AB800" s="53">
        <v>40.75</v>
      </c>
      <c r="AC800" s="52"/>
      <c r="AD800" s="51">
        <v>7.0000000000000007E-2</v>
      </c>
      <c r="AE800" s="50">
        <v>179.48035273434579</v>
      </c>
      <c r="AF800" s="49">
        <v>804.0143742841301</v>
      </c>
      <c r="AG800" s="49">
        <v>0</v>
      </c>
      <c r="AH800" s="49">
        <v>789.36</v>
      </c>
      <c r="AI800" s="48">
        <v>789.36</v>
      </c>
      <c r="AJ800" s="46">
        <v>14.654374284130085</v>
      </c>
      <c r="AK800" s="47">
        <v>16</v>
      </c>
      <c r="AL800" s="46">
        <v>30.654374284130085</v>
      </c>
    </row>
    <row r="801" spans="2:38">
      <c r="B801" s="62" t="s">
        <v>94</v>
      </c>
      <c r="C801" s="62" t="s">
        <v>99</v>
      </c>
      <c r="D801" s="61" t="s">
        <v>993</v>
      </c>
      <c r="E801" s="61">
        <v>1110484</v>
      </c>
      <c r="F801" s="61">
        <v>1110484</v>
      </c>
      <c r="G801" s="63">
        <v>3</v>
      </c>
      <c r="I801" s="60">
        <v>447977.25</v>
      </c>
      <c r="J801" s="57">
        <v>2548.8224999999998</v>
      </c>
      <c r="K801" s="59">
        <v>175.75851201878515</v>
      </c>
      <c r="L801" s="58"/>
      <c r="M801" s="57">
        <v>491746.75</v>
      </c>
      <c r="O801" s="57">
        <v>492730.24349999998</v>
      </c>
      <c r="P801" s="52"/>
      <c r="Q801" s="56">
        <v>193.20618465291466</v>
      </c>
      <c r="R801" s="55">
        <v>502804.75</v>
      </c>
      <c r="S801" s="55">
        <v>2602.4257500000003</v>
      </c>
      <c r="T801" s="55">
        <v>9</v>
      </c>
      <c r="U801" s="55">
        <v>556.87924999999996</v>
      </c>
      <c r="V801" s="55">
        <v>0</v>
      </c>
      <c r="W801" s="46">
        <v>6.9021619130024021</v>
      </c>
      <c r="X801" s="46">
        <v>-42.338631646609429</v>
      </c>
      <c r="Y801" s="55">
        <v>140.83575000000019</v>
      </c>
      <c r="Z801" s="54">
        <v>5.4117105934722701E-2</v>
      </c>
      <c r="AA801" s="54">
        <v>7.686183069354792E-2</v>
      </c>
      <c r="AB801" s="53">
        <v>39.25</v>
      </c>
      <c r="AC801" s="52"/>
      <c r="AD801" s="51">
        <v>0.06</v>
      </c>
      <c r="AE801" s="50">
        <v>186.30402273991226</v>
      </c>
      <c r="AF801" s="49">
        <v>2644.7643816466098</v>
      </c>
      <c r="AG801" s="49">
        <v>0</v>
      </c>
      <c r="AH801" s="49">
        <v>2461.59</v>
      </c>
      <c r="AI801" s="48">
        <v>2461.59</v>
      </c>
      <c r="AJ801" s="46">
        <v>183.17438164660962</v>
      </c>
      <c r="AK801" s="47">
        <v>28</v>
      </c>
      <c r="AL801" s="46">
        <v>211.17438164660962</v>
      </c>
    </row>
    <row r="802" spans="2:38">
      <c r="B802" s="62" t="s">
        <v>85</v>
      </c>
      <c r="C802" s="62" t="s">
        <v>457</v>
      </c>
      <c r="D802" s="61" t="s">
        <v>994</v>
      </c>
      <c r="E802" s="61">
        <v>1111854</v>
      </c>
      <c r="F802" s="61">
        <v>1111854</v>
      </c>
      <c r="G802" s="63">
        <v>4</v>
      </c>
      <c r="I802" s="60">
        <v>352063</v>
      </c>
      <c r="J802" s="57">
        <v>2153.1875</v>
      </c>
      <c r="K802" s="59">
        <v>163.50782270471103</v>
      </c>
      <c r="L802" s="58"/>
      <c r="M802" s="57">
        <v>368874.75</v>
      </c>
      <c r="O802" s="57">
        <v>369612.49949999998</v>
      </c>
      <c r="P802" s="52"/>
      <c r="Q802" s="56">
        <v>183.9219758201636</v>
      </c>
      <c r="R802" s="55">
        <v>384683.25</v>
      </c>
      <c r="S802" s="55">
        <v>2091.5567500000002</v>
      </c>
      <c r="T802" s="55">
        <v>57.5</v>
      </c>
      <c r="U802" s="55">
        <v>117.875</v>
      </c>
      <c r="V802" s="55">
        <v>59.541499999999999</v>
      </c>
      <c r="W802" s="46">
        <v>7.3335272990756835</v>
      </c>
      <c r="X802" s="46">
        <v>-1.5161695226006486</v>
      </c>
      <c r="Y802" s="55">
        <v>-166.68324999999959</v>
      </c>
      <c r="Z802" s="54">
        <v>-7.9693391059075774E-2</v>
      </c>
      <c r="AA802" s="54">
        <v>0</v>
      </c>
      <c r="AB802" s="53">
        <v>0</v>
      </c>
      <c r="AC802" s="52"/>
      <c r="AD802" s="51">
        <v>0.08</v>
      </c>
      <c r="AE802" s="50">
        <v>176.58844852108791</v>
      </c>
      <c r="AF802" s="49">
        <v>2093.0729195226008</v>
      </c>
      <c r="AG802" s="49">
        <v>54</v>
      </c>
      <c r="AH802" s="49">
        <v>2204.2399999999998</v>
      </c>
      <c r="AI802" s="48">
        <v>2258.2399999999998</v>
      </c>
      <c r="AJ802" s="46">
        <v>-165.16708047739894</v>
      </c>
      <c r="AK802" s="47">
        <v>53</v>
      </c>
      <c r="AL802" s="46">
        <v>-112.16708047739894</v>
      </c>
    </row>
    <row r="803" spans="2:38">
      <c r="B803" s="62" t="s">
        <v>145</v>
      </c>
      <c r="C803" s="62" t="s">
        <v>146</v>
      </c>
      <c r="D803" s="61" t="s">
        <v>995</v>
      </c>
      <c r="E803" s="61">
        <v>1112789</v>
      </c>
      <c r="F803" s="61">
        <v>1112789</v>
      </c>
      <c r="G803" s="63">
        <v>4</v>
      </c>
      <c r="I803" s="60">
        <v>132329.25</v>
      </c>
      <c r="J803" s="57">
        <v>768.57500000000005</v>
      </c>
      <c r="K803" s="59">
        <v>172.17480402042742</v>
      </c>
      <c r="L803" s="58"/>
      <c r="M803" s="57">
        <v>143557.5</v>
      </c>
      <c r="O803" s="57">
        <v>143844.61499999999</v>
      </c>
      <c r="P803" s="52"/>
      <c r="Q803" s="56">
        <v>165.32035163126864</v>
      </c>
      <c r="R803" s="55">
        <v>142503.25</v>
      </c>
      <c r="S803" s="55">
        <v>861.98249999999996</v>
      </c>
      <c r="T803" s="55">
        <v>10.75</v>
      </c>
      <c r="U803" s="55">
        <v>161.82500000000002</v>
      </c>
      <c r="V803" s="55">
        <v>0</v>
      </c>
      <c r="W803" s="46">
        <v>-17.184940630384432</v>
      </c>
      <c r="X803" s="46">
        <v>73.815684575416412</v>
      </c>
      <c r="Y803" s="55">
        <v>135.98249999999996</v>
      </c>
      <c r="Z803" s="54">
        <v>0.15775552287894473</v>
      </c>
      <c r="AA803" s="54">
        <v>9.5297403381642502E-3</v>
      </c>
      <c r="AB803" s="53">
        <v>1.75</v>
      </c>
      <c r="AC803" s="52"/>
      <c r="AD803" s="51">
        <v>0.06</v>
      </c>
      <c r="AE803" s="50">
        <v>182.50529226165307</v>
      </c>
      <c r="AF803" s="49">
        <v>788.16681542458355</v>
      </c>
      <c r="AG803" s="49">
        <v>9.6</v>
      </c>
      <c r="AH803" s="49">
        <v>716.4</v>
      </c>
      <c r="AI803" s="48">
        <v>726</v>
      </c>
      <c r="AJ803" s="46">
        <v>62.166815424583547</v>
      </c>
      <c r="AK803" s="47">
        <v>6</v>
      </c>
      <c r="AL803" s="46">
        <v>68.166815424583547</v>
      </c>
    </row>
    <row r="804" spans="2:38">
      <c r="B804" s="62" t="s">
        <v>141</v>
      </c>
      <c r="C804" s="62" t="s">
        <v>142</v>
      </c>
      <c r="D804" s="61" t="s">
        <v>996</v>
      </c>
      <c r="E804" s="61">
        <v>1111938</v>
      </c>
      <c r="F804" s="61">
        <v>1111938</v>
      </c>
      <c r="G804" s="63">
        <v>5</v>
      </c>
      <c r="I804" s="60">
        <v>290976.75</v>
      </c>
      <c r="J804" s="57">
        <v>1925.1824999999999</v>
      </c>
      <c r="K804" s="59">
        <v>151.14242415978745</v>
      </c>
      <c r="L804" s="58"/>
      <c r="M804" s="57">
        <v>308533.5</v>
      </c>
      <c r="O804" s="57">
        <v>309150.56699999998</v>
      </c>
      <c r="P804" s="52"/>
      <c r="Q804" s="56">
        <v>160.3027698928295</v>
      </c>
      <c r="R804" s="55">
        <v>308581.75</v>
      </c>
      <c r="S804" s="55">
        <v>1924.99325</v>
      </c>
      <c r="T804" s="55">
        <v>96.484999999999999</v>
      </c>
      <c r="U804" s="55">
        <v>106.08324999999999</v>
      </c>
      <c r="V804" s="55">
        <v>32.375</v>
      </c>
      <c r="W804" s="46">
        <v>-4.4424724413388219</v>
      </c>
      <c r="X804" s="46">
        <v>48.456103191713282</v>
      </c>
      <c r="Y804" s="55">
        <v>15.083249999999907</v>
      </c>
      <c r="Z804" s="54">
        <v>7.835482020521322E-3</v>
      </c>
      <c r="AA804" s="54">
        <v>0</v>
      </c>
      <c r="AB804" s="53">
        <v>0</v>
      </c>
      <c r="AC804" s="52"/>
      <c r="AD804" s="51">
        <v>0.09</v>
      </c>
      <c r="AE804" s="50">
        <v>164.74524233416832</v>
      </c>
      <c r="AF804" s="49">
        <v>1876.5371468082867</v>
      </c>
      <c r="AG804" s="49">
        <v>91.45</v>
      </c>
      <c r="AH804" s="49">
        <v>1818.46</v>
      </c>
      <c r="AI804" s="48">
        <v>1909.91</v>
      </c>
      <c r="AJ804" s="46">
        <v>-33.372853191713375</v>
      </c>
      <c r="AK804" s="47">
        <v>43</v>
      </c>
      <c r="AL804" s="46">
        <v>9.6271468082866249</v>
      </c>
    </row>
    <row r="805" spans="2:38">
      <c r="B805" s="62" t="s">
        <v>88</v>
      </c>
      <c r="C805" s="62" t="s">
        <v>181</v>
      </c>
      <c r="D805" s="61" t="s">
        <v>997</v>
      </c>
      <c r="E805" s="61">
        <v>1112255</v>
      </c>
      <c r="F805" s="61">
        <v>1112255</v>
      </c>
      <c r="G805" s="63">
        <v>4</v>
      </c>
      <c r="I805" s="60">
        <v>179569.25</v>
      </c>
      <c r="J805" s="57">
        <v>1054.8307500000001</v>
      </c>
      <c r="K805" s="59">
        <v>170.23513013817617</v>
      </c>
      <c r="L805" s="58"/>
      <c r="M805" s="57">
        <v>183955.75</v>
      </c>
      <c r="O805" s="57">
        <v>184323.66149999999</v>
      </c>
      <c r="P805" s="52"/>
      <c r="Q805" s="56">
        <v>167.35793472786423</v>
      </c>
      <c r="R805" s="55">
        <v>191150.25</v>
      </c>
      <c r="S805" s="55">
        <v>1142.16425</v>
      </c>
      <c r="T805" s="55">
        <v>42.462500000000006</v>
      </c>
      <c r="U805" s="55">
        <v>254.37074999999999</v>
      </c>
      <c r="V805" s="55">
        <v>42.916499999999999</v>
      </c>
      <c r="W805" s="46">
        <v>-14.793654519984273</v>
      </c>
      <c r="X805" s="46">
        <v>130.23971911272895</v>
      </c>
      <c r="Y805" s="55">
        <v>84.594250000000102</v>
      </c>
      <c r="Z805" s="54">
        <v>7.4064872893719186E-2</v>
      </c>
      <c r="AA805" s="54">
        <v>0.12831179958961869</v>
      </c>
      <c r="AB805" s="53">
        <v>23</v>
      </c>
      <c r="AC805" s="52"/>
      <c r="AD805" s="51">
        <v>7.0000000000000007E-2</v>
      </c>
      <c r="AE805" s="50">
        <v>182.15158924784851</v>
      </c>
      <c r="AF805" s="49">
        <v>1011.9245308872711</v>
      </c>
      <c r="AG805" s="49">
        <v>39.57</v>
      </c>
      <c r="AH805" s="49">
        <v>1017.9999999999999</v>
      </c>
      <c r="AI805" s="48">
        <v>1057.57</v>
      </c>
      <c r="AJ805" s="46">
        <v>-45.645469112728847</v>
      </c>
      <c r="AK805" s="47">
        <v>15</v>
      </c>
      <c r="AL805" s="46">
        <v>-30.645469112728847</v>
      </c>
    </row>
    <row r="806" spans="2:38">
      <c r="B806" s="62" t="s">
        <v>145</v>
      </c>
      <c r="C806" s="62" t="s">
        <v>183</v>
      </c>
      <c r="D806" s="61" t="s">
        <v>998</v>
      </c>
      <c r="E806" s="61">
        <v>1112891</v>
      </c>
      <c r="F806" s="61">
        <v>1112891</v>
      </c>
      <c r="G806" s="63">
        <v>4</v>
      </c>
      <c r="I806" s="60">
        <v>179830.25</v>
      </c>
      <c r="J806" s="57">
        <v>1076.5192500000001</v>
      </c>
      <c r="K806" s="59">
        <v>167.04787211190137</v>
      </c>
      <c r="L806" s="58"/>
      <c r="M806" s="57">
        <v>188841.75</v>
      </c>
      <c r="O806" s="57">
        <v>189219.43350000001</v>
      </c>
      <c r="P806" s="52"/>
      <c r="Q806" s="56">
        <v>176.33491885233767</v>
      </c>
      <c r="R806" s="55">
        <v>188538.75</v>
      </c>
      <c r="S806" s="55">
        <v>1069.2082500000001</v>
      </c>
      <c r="T806" s="55">
        <v>0</v>
      </c>
      <c r="U806" s="55">
        <v>80.1875</v>
      </c>
      <c r="V806" s="55">
        <v>16.95825</v>
      </c>
      <c r="W806" s="46">
        <v>-2.4063043073967947</v>
      </c>
      <c r="X806" s="46">
        <v>10.5860130306271</v>
      </c>
      <c r="Y806" s="55">
        <v>2.7282500000001164</v>
      </c>
      <c r="Z806" s="54">
        <v>2.5516544602046569E-3</v>
      </c>
      <c r="AA806" s="54">
        <v>3.7215672263903775E-4</v>
      </c>
      <c r="AB806" s="53">
        <v>0.25</v>
      </c>
      <c r="AC806" s="52"/>
      <c r="AD806" s="51">
        <v>7.0000000000000007E-2</v>
      </c>
      <c r="AE806" s="50">
        <v>178.74122315973446</v>
      </c>
      <c r="AF806" s="49">
        <v>1058.622236969373</v>
      </c>
      <c r="AG806" s="49">
        <v>0</v>
      </c>
      <c r="AH806" s="49">
        <v>1066.48</v>
      </c>
      <c r="AI806" s="48">
        <v>1066.48</v>
      </c>
      <c r="AJ806" s="46">
        <v>-7.8577630306269839</v>
      </c>
      <c r="AK806" s="47">
        <v>16</v>
      </c>
      <c r="AL806" s="46">
        <v>8.1422369693730161</v>
      </c>
    </row>
    <row r="807" spans="2:38">
      <c r="B807" s="62" t="s">
        <v>205</v>
      </c>
      <c r="C807" s="62" t="s">
        <v>428</v>
      </c>
      <c r="D807" s="61" t="s">
        <v>999</v>
      </c>
      <c r="E807" s="61">
        <v>1111504</v>
      </c>
      <c r="F807" s="61">
        <v>1111504</v>
      </c>
      <c r="G807" s="63">
        <v>5</v>
      </c>
      <c r="I807" s="60">
        <v>140757.25</v>
      </c>
      <c r="J807" s="57">
        <v>909.75</v>
      </c>
      <c r="K807" s="59">
        <v>154.72080241824676</v>
      </c>
      <c r="L807" s="58"/>
      <c r="M807" s="57">
        <v>150769</v>
      </c>
      <c r="O807" s="57">
        <v>151070.538</v>
      </c>
      <c r="P807" s="52"/>
      <c r="Q807" s="56">
        <v>172.43910934252432</v>
      </c>
      <c r="R807" s="55">
        <v>151495</v>
      </c>
      <c r="S807" s="55">
        <v>878.54200000000003</v>
      </c>
      <c r="T807" s="55">
        <v>10.5</v>
      </c>
      <c r="U807" s="55">
        <v>114.5</v>
      </c>
      <c r="V807" s="55">
        <v>15.333333333333334</v>
      </c>
      <c r="W807" s="46">
        <v>3.7934347066353382</v>
      </c>
      <c r="X807" s="46">
        <v>-17.244614902313856</v>
      </c>
      <c r="Y807" s="55">
        <v>-33.978000000000065</v>
      </c>
      <c r="Z807" s="54">
        <v>-3.8675441811546932E-2</v>
      </c>
      <c r="AA807" s="54">
        <v>0</v>
      </c>
      <c r="AB807" s="53">
        <v>0</v>
      </c>
      <c r="AC807" s="52"/>
      <c r="AD807" s="51">
        <v>0.09</v>
      </c>
      <c r="AE807" s="50">
        <v>168.64567463588898</v>
      </c>
      <c r="AF807" s="49">
        <v>895.78661490231389</v>
      </c>
      <c r="AG807" s="49">
        <v>11.32</v>
      </c>
      <c r="AH807" s="49">
        <v>901.2</v>
      </c>
      <c r="AI807" s="48">
        <v>912.5200000000001</v>
      </c>
      <c r="AJ807" s="46">
        <v>-16.73338509768621</v>
      </c>
      <c r="AK807" s="47">
        <v>21</v>
      </c>
      <c r="AL807" s="46">
        <v>4.2666149023137905</v>
      </c>
    </row>
    <row r="808" spans="2:38">
      <c r="B808" s="62" t="s">
        <v>205</v>
      </c>
      <c r="C808" s="62" t="s">
        <v>428</v>
      </c>
      <c r="D808" s="61" t="s">
        <v>1000</v>
      </c>
      <c r="E808" s="61" t="s">
        <v>1001</v>
      </c>
      <c r="F808" s="61">
        <v>1111497</v>
      </c>
      <c r="G808" s="63">
        <v>6</v>
      </c>
      <c r="I808" s="60">
        <v>272608.75</v>
      </c>
      <c r="J808" s="57">
        <v>2273.1590000000001</v>
      </c>
      <c r="K808" s="59">
        <v>119.92506903388632</v>
      </c>
      <c r="L808" s="58"/>
      <c r="M808" s="57">
        <v>282868.25</v>
      </c>
      <c r="O808" s="57">
        <v>283433.9865</v>
      </c>
      <c r="P808" s="52"/>
      <c r="Q808" s="56">
        <v>117.28600488639668</v>
      </c>
      <c r="R808" s="55">
        <v>272429</v>
      </c>
      <c r="S808" s="55">
        <v>2322.7749999999996</v>
      </c>
      <c r="T808" s="55">
        <v>141.38499999999999</v>
      </c>
      <c r="U808" s="55">
        <v>290.95825000000002</v>
      </c>
      <c r="V808" s="55">
        <v>100.6875</v>
      </c>
      <c r="W808" s="46">
        <v>-17.030072431555993</v>
      </c>
      <c r="X808" s="46">
        <v>212.57350990543864</v>
      </c>
      <c r="Y808" s="55">
        <v>128.57499999999982</v>
      </c>
      <c r="Z808" s="54">
        <v>5.5354048498024923E-2</v>
      </c>
      <c r="AA808" s="54">
        <v>4.7325620389000671E-2</v>
      </c>
      <c r="AB808" s="53">
        <v>10.5</v>
      </c>
      <c r="AC808" s="52"/>
      <c r="AD808" s="51">
        <v>0.12</v>
      </c>
      <c r="AE808" s="50">
        <v>134.31607731795268</v>
      </c>
      <c r="AF808" s="49">
        <v>2110.201490094561</v>
      </c>
      <c r="AG808" s="49">
        <v>138.16</v>
      </c>
      <c r="AH808" s="49">
        <v>2056.04</v>
      </c>
      <c r="AI808" s="48">
        <v>2194.1999999999998</v>
      </c>
      <c r="AJ808" s="46">
        <v>-83.998509905438823</v>
      </c>
      <c r="AK808" s="47">
        <v>48</v>
      </c>
      <c r="AL808" s="46">
        <v>-35.998509905438823</v>
      </c>
    </row>
    <row r="809" spans="2:38">
      <c r="B809" s="62" t="s">
        <v>74</v>
      </c>
      <c r="C809" s="62" t="s">
        <v>391</v>
      </c>
      <c r="D809" s="61" t="s">
        <v>1002</v>
      </c>
      <c r="E809" s="61">
        <v>1110112</v>
      </c>
      <c r="F809" s="61">
        <v>1110112</v>
      </c>
      <c r="G809" s="63">
        <v>4</v>
      </c>
      <c r="I809" s="60">
        <v>186193.5</v>
      </c>
      <c r="J809" s="57">
        <v>1097.0749999999998</v>
      </c>
      <c r="K809" s="59">
        <v>169.71811407606594</v>
      </c>
      <c r="L809" s="58"/>
      <c r="M809" s="57">
        <v>190067.75</v>
      </c>
      <c r="O809" s="57">
        <v>190447.8855</v>
      </c>
      <c r="P809" s="52"/>
      <c r="Q809" s="56">
        <v>172.09044657998871</v>
      </c>
      <c r="R809" s="55">
        <v>190267.5</v>
      </c>
      <c r="S809" s="55">
        <v>1105.625</v>
      </c>
      <c r="T809" s="55">
        <v>49.0625</v>
      </c>
      <c r="U809" s="55">
        <v>60.5</v>
      </c>
      <c r="V809" s="55">
        <v>74.25</v>
      </c>
      <c r="W809" s="46">
        <v>-9.5079354814018586</v>
      </c>
      <c r="X809" s="46">
        <v>56.89382002936668</v>
      </c>
      <c r="Y809" s="55">
        <v>55.625</v>
      </c>
      <c r="Z809" s="54">
        <v>5.0310910118711138E-2</v>
      </c>
      <c r="AA809" s="54">
        <v>0.1816322432587493</v>
      </c>
      <c r="AB809" s="53">
        <v>36</v>
      </c>
      <c r="AC809" s="52"/>
      <c r="AD809" s="51">
        <v>7.0000000000000007E-2</v>
      </c>
      <c r="AE809" s="50">
        <v>181.59838206139057</v>
      </c>
      <c r="AF809" s="49">
        <v>1048.7311799706333</v>
      </c>
      <c r="AG809" s="49">
        <v>30</v>
      </c>
      <c r="AH809" s="49">
        <v>1020</v>
      </c>
      <c r="AI809" s="48">
        <v>1050</v>
      </c>
      <c r="AJ809" s="46">
        <v>-1.2688200293666796</v>
      </c>
      <c r="AK809" s="47">
        <v>15</v>
      </c>
      <c r="AL809" s="46">
        <v>13.73117997063332</v>
      </c>
    </row>
    <row r="810" spans="2:38">
      <c r="B810" s="62" t="s">
        <v>145</v>
      </c>
      <c r="C810" s="62" t="s">
        <v>342</v>
      </c>
      <c r="D810" s="61" t="s">
        <v>1003</v>
      </c>
      <c r="E810" s="61">
        <v>1112801</v>
      </c>
      <c r="F810" s="61">
        <v>1112801</v>
      </c>
      <c r="G810" s="63">
        <v>5</v>
      </c>
      <c r="I810" s="60">
        <v>284372.25</v>
      </c>
      <c r="J810" s="57">
        <v>1774.3397499999999</v>
      </c>
      <c r="K810" s="59">
        <v>160.26933398747337</v>
      </c>
      <c r="L810" s="58"/>
      <c r="M810" s="57">
        <v>307418.25</v>
      </c>
      <c r="O810" s="57">
        <v>308033.08649999998</v>
      </c>
      <c r="P810" s="52"/>
      <c r="Q810" s="56">
        <v>166.99200581963919</v>
      </c>
      <c r="R810" s="55">
        <v>314836.75</v>
      </c>
      <c r="S810" s="55">
        <v>1885.34025</v>
      </c>
      <c r="T810" s="55">
        <v>56.5</v>
      </c>
      <c r="U810" s="55">
        <v>225.35399999999998</v>
      </c>
      <c r="V810" s="55">
        <v>99.466750000000019</v>
      </c>
      <c r="W810" s="46">
        <v>-6.0988748868320499</v>
      </c>
      <c r="X810" s="46">
        <v>105.73704246670013</v>
      </c>
      <c r="Y810" s="55">
        <v>127.67025000000012</v>
      </c>
      <c r="Z810" s="54">
        <v>6.771735234528628E-2</v>
      </c>
      <c r="AA810" s="54">
        <v>6.6641971004387105E-3</v>
      </c>
      <c r="AB810" s="53">
        <v>2.25</v>
      </c>
      <c r="AC810" s="52"/>
      <c r="AD810" s="51">
        <v>0.08</v>
      </c>
      <c r="AE810" s="50">
        <v>173.09088070647124</v>
      </c>
      <c r="AF810" s="49">
        <v>1779.6032075332998</v>
      </c>
      <c r="AG810" s="49">
        <v>58.3</v>
      </c>
      <c r="AH810" s="49">
        <v>1699.37</v>
      </c>
      <c r="AI810" s="48">
        <v>1757.6699999999998</v>
      </c>
      <c r="AJ810" s="46">
        <v>21.933207533299992</v>
      </c>
      <c r="AK810" s="47">
        <v>24</v>
      </c>
      <c r="AL810" s="46">
        <v>45.933207533299992</v>
      </c>
    </row>
    <row r="811" spans="2:38">
      <c r="B811" s="62" t="s">
        <v>68</v>
      </c>
      <c r="C811" s="62" t="s">
        <v>71</v>
      </c>
      <c r="D811" s="61" t="s">
        <v>1004</v>
      </c>
      <c r="E811" s="61">
        <v>1110667</v>
      </c>
      <c r="F811" s="61">
        <v>1110667</v>
      </c>
      <c r="G811" s="63">
        <v>5</v>
      </c>
      <c r="I811" s="60">
        <v>84989.75</v>
      </c>
      <c r="J811" s="57">
        <v>558.9375</v>
      </c>
      <c r="K811" s="59">
        <v>152.05590965000559</v>
      </c>
      <c r="L811" s="58"/>
      <c r="M811" s="57">
        <v>87000.25</v>
      </c>
      <c r="O811" s="57">
        <v>87174.250499999995</v>
      </c>
      <c r="P811" s="52"/>
      <c r="Q811" s="56">
        <v>157.46416828356013</v>
      </c>
      <c r="R811" s="55">
        <v>87039.5</v>
      </c>
      <c r="S811" s="55">
        <v>552.75750000000005</v>
      </c>
      <c r="T811" s="55">
        <v>0</v>
      </c>
      <c r="U811" s="55">
        <v>12.837499999999999</v>
      </c>
      <c r="V811" s="55">
        <v>34.416499999999999</v>
      </c>
      <c r="W811" s="46">
        <v>-8.2767732349459493</v>
      </c>
      <c r="X811" s="46">
        <v>26.790592238308477</v>
      </c>
      <c r="Y811" s="55">
        <v>12.75750000000005</v>
      </c>
      <c r="Z811" s="54">
        <v>2.3079741116131484E-2</v>
      </c>
      <c r="AA811" s="54">
        <v>3.1056533072662106E-3</v>
      </c>
      <c r="AB811" s="53">
        <v>0.5</v>
      </c>
      <c r="AC811" s="52"/>
      <c r="AD811" s="51">
        <v>0.09</v>
      </c>
      <c r="AE811" s="50">
        <v>165.74094151850608</v>
      </c>
      <c r="AF811" s="49">
        <v>525.96690776169157</v>
      </c>
      <c r="AG811" s="49">
        <v>0</v>
      </c>
      <c r="AH811" s="49">
        <v>540</v>
      </c>
      <c r="AI811" s="48">
        <v>540</v>
      </c>
      <c r="AJ811" s="46">
        <v>-14.033092238308427</v>
      </c>
      <c r="AK811" s="47">
        <v>13</v>
      </c>
      <c r="AL811" s="46">
        <v>-1.0330922383084271</v>
      </c>
    </row>
    <row r="812" spans="2:38">
      <c r="B812" s="62" t="s">
        <v>94</v>
      </c>
      <c r="C812" s="62" t="s">
        <v>99</v>
      </c>
      <c r="D812" s="61" t="s">
        <v>1005</v>
      </c>
      <c r="E812" s="61">
        <v>1110253</v>
      </c>
      <c r="F812" s="61">
        <v>1110253</v>
      </c>
      <c r="G812" s="63">
        <v>3</v>
      </c>
      <c r="I812" s="60">
        <v>152191.5</v>
      </c>
      <c r="J812" s="57">
        <v>845.5625</v>
      </c>
      <c r="K812" s="59">
        <v>179.98846921428043</v>
      </c>
      <c r="L812" s="58"/>
      <c r="M812" s="57">
        <v>160830.5</v>
      </c>
      <c r="O812" s="57">
        <v>161152.16099999999</v>
      </c>
      <c r="P812" s="52"/>
      <c r="Q812" s="56">
        <v>178.02473244093304</v>
      </c>
      <c r="R812" s="55">
        <v>165842.5</v>
      </c>
      <c r="S812" s="55">
        <v>931.57</v>
      </c>
      <c r="T812" s="55">
        <v>21</v>
      </c>
      <c r="U812" s="55">
        <v>90.527666666666676</v>
      </c>
      <c r="V812" s="55">
        <v>0</v>
      </c>
      <c r="W812" s="46">
        <v>-12.76304492620423</v>
      </c>
      <c r="X812" s="46">
        <v>86.902887547134583</v>
      </c>
      <c r="Y812" s="55">
        <v>69.030000000000086</v>
      </c>
      <c r="Z812" s="54">
        <v>7.4100711701750893E-2</v>
      </c>
      <c r="AA812" s="54">
        <v>8.5821847881572211E-2</v>
      </c>
      <c r="AB812" s="53">
        <v>17</v>
      </c>
      <c r="AC812" s="52"/>
      <c r="AD812" s="51">
        <v>0.06</v>
      </c>
      <c r="AE812" s="50">
        <v>190.78777736713727</v>
      </c>
      <c r="AF812" s="49">
        <v>844.66711245286547</v>
      </c>
      <c r="AG812" s="49">
        <v>12.3</v>
      </c>
      <c r="AH812" s="49">
        <v>850.24</v>
      </c>
      <c r="AI812" s="48">
        <v>862.54</v>
      </c>
      <c r="AJ812" s="46">
        <v>-17.872887547134496</v>
      </c>
      <c r="AK812" s="47">
        <v>17</v>
      </c>
      <c r="AL812" s="46">
        <v>-0.87288754713449634</v>
      </c>
    </row>
    <row r="813" spans="2:38">
      <c r="B813" s="62" t="s">
        <v>68</v>
      </c>
      <c r="C813" s="62" t="s">
        <v>301</v>
      </c>
      <c r="D813" s="61" t="s">
        <v>1006</v>
      </c>
      <c r="E813" s="61">
        <v>1116166</v>
      </c>
      <c r="F813" s="61">
        <v>1116166</v>
      </c>
      <c r="G813" s="63">
        <v>4</v>
      </c>
      <c r="I813" s="60">
        <v>167932.5</v>
      </c>
      <c r="J813" s="57">
        <v>998.15350000000001</v>
      </c>
      <c r="K813" s="59">
        <v>168.24316099678055</v>
      </c>
      <c r="L813" s="58"/>
      <c r="M813" s="57">
        <v>178852</v>
      </c>
      <c r="O813" s="57">
        <v>179209.704</v>
      </c>
      <c r="P813" s="52"/>
      <c r="Q813" s="56">
        <v>203.07921334439726</v>
      </c>
      <c r="R813" s="55">
        <v>178227.75</v>
      </c>
      <c r="S813" s="55">
        <v>877.62675000000002</v>
      </c>
      <c r="T813" s="55">
        <v>29</v>
      </c>
      <c r="U813" s="55">
        <v>130.52525</v>
      </c>
      <c r="V813" s="55">
        <v>25.00825</v>
      </c>
      <c r="W813" s="46">
        <v>23.059031077842064</v>
      </c>
      <c r="X813" s="46">
        <v>-117.87109776156308</v>
      </c>
      <c r="Y813" s="55">
        <v>-92.613249999999994</v>
      </c>
      <c r="Z813" s="54">
        <v>-0.10552692246447593</v>
      </c>
      <c r="AA813" s="54">
        <v>3.2783334967800982E-2</v>
      </c>
      <c r="AB813" s="53">
        <v>11.75</v>
      </c>
      <c r="AC813" s="52"/>
      <c r="AD813" s="51">
        <v>7.0000000000000007E-2</v>
      </c>
      <c r="AE813" s="50">
        <v>180.0201822665552</v>
      </c>
      <c r="AF813" s="49">
        <v>995.49784776156309</v>
      </c>
      <c r="AG813" s="49">
        <v>20</v>
      </c>
      <c r="AH813" s="49">
        <v>950.24</v>
      </c>
      <c r="AI813" s="48">
        <v>970.24</v>
      </c>
      <c r="AJ813" s="46">
        <v>25.257847761563085</v>
      </c>
      <c r="AK813" s="47">
        <v>19</v>
      </c>
      <c r="AL813" s="46">
        <v>44.257847761563085</v>
      </c>
    </row>
    <row r="814" spans="2:38">
      <c r="B814" s="62" t="s">
        <v>113</v>
      </c>
      <c r="C814" s="62" t="s">
        <v>335</v>
      </c>
      <c r="D814" s="61" t="s">
        <v>1007</v>
      </c>
      <c r="E814" s="61">
        <v>1110994</v>
      </c>
      <c r="F814" s="61">
        <v>1110994</v>
      </c>
      <c r="G814" s="63">
        <v>4</v>
      </c>
      <c r="I814" s="60">
        <v>118089.75</v>
      </c>
      <c r="J814" s="57">
        <v>694.24225000000001</v>
      </c>
      <c r="K814" s="59">
        <v>170.09876595669596</v>
      </c>
      <c r="L814" s="58"/>
      <c r="M814" s="57">
        <v>130101.75</v>
      </c>
      <c r="O814" s="57">
        <v>130361.9535</v>
      </c>
      <c r="P814" s="52"/>
      <c r="Q814" s="56">
        <v>182.93096695859182</v>
      </c>
      <c r="R814" s="55">
        <v>139776.5</v>
      </c>
      <c r="S814" s="55">
        <v>764.09424999999999</v>
      </c>
      <c r="T814" s="55">
        <v>7.5999999999999988</v>
      </c>
      <c r="U814" s="55">
        <v>15.808250000000001</v>
      </c>
      <c r="V814" s="55">
        <v>121.64999999999999</v>
      </c>
      <c r="W814" s="46">
        <v>0.92528738492714524</v>
      </c>
      <c r="X814" s="46">
        <v>47.842131904764869</v>
      </c>
      <c r="Y814" s="55">
        <v>82.734249999999975</v>
      </c>
      <c r="Z814" s="54">
        <v>0.1082775456038309</v>
      </c>
      <c r="AA814" s="54">
        <v>0</v>
      </c>
      <c r="AB814" s="53">
        <v>0</v>
      </c>
      <c r="AC814" s="52"/>
      <c r="AD814" s="51">
        <v>7.0000000000000007E-2</v>
      </c>
      <c r="AE814" s="50">
        <v>182.00567957366468</v>
      </c>
      <c r="AF814" s="49">
        <v>716.25211809523512</v>
      </c>
      <c r="AG814" s="49">
        <v>7.36</v>
      </c>
      <c r="AH814" s="49">
        <v>674</v>
      </c>
      <c r="AI814" s="48">
        <v>681.36</v>
      </c>
      <c r="AJ814" s="46">
        <v>34.892118095235105</v>
      </c>
      <c r="AK814" s="47">
        <v>13</v>
      </c>
      <c r="AL814" s="46">
        <v>47.892118095235105</v>
      </c>
    </row>
    <row r="815" spans="2:38">
      <c r="B815" s="62" t="s">
        <v>85</v>
      </c>
      <c r="C815" s="62" t="s">
        <v>97</v>
      </c>
      <c r="D815" s="61" t="s">
        <v>1008</v>
      </c>
      <c r="E815" s="61">
        <v>1110802</v>
      </c>
      <c r="F815" s="61">
        <v>1110802</v>
      </c>
      <c r="G815" s="63">
        <v>5</v>
      </c>
      <c r="I815" s="60">
        <v>52666</v>
      </c>
      <c r="J815" s="57">
        <v>337.87850000000003</v>
      </c>
      <c r="K815" s="59">
        <v>155.87259917396341</v>
      </c>
      <c r="L815" s="58"/>
      <c r="M815" s="57">
        <v>54056.5</v>
      </c>
      <c r="O815" s="57">
        <v>54164.612999999998</v>
      </c>
      <c r="P815" s="52"/>
      <c r="Q815" s="56">
        <v>175.04179060596982</v>
      </c>
      <c r="R815" s="55">
        <v>54477.25</v>
      </c>
      <c r="S815" s="55">
        <v>311.22424999999998</v>
      </c>
      <c r="T815" s="55">
        <v>0</v>
      </c>
      <c r="U815" s="55" t="e">
        <v>#N/A</v>
      </c>
      <c r="V815" s="55">
        <v>10.55425</v>
      </c>
      <c r="W815" s="46">
        <v>5.1406575063496973</v>
      </c>
      <c r="X815" s="46">
        <v>-7.5765255559877573</v>
      </c>
      <c r="Y815" s="55">
        <v>-24.015750000000025</v>
      </c>
      <c r="Z815" s="54">
        <v>-7.7165420111061478E-2</v>
      </c>
      <c r="AA815" s="54">
        <v>8.261628631999002E-4</v>
      </c>
      <c r="AB815" s="53">
        <v>0.25</v>
      </c>
      <c r="AC815" s="52"/>
      <c r="AD815" s="51">
        <v>0.09</v>
      </c>
      <c r="AE815" s="50">
        <v>169.90113309962013</v>
      </c>
      <c r="AF815" s="49">
        <v>318.80077555598774</v>
      </c>
      <c r="AG815" s="49">
        <v>0</v>
      </c>
      <c r="AH815" s="49">
        <v>335.24</v>
      </c>
      <c r="AI815" s="48">
        <v>335.24</v>
      </c>
      <c r="AJ815" s="46">
        <v>-16.439224444012268</v>
      </c>
      <c r="AK815" s="47">
        <v>7</v>
      </c>
      <c r="AL815" s="46">
        <v>-9.4392244440122681</v>
      </c>
    </row>
    <row r="816" spans="2:38">
      <c r="B816" s="62" t="s">
        <v>154</v>
      </c>
      <c r="C816" s="62" t="s">
        <v>232</v>
      </c>
      <c r="D816" s="61" t="s">
        <v>1009</v>
      </c>
      <c r="E816" s="61">
        <v>1110886</v>
      </c>
      <c r="F816" s="61">
        <v>1110886</v>
      </c>
      <c r="G816" s="63">
        <v>1</v>
      </c>
      <c r="I816" s="60">
        <v>194053</v>
      </c>
      <c r="J816" s="57">
        <v>984.70499999999993</v>
      </c>
      <c r="K816" s="59">
        <v>197.06714193590975</v>
      </c>
      <c r="L816" s="58"/>
      <c r="M816" s="57">
        <v>193639.5</v>
      </c>
      <c r="O816" s="57">
        <v>194026.77900000001</v>
      </c>
      <c r="P816" s="52"/>
      <c r="Q816" s="56">
        <v>193.63462349544173</v>
      </c>
      <c r="R816" s="55">
        <v>193973</v>
      </c>
      <c r="S816" s="55">
        <v>1001.7474999999999</v>
      </c>
      <c r="T816" s="55">
        <v>4</v>
      </c>
      <c r="U816" s="55">
        <v>157.11250000000001</v>
      </c>
      <c r="V816" s="55">
        <v>15.10425</v>
      </c>
      <c r="W816" s="46">
        <v>-3.4325184404680158</v>
      </c>
      <c r="X816" s="46">
        <v>17.175556174369831</v>
      </c>
      <c r="Y816" s="55">
        <v>7.5074999999999363</v>
      </c>
      <c r="Z816" s="54">
        <v>7.4944035298315564E-3</v>
      </c>
      <c r="AA816" s="54">
        <v>2.9395738334910665E-3</v>
      </c>
      <c r="AB816" s="53">
        <v>1</v>
      </c>
      <c r="AC816" s="52"/>
      <c r="AD816" s="51">
        <v>0</v>
      </c>
      <c r="AE816" s="50">
        <v>197.06714193590975</v>
      </c>
      <c r="AF816" s="49">
        <v>984.57194382563011</v>
      </c>
      <c r="AG816" s="49">
        <v>0</v>
      </c>
      <c r="AH816" s="49">
        <v>994.24</v>
      </c>
      <c r="AI816" s="48">
        <v>994.24</v>
      </c>
      <c r="AJ816" s="46">
        <v>-9.6680561743698945</v>
      </c>
      <c r="AK816" s="47">
        <v>13</v>
      </c>
      <c r="AL816" s="46">
        <v>3.3319438256301055</v>
      </c>
    </row>
    <row r="817" spans="2:38">
      <c r="B817" s="62" t="s">
        <v>77</v>
      </c>
      <c r="C817" s="62" t="s">
        <v>78</v>
      </c>
      <c r="D817" s="61" t="s">
        <v>1010</v>
      </c>
      <c r="E817" s="61">
        <v>1110316</v>
      </c>
      <c r="F817" s="61">
        <v>1110316</v>
      </c>
      <c r="G817" s="63">
        <v>5</v>
      </c>
      <c r="I817" s="60">
        <v>271259</v>
      </c>
      <c r="J817" s="57">
        <v>1782.6424999999999</v>
      </c>
      <c r="K817" s="59">
        <v>152.16679732475805</v>
      </c>
      <c r="L817" s="58"/>
      <c r="M817" s="57">
        <v>288007.75</v>
      </c>
      <c r="O817" s="57">
        <v>288583.76549999998</v>
      </c>
      <c r="P817" s="52"/>
      <c r="Q817" s="56">
        <v>154.15383000393985</v>
      </c>
      <c r="R817" s="55">
        <v>290026.75</v>
      </c>
      <c r="S817" s="55">
        <v>1881.4112500000001</v>
      </c>
      <c r="T817" s="55">
        <v>171.21249999999998</v>
      </c>
      <c r="U817" s="55">
        <v>157.4915</v>
      </c>
      <c r="V817" s="55">
        <v>48.524749999999997</v>
      </c>
      <c r="W817" s="46">
        <v>-11.707979080046442</v>
      </c>
      <c r="X817" s="46">
        <v>141.50640334617015</v>
      </c>
      <c r="Y817" s="55">
        <v>117.14125000000013</v>
      </c>
      <c r="Z817" s="54">
        <v>6.2262437306038282E-2</v>
      </c>
      <c r="AA817" s="54">
        <v>1.5096213947673897E-2</v>
      </c>
      <c r="AB817" s="53">
        <v>20</v>
      </c>
      <c r="AC817" s="52"/>
      <c r="AD817" s="51">
        <v>0.09</v>
      </c>
      <c r="AE817" s="50">
        <v>165.86180908398629</v>
      </c>
      <c r="AF817" s="49">
        <v>1739.90484665383</v>
      </c>
      <c r="AG817" s="49">
        <v>181.15</v>
      </c>
      <c r="AH817" s="49">
        <v>1583.12</v>
      </c>
      <c r="AI817" s="48">
        <v>1764.27</v>
      </c>
      <c r="AJ817" s="46">
        <v>-24.365153346170018</v>
      </c>
      <c r="AK817" s="47">
        <v>38</v>
      </c>
      <c r="AL817" s="46">
        <v>13.634846653829982</v>
      </c>
    </row>
    <row r="818" spans="2:38">
      <c r="B818" s="62" t="s">
        <v>65</v>
      </c>
      <c r="C818" s="62" t="s">
        <v>172</v>
      </c>
      <c r="D818" s="61" t="s">
        <v>1011</v>
      </c>
      <c r="E818" s="61">
        <v>1111742</v>
      </c>
      <c r="F818" s="61">
        <v>1111742</v>
      </c>
      <c r="G818" s="63">
        <v>6</v>
      </c>
      <c r="I818" s="60">
        <v>436639</v>
      </c>
      <c r="J818" s="57">
        <v>3137.6667499999999</v>
      </c>
      <c r="K818" s="59">
        <v>139.1604127493782</v>
      </c>
      <c r="L818" s="58"/>
      <c r="M818" s="57">
        <v>459143.25</v>
      </c>
      <c r="O818" s="57">
        <v>460061.53649999999</v>
      </c>
      <c r="P818" s="52"/>
      <c r="Q818" s="56">
        <v>137.609346292027</v>
      </c>
      <c r="R818" s="55">
        <v>470354.25</v>
      </c>
      <c r="S818" s="55">
        <v>3418.04</v>
      </c>
      <c r="T818" s="55">
        <v>33.94</v>
      </c>
      <c r="U818" s="55">
        <v>277.57766666666663</v>
      </c>
      <c r="V818" s="55">
        <v>241.011</v>
      </c>
      <c r="W818" s="46">
        <v>-18.250315987276565</v>
      </c>
      <c r="X818" s="46">
        <v>466.27217391835029</v>
      </c>
      <c r="Y818" s="55">
        <v>423.5</v>
      </c>
      <c r="Z818" s="54">
        <v>0.12390141718645774</v>
      </c>
      <c r="AA818" s="54">
        <v>6.3474242336443207E-2</v>
      </c>
      <c r="AB818" s="53">
        <v>29.5</v>
      </c>
      <c r="AC818" s="52"/>
      <c r="AD818" s="51">
        <v>0.12</v>
      </c>
      <c r="AE818" s="50">
        <v>155.85966227930356</v>
      </c>
      <c r="AF818" s="49">
        <v>2951.7678260816497</v>
      </c>
      <c r="AG818" s="49">
        <v>33</v>
      </c>
      <c r="AH818" s="49">
        <v>2961.54</v>
      </c>
      <c r="AI818" s="48">
        <v>2994.54</v>
      </c>
      <c r="AJ818" s="46">
        <v>-42.77217391835029</v>
      </c>
      <c r="AK818" s="47">
        <v>77</v>
      </c>
      <c r="AL818" s="46">
        <v>34.22782608164971</v>
      </c>
    </row>
    <row r="819" spans="2:38">
      <c r="B819" s="62" t="s">
        <v>205</v>
      </c>
      <c r="C819" s="62" t="s">
        <v>206</v>
      </c>
      <c r="D819" s="61" t="s">
        <v>1012</v>
      </c>
      <c r="E819" s="61">
        <v>1111456</v>
      </c>
      <c r="F819" s="61">
        <v>1111456</v>
      </c>
      <c r="G819" s="63">
        <v>4</v>
      </c>
      <c r="I819" s="60">
        <v>487894</v>
      </c>
      <c r="J819" s="57">
        <v>2818.7574999999997</v>
      </c>
      <c r="K819" s="59">
        <v>173.08831994238599</v>
      </c>
      <c r="L819" s="58"/>
      <c r="M819" s="57">
        <v>618634</v>
      </c>
      <c r="O819" s="57">
        <v>619871.26800000004</v>
      </c>
      <c r="P819" s="52"/>
      <c r="Q819" s="56">
        <v>199.083760397856</v>
      </c>
      <c r="R819" s="55">
        <v>571347</v>
      </c>
      <c r="S819" s="55">
        <v>2869.8825000000002</v>
      </c>
      <c r="T819" s="55">
        <v>106</v>
      </c>
      <c r="U819" s="55">
        <v>795.86249999999995</v>
      </c>
      <c r="V819" s="55">
        <v>169.875</v>
      </c>
      <c r="W819" s="46">
        <v>15.610141258926831</v>
      </c>
      <c r="X819" s="46">
        <v>-508.64827139457066</v>
      </c>
      <c r="Y819" s="55">
        <v>-76.117499999999836</v>
      </c>
      <c r="Z819" s="54">
        <v>-2.6522862869821268E-2</v>
      </c>
      <c r="AA819" s="54">
        <v>3.0685735707881152E-2</v>
      </c>
      <c r="AB819" s="53">
        <v>68.5</v>
      </c>
      <c r="AC819" s="52"/>
      <c r="AD819" s="51">
        <v>0.06</v>
      </c>
      <c r="AE819" s="50">
        <v>183.47361913892917</v>
      </c>
      <c r="AF819" s="49">
        <v>3378.5307713945708</v>
      </c>
      <c r="AG819" s="49">
        <v>124</v>
      </c>
      <c r="AH819" s="49">
        <v>2822</v>
      </c>
      <c r="AI819" s="48">
        <v>2946</v>
      </c>
      <c r="AJ819" s="46">
        <v>432.53077139457082</v>
      </c>
      <c r="AK819" s="47">
        <v>51</v>
      </c>
      <c r="AL819" s="46">
        <v>483.53077139457082</v>
      </c>
    </row>
    <row r="820" spans="2:38">
      <c r="B820" s="62" t="s">
        <v>74</v>
      </c>
      <c r="C820" s="62" t="s">
        <v>240</v>
      </c>
      <c r="D820" s="61" t="s">
        <v>1013</v>
      </c>
      <c r="E820" s="61">
        <v>1112757</v>
      </c>
      <c r="F820" s="61">
        <v>1112757</v>
      </c>
      <c r="G820" s="63">
        <v>5</v>
      </c>
      <c r="I820" s="60">
        <v>239876.25</v>
      </c>
      <c r="J820" s="57">
        <v>1542.5529999999999</v>
      </c>
      <c r="K820" s="59">
        <v>155.50600206281405</v>
      </c>
      <c r="L820" s="58"/>
      <c r="M820" s="57">
        <v>248952</v>
      </c>
      <c r="O820" s="57">
        <v>249449.90400000001</v>
      </c>
      <c r="P820" s="52"/>
      <c r="Q820" s="56">
        <v>160.61556591511706</v>
      </c>
      <c r="R820" s="55">
        <v>254870</v>
      </c>
      <c r="S820" s="55">
        <v>1586.8325</v>
      </c>
      <c r="T820" s="55">
        <v>84.497500000000002</v>
      </c>
      <c r="U820" s="55">
        <v>168.12100000000001</v>
      </c>
      <c r="V820" s="55">
        <v>84.395749999999992</v>
      </c>
      <c r="W820" s="46">
        <v>-8.8859763333502428</v>
      </c>
      <c r="X820" s="46">
        <v>115.16504086656755</v>
      </c>
      <c r="Y820" s="55">
        <v>20.052500000000009</v>
      </c>
      <c r="Z820" s="54">
        <v>1.2636809493125461E-2</v>
      </c>
      <c r="AA820" s="54">
        <v>0.10720762066803979</v>
      </c>
      <c r="AB820" s="53">
        <v>28</v>
      </c>
      <c r="AC820" s="52"/>
      <c r="AD820" s="51">
        <v>0.09</v>
      </c>
      <c r="AE820" s="50">
        <v>169.5015422484673</v>
      </c>
      <c r="AF820" s="49">
        <v>1471.6674591334324</v>
      </c>
      <c r="AG820" s="49">
        <v>62.3</v>
      </c>
      <c r="AH820" s="49">
        <v>1504.48</v>
      </c>
      <c r="AI820" s="48">
        <v>1566.78</v>
      </c>
      <c r="AJ820" s="46">
        <v>-95.112540866567542</v>
      </c>
      <c r="AK820" s="47">
        <v>30</v>
      </c>
      <c r="AL820" s="46">
        <v>-65.112540866567542</v>
      </c>
    </row>
    <row r="821" spans="2:38">
      <c r="B821" s="62" t="s">
        <v>85</v>
      </c>
      <c r="C821" s="62" t="s">
        <v>86</v>
      </c>
      <c r="D821" s="61" t="s">
        <v>1014</v>
      </c>
      <c r="E821" s="61">
        <v>1111847</v>
      </c>
      <c r="F821" s="61">
        <v>1111847</v>
      </c>
      <c r="G821" s="63">
        <v>4</v>
      </c>
      <c r="I821" s="60">
        <v>259598.75</v>
      </c>
      <c r="J821" s="57">
        <v>1568.5225</v>
      </c>
      <c r="K821" s="59">
        <v>165.50527646240332</v>
      </c>
      <c r="L821" s="58"/>
      <c r="M821" s="57">
        <v>271733.75</v>
      </c>
      <c r="O821" s="57">
        <v>272277.21750000003</v>
      </c>
      <c r="P821" s="52"/>
      <c r="Q821" s="56">
        <v>171.06070482421256</v>
      </c>
      <c r="R821" s="55">
        <v>286046</v>
      </c>
      <c r="S821" s="55">
        <v>1672.19</v>
      </c>
      <c r="T821" s="55">
        <v>106.0625</v>
      </c>
      <c r="U821" s="55">
        <v>173.75</v>
      </c>
      <c r="V821" s="55">
        <v>73.1875</v>
      </c>
      <c r="W821" s="46">
        <v>-7.6849937551830294</v>
      </c>
      <c r="X821" s="46">
        <v>148.92415548481335</v>
      </c>
      <c r="Y821" s="55">
        <v>118.52999999999997</v>
      </c>
      <c r="Z821" s="54">
        <v>7.0883093428378341E-2</v>
      </c>
      <c r="AA821" s="54">
        <v>1.1136477532156578E-3</v>
      </c>
      <c r="AB821" s="53">
        <v>0.5</v>
      </c>
      <c r="AC821" s="52"/>
      <c r="AD821" s="51">
        <v>0.08</v>
      </c>
      <c r="AE821" s="50">
        <v>178.74569857939559</v>
      </c>
      <c r="AF821" s="49">
        <v>1523.2658445151867</v>
      </c>
      <c r="AG821" s="49">
        <v>68.3</v>
      </c>
      <c r="AH821" s="49">
        <v>1485.3600000000001</v>
      </c>
      <c r="AI821" s="48">
        <v>1553.66</v>
      </c>
      <c r="AJ821" s="46">
        <v>-30.394155484813382</v>
      </c>
      <c r="AK821" s="47">
        <v>35</v>
      </c>
      <c r="AL821" s="46">
        <v>4.6058445151866181</v>
      </c>
    </row>
    <row r="822" spans="2:38">
      <c r="B822" s="62" t="s">
        <v>65</v>
      </c>
      <c r="C822" s="62" t="s">
        <v>122</v>
      </c>
      <c r="D822" s="61" t="s">
        <v>1015</v>
      </c>
      <c r="E822" s="61">
        <v>1111552</v>
      </c>
      <c r="F822" s="61">
        <v>1111552</v>
      </c>
      <c r="G822" s="63">
        <v>6</v>
      </c>
      <c r="I822" s="60">
        <v>135905.5</v>
      </c>
      <c r="J822" s="57">
        <v>1017.3340000000001</v>
      </c>
      <c r="K822" s="59">
        <v>133.58985347978145</v>
      </c>
      <c r="L822" s="58"/>
      <c r="M822" s="57">
        <v>155681</v>
      </c>
      <c r="O822" s="57">
        <v>155992.36199999999</v>
      </c>
      <c r="P822" s="52"/>
      <c r="Q822" s="56">
        <v>137.56998456335114</v>
      </c>
      <c r="R822" s="55">
        <v>164469.25</v>
      </c>
      <c r="S822" s="55">
        <v>1195.5314999999998</v>
      </c>
      <c r="T822" s="55">
        <v>17.5</v>
      </c>
      <c r="U822" s="55">
        <v>189.75</v>
      </c>
      <c r="V822" s="55">
        <v>155.375</v>
      </c>
      <c r="W822" s="46">
        <v>-12.050651334004073</v>
      </c>
      <c r="X822" s="46">
        <v>152.94562229382564</v>
      </c>
      <c r="Y822" s="55">
        <v>193.53149999999982</v>
      </c>
      <c r="Z822" s="54">
        <v>0.16187904710164464</v>
      </c>
      <c r="AA822" s="54">
        <v>8.0310489879840796E-2</v>
      </c>
      <c r="AB822" s="53">
        <v>14.75</v>
      </c>
      <c r="AC822" s="52"/>
      <c r="AD822" s="51">
        <v>0.12</v>
      </c>
      <c r="AE822" s="50">
        <v>149.62063589735521</v>
      </c>
      <c r="AF822" s="49">
        <v>1042.5858777061742</v>
      </c>
      <c r="AG822" s="49">
        <v>18</v>
      </c>
      <c r="AH822" s="49">
        <v>984</v>
      </c>
      <c r="AI822" s="48">
        <v>1002</v>
      </c>
      <c r="AJ822" s="46">
        <v>40.585877706174188</v>
      </c>
      <c r="AK822" s="47">
        <v>24</v>
      </c>
      <c r="AL822" s="46">
        <v>64.585877706174188</v>
      </c>
    </row>
    <row r="823" spans="2:38">
      <c r="B823" s="62" t="s">
        <v>77</v>
      </c>
      <c r="C823" s="62" t="s">
        <v>78</v>
      </c>
      <c r="D823" s="61" t="s">
        <v>1016</v>
      </c>
      <c r="E823" s="61">
        <v>1110317</v>
      </c>
      <c r="F823" s="61">
        <v>1110317</v>
      </c>
      <c r="G823" s="63">
        <v>4</v>
      </c>
      <c r="I823" s="60">
        <v>211421</v>
      </c>
      <c r="J823" s="57">
        <v>1253.749</v>
      </c>
      <c r="K823" s="59">
        <v>168.63104177949492</v>
      </c>
      <c r="L823" s="58"/>
      <c r="M823" s="57">
        <v>221743</v>
      </c>
      <c r="O823" s="57">
        <v>222186.486</v>
      </c>
      <c r="P823" s="52"/>
      <c r="Q823" s="56">
        <v>165.4267105425053</v>
      </c>
      <c r="R823" s="55">
        <v>226547</v>
      </c>
      <c r="S823" s="55">
        <v>1369.4704999999999</v>
      </c>
      <c r="T823" s="55">
        <v>65.400000000000006</v>
      </c>
      <c r="U823" s="55">
        <v>169.95533333333333</v>
      </c>
      <c r="V823" s="55">
        <v>64.149666666666661</v>
      </c>
      <c r="W823" s="46">
        <v>-15.008504161554271</v>
      </c>
      <c r="X823" s="46">
        <v>138.07846621979411</v>
      </c>
      <c r="Y823" s="55">
        <v>190.20049999999992</v>
      </c>
      <c r="Z823" s="54">
        <v>0.13888616074606933</v>
      </c>
      <c r="AA823" s="54">
        <v>0.10289870638216621</v>
      </c>
      <c r="AB823" s="53">
        <v>36.25</v>
      </c>
      <c r="AC823" s="52"/>
      <c r="AD823" s="51">
        <v>7.0000000000000007E-2</v>
      </c>
      <c r="AE823" s="50">
        <v>180.43521470405958</v>
      </c>
      <c r="AF823" s="49">
        <v>1231.3920337802058</v>
      </c>
      <c r="AG823" s="49">
        <v>77.16</v>
      </c>
      <c r="AH823" s="49">
        <v>1102.1099999999999</v>
      </c>
      <c r="AI823" s="48">
        <v>1179.27</v>
      </c>
      <c r="AJ823" s="46">
        <v>52.122033780205811</v>
      </c>
      <c r="AK823" s="47">
        <v>22</v>
      </c>
      <c r="AL823" s="46">
        <v>74.122033780205811</v>
      </c>
    </row>
    <row r="824" spans="2:38">
      <c r="B824" s="62" t="s">
        <v>188</v>
      </c>
      <c r="C824" s="62" t="s">
        <v>212</v>
      </c>
      <c r="D824" s="61" t="s">
        <v>1017</v>
      </c>
      <c r="E824" s="61">
        <v>1111079</v>
      </c>
      <c r="F824" s="61">
        <v>1111079</v>
      </c>
      <c r="G824" s="63">
        <v>5</v>
      </c>
      <c r="I824" s="60">
        <v>437410.5</v>
      </c>
      <c r="J824" s="57">
        <v>2831.1574999999998</v>
      </c>
      <c r="K824" s="59">
        <v>154.4988224780854</v>
      </c>
      <c r="L824" s="58"/>
      <c r="M824" s="57">
        <v>435112.75</v>
      </c>
      <c r="O824" s="57">
        <v>435982.9755</v>
      </c>
      <c r="P824" s="52"/>
      <c r="Q824" s="56">
        <v>147.36685905424019</v>
      </c>
      <c r="R824" s="55">
        <v>449380.5</v>
      </c>
      <c r="S824" s="55">
        <v>3049.3999999999996</v>
      </c>
      <c r="T824" s="55">
        <v>135.04250000000002</v>
      </c>
      <c r="U824" s="55">
        <v>220.30399999999997</v>
      </c>
      <c r="V824" s="55">
        <v>168.82500000000002</v>
      </c>
      <c r="W824" s="46">
        <v>-21.036857446872887</v>
      </c>
      <c r="X824" s="46">
        <v>460.48459742859404</v>
      </c>
      <c r="Y824" s="55">
        <v>156.89999999999964</v>
      </c>
      <c r="Z824" s="54">
        <v>5.1452744802256069E-2</v>
      </c>
      <c r="AA824" s="54">
        <v>1.4420466883821931E-4</v>
      </c>
      <c r="AB824" s="53">
        <v>0.5</v>
      </c>
      <c r="AC824" s="52"/>
      <c r="AD824" s="51">
        <v>0.09</v>
      </c>
      <c r="AE824" s="50">
        <v>168.40371650111308</v>
      </c>
      <c r="AF824" s="49">
        <v>2588.9154025714056</v>
      </c>
      <c r="AG824" s="49">
        <v>167.38</v>
      </c>
      <c r="AH824" s="49">
        <v>2725.12</v>
      </c>
      <c r="AI824" s="48">
        <v>2892.5</v>
      </c>
      <c r="AJ824" s="46">
        <v>-303.58459742859441</v>
      </c>
      <c r="AK824" s="47">
        <v>53</v>
      </c>
      <c r="AL824" s="46">
        <v>-250.58459742859441</v>
      </c>
    </row>
    <row r="825" spans="2:38">
      <c r="B825" s="62" t="s">
        <v>113</v>
      </c>
      <c r="C825" s="62" t="s">
        <v>795</v>
      </c>
      <c r="D825" s="61" t="s">
        <v>1018</v>
      </c>
      <c r="E825" s="61">
        <v>1110524</v>
      </c>
      <c r="F825" s="61">
        <v>1110524</v>
      </c>
      <c r="G825" s="63">
        <v>4</v>
      </c>
      <c r="I825" s="60">
        <v>178339</v>
      </c>
      <c r="J825" s="57">
        <v>1079.44</v>
      </c>
      <c r="K825" s="59">
        <v>165.21437041428888</v>
      </c>
      <c r="L825" s="58"/>
      <c r="M825" s="57">
        <v>186866.75</v>
      </c>
      <c r="O825" s="57">
        <v>187240.4835</v>
      </c>
      <c r="P825" s="52"/>
      <c r="Q825" s="56">
        <v>170.30888323952726</v>
      </c>
      <c r="R825" s="55">
        <v>189035.75</v>
      </c>
      <c r="S825" s="55">
        <v>1109.9582499999999</v>
      </c>
      <c r="T825" s="55">
        <v>34.019999999999996</v>
      </c>
      <c r="U825" s="55">
        <v>51.758500000000005</v>
      </c>
      <c r="V825" s="55">
        <v>61.254250000000006</v>
      </c>
      <c r="W825" s="46">
        <v>-8.1226368079047404</v>
      </c>
      <c r="X825" s="46">
        <v>60.589374757406404</v>
      </c>
      <c r="Y825" s="55">
        <v>84.808249999999816</v>
      </c>
      <c r="Z825" s="54">
        <v>7.6406702684537753E-2</v>
      </c>
      <c r="AA825" s="54">
        <v>1.7382033929730231E-3</v>
      </c>
      <c r="AB825" s="53">
        <v>1</v>
      </c>
      <c r="AC825" s="52"/>
      <c r="AD825" s="51">
        <v>0.08</v>
      </c>
      <c r="AE825" s="50">
        <v>178.431520047432</v>
      </c>
      <c r="AF825" s="49">
        <v>1049.3688752425935</v>
      </c>
      <c r="AG825" s="49">
        <v>41.15</v>
      </c>
      <c r="AH825" s="49">
        <v>984.00000000000011</v>
      </c>
      <c r="AI825" s="48">
        <v>1025.1500000000001</v>
      </c>
      <c r="AJ825" s="46">
        <v>24.218875242593413</v>
      </c>
      <c r="AK825" s="47">
        <v>23</v>
      </c>
      <c r="AL825" s="46">
        <v>47.218875242593413</v>
      </c>
    </row>
    <row r="826" spans="2:38">
      <c r="B826" s="62" t="s">
        <v>154</v>
      </c>
      <c r="C826" s="62" t="s">
        <v>185</v>
      </c>
      <c r="D826" s="61" t="s">
        <v>1019</v>
      </c>
      <c r="E826" s="61">
        <v>1110555</v>
      </c>
      <c r="F826" s="61">
        <v>1110555</v>
      </c>
      <c r="G826" s="63">
        <v>4</v>
      </c>
      <c r="I826" s="60">
        <v>264592.5</v>
      </c>
      <c r="J826" s="57">
        <v>1551.5285000000001</v>
      </c>
      <c r="K826" s="59">
        <v>170.53666755074107</v>
      </c>
      <c r="L826" s="58"/>
      <c r="M826" s="57">
        <v>268692.75</v>
      </c>
      <c r="O826" s="57">
        <v>269230.13549999997</v>
      </c>
      <c r="P826" s="52"/>
      <c r="Q826" s="56">
        <v>171.75045607867841</v>
      </c>
      <c r="R826" s="55">
        <v>273797.75</v>
      </c>
      <c r="S826" s="55">
        <v>1594.1602499999999</v>
      </c>
      <c r="T826" s="55">
        <v>33.332499999999996</v>
      </c>
      <c r="U826" s="55">
        <v>159.57499999999999</v>
      </c>
      <c r="V826" s="55">
        <v>80.833500000000001</v>
      </c>
      <c r="W826" s="46">
        <v>-10.723778200614532</v>
      </c>
      <c r="X826" s="46">
        <v>118.71832493391389</v>
      </c>
      <c r="Y826" s="55">
        <v>174.54025000000001</v>
      </c>
      <c r="Z826" s="54">
        <v>0.10948726766960851</v>
      </c>
      <c r="AA826" s="54">
        <v>1.9025125172749728E-2</v>
      </c>
      <c r="AB826" s="53">
        <v>6.25</v>
      </c>
      <c r="AC826" s="52"/>
      <c r="AD826" s="51">
        <v>7.0000000000000007E-2</v>
      </c>
      <c r="AE826" s="50">
        <v>182.47423427929294</v>
      </c>
      <c r="AF826" s="49">
        <v>1475.441925066086</v>
      </c>
      <c r="AG826" s="49">
        <v>40.32</v>
      </c>
      <c r="AH826" s="49">
        <v>1379.3</v>
      </c>
      <c r="AI826" s="48">
        <v>1419.62</v>
      </c>
      <c r="AJ826" s="46">
        <v>55.821925066086123</v>
      </c>
      <c r="AK826" s="47">
        <v>20</v>
      </c>
      <c r="AL826" s="46">
        <v>75.821925066086123</v>
      </c>
    </row>
    <row r="827" spans="2:38">
      <c r="B827" s="62" t="s">
        <v>154</v>
      </c>
      <c r="C827" s="62" t="s">
        <v>268</v>
      </c>
      <c r="D827" s="61" t="s">
        <v>1020</v>
      </c>
      <c r="E827" s="61">
        <v>1113469</v>
      </c>
      <c r="F827" s="61">
        <v>1113469</v>
      </c>
      <c r="G827" s="63">
        <v>6</v>
      </c>
      <c r="I827" s="60">
        <v>34354.25</v>
      </c>
      <c r="J827" s="57">
        <v>514.39324999999997</v>
      </c>
      <c r="K827" s="59">
        <v>66.785965795624264</v>
      </c>
      <c r="L827" s="58"/>
      <c r="M827" s="57">
        <v>35250.5</v>
      </c>
      <c r="O827" s="57">
        <v>35321.000999999997</v>
      </c>
      <c r="P827" s="52"/>
      <c r="Q827" s="56">
        <v>70.909748972363687</v>
      </c>
      <c r="R827" s="55">
        <v>34285.75</v>
      </c>
      <c r="S827" s="55">
        <v>483.51250000000005</v>
      </c>
      <c r="T827" s="55">
        <v>7.875</v>
      </c>
      <c r="U827" s="55">
        <v>9.8332499999999996</v>
      </c>
      <c r="V827" s="55">
        <v>14.27075</v>
      </c>
      <c r="W827" s="46">
        <v>-3.8905327187354857</v>
      </c>
      <c r="X827" s="46">
        <v>11.308382562792531</v>
      </c>
      <c r="Y827" s="55">
        <v>14.782500000000084</v>
      </c>
      <c r="Z827" s="54">
        <v>3.0573149608335012E-2</v>
      </c>
      <c r="AA827" s="54">
        <v>0</v>
      </c>
      <c r="AB827" s="53">
        <v>0</v>
      </c>
      <c r="AC827" s="52"/>
      <c r="AD827" s="51">
        <v>0.12</v>
      </c>
      <c r="AE827" s="50">
        <v>74.800281691099173</v>
      </c>
      <c r="AF827" s="49">
        <v>472.20411743720751</v>
      </c>
      <c r="AG827" s="49">
        <v>8.4499999999999993</v>
      </c>
      <c r="AH827" s="49">
        <v>460.28</v>
      </c>
      <c r="AI827" s="48">
        <v>468.72999999999996</v>
      </c>
      <c r="AJ827" s="46">
        <v>3.4741174372075534</v>
      </c>
      <c r="AK827" s="47">
        <v>12</v>
      </c>
      <c r="AL827" s="46">
        <v>15.474117437207553</v>
      </c>
    </row>
    <row r="828" spans="2:38">
      <c r="B828" s="62" t="s">
        <v>94</v>
      </c>
      <c r="C828" s="62" t="s">
        <v>99</v>
      </c>
      <c r="D828" s="61" t="s">
        <v>1021</v>
      </c>
      <c r="E828" s="61">
        <v>1110268</v>
      </c>
      <c r="F828" s="61">
        <v>1110268</v>
      </c>
      <c r="G828" s="63">
        <v>3</v>
      </c>
      <c r="I828" s="60">
        <v>246946</v>
      </c>
      <c r="J828" s="57">
        <v>1372.9532499999998</v>
      </c>
      <c r="K828" s="59">
        <v>179.86482788106591</v>
      </c>
      <c r="L828" s="58"/>
      <c r="M828" s="57">
        <v>262762.75</v>
      </c>
      <c r="O828" s="57">
        <v>263288.27549999999</v>
      </c>
      <c r="P828" s="52"/>
      <c r="Q828" s="56">
        <v>198.58419298638773</v>
      </c>
      <c r="R828" s="55">
        <v>274703.5</v>
      </c>
      <c r="S828" s="55">
        <v>1383.31</v>
      </c>
      <c r="T828" s="55">
        <v>1.3550000000000004</v>
      </c>
      <c r="U828" s="55">
        <v>162.3125</v>
      </c>
      <c r="V828" s="55">
        <v>66.654250000000005</v>
      </c>
      <c r="W828" s="46">
        <v>7.927475432457868</v>
      </c>
      <c r="X828" s="46">
        <v>2.3553770634894136</v>
      </c>
      <c r="Y828" s="55">
        <v>13.069999999999936</v>
      </c>
      <c r="Z828" s="54">
        <v>9.4483521408794385E-3</v>
      </c>
      <c r="AA828" s="54">
        <v>3.1997654113845392E-2</v>
      </c>
      <c r="AB828" s="53">
        <v>12.75</v>
      </c>
      <c r="AC828" s="52"/>
      <c r="AD828" s="51">
        <v>0.06</v>
      </c>
      <c r="AE828" s="50">
        <v>190.65671755392987</v>
      </c>
      <c r="AF828" s="49">
        <v>1380.9546229365105</v>
      </c>
      <c r="AG828" s="49">
        <v>0</v>
      </c>
      <c r="AH828" s="49">
        <v>1370.24</v>
      </c>
      <c r="AI828" s="48">
        <v>1370.24</v>
      </c>
      <c r="AJ828" s="46">
        <v>10.714622936510523</v>
      </c>
      <c r="AK828" s="47">
        <v>23</v>
      </c>
      <c r="AL828" s="46">
        <v>33.714622936510523</v>
      </c>
    </row>
    <row r="829" spans="2:38">
      <c r="B829" s="62" t="s">
        <v>138</v>
      </c>
      <c r="C829" s="62" t="s">
        <v>250</v>
      </c>
      <c r="D829" s="61" t="s">
        <v>1022</v>
      </c>
      <c r="E829" s="61">
        <v>1111257</v>
      </c>
      <c r="F829" s="61">
        <v>1111257</v>
      </c>
      <c r="G829" s="63">
        <v>6</v>
      </c>
      <c r="I829" s="60">
        <v>651154.5</v>
      </c>
      <c r="J829" s="57">
        <v>4710.6977500000003</v>
      </c>
      <c r="K829" s="59">
        <v>138.22888551913567</v>
      </c>
      <c r="L829" s="58"/>
      <c r="M829" s="57">
        <v>658231.25</v>
      </c>
      <c r="O829" s="57">
        <v>659547.71250000002</v>
      </c>
      <c r="P829" s="52"/>
      <c r="Q829" s="56">
        <v>135.11074154491973</v>
      </c>
      <c r="R829" s="55">
        <v>687070.75</v>
      </c>
      <c r="S829" s="55">
        <v>5085.2415000000001</v>
      </c>
      <c r="T829" s="55">
        <v>396.2</v>
      </c>
      <c r="U829" s="55">
        <v>545.98349999999994</v>
      </c>
      <c r="V829" s="55">
        <v>201.39600000000002</v>
      </c>
      <c r="W829" s="46">
        <v>-19.705610236512229</v>
      </c>
      <c r="X829" s="46">
        <v>825.04737379334256</v>
      </c>
      <c r="Y829" s="55">
        <v>568.68149999999969</v>
      </c>
      <c r="Z829" s="54">
        <v>0.11182979215441384</v>
      </c>
      <c r="AA829" s="54">
        <v>5.407791144179435E-2</v>
      </c>
      <c r="AB829" s="53">
        <v>30.75</v>
      </c>
      <c r="AC829" s="52"/>
      <c r="AD829" s="51">
        <v>0.12</v>
      </c>
      <c r="AE829" s="50">
        <v>154.81635178143196</v>
      </c>
      <c r="AF829" s="49">
        <v>4260.1941262066575</v>
      </c>
      <c r="AG829" s="49">
        <v>493.12</v>
      </c>
      <c r="AH829" s="49">
        <v>4023.4400000000005</v>
      </c>
      <c r="AI829" s="48">
        <v>4516.5600000000004</v>
      </c>
      <c r="AJ829" s="46">
        <v>-256.36587379334287</v>
      </c>
      <c r="AK829" s="47">
        <v>82</v>
      </c>
      <c r="AL829" s="46">
        <v>-174.36587379334287</v>
      </c>
    </row>
    <row r="830" spans="2:38">
      <c r="B830" s="62" t="s">
        <v>154</v>
      </c>
      <c r="C830" s="62" t="s">
        <v>268</v>
      </c>
      <c r="D830" s="61" t="s">
        <v>1023</v>
      </c>
      <c r="E830" s="61">
        <v>1110580</v>
      </c>
      <c r="F830" s="61">
        <v>1110580</v>
      </c>
      <c r="G830" s="63">
        <v>3</v>
      </c>
      <c r="I830" s="60">
        <v>176293</v>
      </c>
      <c r="J830" s="57">
        <v>955.48574999999994</v>
      </c>
      <c r="K830" s="59">
        <v>184.50615302216701</v>
      </c>
      <c r="L830" s="58"/>
      <c r="M830" s="57">
        <v>179171.5</v>
      </c>
      <c r="O830" s="57">
        <v>179529.84299999999</v>
      </c>
      <c r="P830" s="52"/>
      <c r="Q830" s="56">
        <v>195.90295236917666</v>
      </c>
      <c r="R830" s="55">
        <v>178244.75</v>
      </c>
      <c r="S830" s="55">
        <v>909.86249999999995</v>
      </c>
      <c r="T830" s="55">
        <v>16.5625</v>
      </c>
      <c r="U830" s="55">
        <v>111.77074999999999</v>
      </c>
      <c r="V830" s="55">
        <v>26.871000000000002</v>
      </c>
      <c r="W830" s="46">
        <v>4.0165532261229657</v>
      </c>
      <c r="X830" s="46">
        <v>-25.742335995480175</v>
      </c>
      <c r="Y830" s="55">
        <v>10.212499999999977</v>
      </c>
      <c r="Z830" s="54">
        <v>1.1224223440354975E-2</v>
      </c>
      <c r="AA830" s="54">
        <v>0</v>
      </c>
      <c r="AB830" s="53">
        <v>0</v>
      </c>
      <c r="AC830" s="52"/>
      <c r="AD830" s="51">
        <v>0.04</v>
      </c>
      <c r="AE830" s="50">
        <v>191.88639914305369</v>
      </c>
      <c r="AF830" s="49">
        <v>935.60483599548013</v>
      </c>
      <c r="AG830" s="49">
        <v>15.3</v>
      </c>
      <c r="AH830" s="49">
        <v>884.35</v>
      </c>
      <c r="AI830" s="48">
        <v>899.65</v>
      </c>
      <c r="AJ830" s="46">
        <v>35.954835995480153</v>
      </c>
      <c r="AK830" s="47">
        <v>15</v>
      </c>
      <c r="AL830" s="46">
        <v>50.954835995480153</v>
      </c>
    </row>
    <row r="831" spans="2:38">
      <c r="B831" s="62" t="s">
        <v>94</v>
      </c>
      <c r="C831" s="62" t="s">
        <v>99</v>
      </c>
      <c r="D831" s="61" t="s">
        <v>1024</v>
      </c>
      <c r="E831" s="61">
        <v>1110485</v>
      </c>
      <c r="F831" s="61">
        <v>1110485</v>
      </c>
      <c r="G831" s="63">
        <v>3</v>
      </c>
      <c r="I831" s="60">
        <v>367194.75</v>
      </c>
      <c r="J831" s="57">
        <v>2053.9814999999999</v>
      </c>
      <c r="K831" s="59">
        <v>178.77217978837689</v>
      </c>
      <c r="L831" s="58"/>
      <c r="M831" s="57">
        <v>407961</v>
      </c>
      <c r="O831" s="57">
        <v>408776.92200000002</v>
      </c>
      <c r="P831" s="52"/>
      <c r="Q831" s="56">
        <v>190.69779514040582</v>
      </c>
      <c r="R831" s="55">
        <v>426137.25</v>
      </c>
      <c r="S831" s="55">
        <v>2234.62075</v>
      </c>
      <c r="T831" s="55">
        <v>57.984000000000002</v>
      </c>
      <c r="U831" s="55">
        <v>459.92499999999995</v>
      </c>
      <c r="V831" s="55">
        <v>145.36249999999998</v>
      </c>
      <c r="W831" s="46">
        <v>1.1992845647263266</v>
      </c>
      <c r="X831" s="46">
        <v>77.469642277979801</v>
      </c>
      <c r="Y831" s="55">
        <v>137.26074999999992</v>
      </c>
      <c r="Z831" s="54">
        <v>6.1424628765306112E-2</v>
      </c>
      <c r="AA831" s="54">
        <v>1.9471312589830245E-2</v>
      </c>
      <c r="AB831" s="53">
        <v>12</v>
      </c>
      <c r="AC831" s="52"/>
      <c r="AD831" s="51">
        <v>0.06</v>
      </c>
      <c r="AE831" s="50">
        <v>189.49851057567949</v>
      </c>
      <c r="AF831" s="49">
        <v>2157.1511077220202</v>
      </c>
      <c r="AG831" s="49">
        <v>10</v>
      </c>
      <c r="AH831" s="49">
        <v>2087.36</v>
      </c>
      <c r="AI831" s="48">
        <v>2097.36</v>
      </c>
      <c r="AJ831" s="46">
        <v>59.791107722020115</v>
      </c>
      <c r="AK831" s="47">
        <v>29</v>
      </c>
      <c r="AL831" s="46">
        <v>88.791107722020115</v>
      </c>
    </row>
    <row r="832" spans="2:38">
      <c r="B832" s="62" t="s">
        <v>154</v>
      </c>
      <c r="C832" s="62" t="s">
        <v>185</v>
      </c>
      <c r="D832" s="61" t="s">
        <v>1025</v>
      </c>
      <c r="E832" s="61">
        <v>1110560</v>
      </c>
      <c r="F832" s="61">
        <v>1110560</v>
      </c>
      <c r="G832" s="63">
        <v>3</v>
      </c>
      <c r="I832" s="60">
        <v>170792.5</v>
      </c>
      <c r="J832" s="57">
        <v>969.01900000000001</v>
      </c>
      <c r="K832" s="59">
        <v>176.25299400734144</v>
      </c>
      <c r="L832" s="58"/>
      <c r="M832" s="57">
        <v>177607.5</v>
      </c>
      <c r="O832" s="57">
        <v>177962.715</v>
      </c>
      <c r="P832" s="52"/>
      <c r="Q832" s="56">
        <v>177.41910678752382</v>
      </c>
      <c r="R832" s="55">
        <v>178813</v>
      </c>
      <c r="S832" s="55">
        <v>1007.8565</v>
      </c>
      <c r="T832" s="55">
        <v>2</v>
      </c>
      <c r="U832" s="55">
        <v>87.041750000000008</v>
      </c>
      <c r="V832" s="55">
        <v>58.274749999999997</v>
      </c>
      <c r="W832" s="46">
        <v>-9.4090668602581218</v>
      </c>
      <c r="X832" s="46">
        <v>55.308971833801479</v>
      </c>
      <c r="Y832" s="55">
        <v>118.53650000000005</v>
      </c>
      <c r="Z832" s="54">
        <v>0.11761247756997156</v>
      </c>
      <c r="AA832" s="54">
        <v>1.7175320385784117E-2</v>
      </c>
      <c r="AB832" s="53">
        <v>4.25</v>
      </c>
      <c r="AC832" s="52"/>
      <c r="AD832" s="51">
        <v>0.06</v>
      </c>
      <c r="AE832" s="50">
        <v>186.82817364778194</v>
      </c>
      <c r="AF832" s="49">
        <v>952.5475281661985</v>
      </c>
      <c r="AG832" s="49">
        <v>0</v>
      </c>
      <c r="AH832" s="49">
        <v>889.31999999999994</v>
      </c>
      <c r="AI832" s="48">
        <v>889.31999999999994</v>
      </c>
      <c r="AJ832" s="46">
        <v>63.227528166198567</v>
      </c>
      <c r="AK832" s="47">
        <v>17</v>
      </c>
      <c r="AL832" s="46">
        <v>80.227528166198567</v>
      </c>
    </row>
    <row r="833" spans="2:38">
      <c r="B833" s="62" t="s">
        <v>74</v>
      </c>
      <c r="C833" s="62" t="s">
        <v>75</v>
      </c>
      <c r="D833" s="61" t="s">
        <v>1026</v>
      </c>
      <c r="E833" s="61">
        <v>1110501</v>
      </c>
      <c r="F833" s="61">
        <v>1110501</v>
      </c>
      <c r="G833" s="63">
        <v>1</v>
      </c>
      <c r="I833" s="60">
        <v>247120.25</v>
      </c>
      <c r="J833" s="57">
        <v>1170.3742499999998</v>
      </c>
      <c r="K833" s="59">
        <v>211.14634912721297</v>
      </c>
      <c r="L833" s="58"/>
      <c r="M833" s="57">
        <v>260892.5</v>
      </c>
      <c r="O833" s="57">
        <v>261414.285</v>
      </c>
      <c r="P833" s="52"/>
      <c r="Q833" s="56">
        <v>209.45541420782882</v>
      </c>
      <c r="R833" s="55">
        <v>256441.5</v>
      </c>
      <c r="S833" s="55">
        <v>1224.3249999999998</v>
      </c>
      <c r="T833" s="55">
        <v>0</v>
      </c>
      <c r="U833" s="55">
        <v>215.65</v>
      </c>
      <c r="V833" s="55">
        <v>58.712500000000006</v>
      </c>
      <c r="W833" s="46">
        <v>-1.6909349193841479</v>
      </c>
      <c r="X833" s="46">
        <v>-13.746537019573452</v>
      </c>
      <c r="Y833" s="55">
        <v>57.8449999999998</v>
      </c>
      <c r="Z833" s="54">
        <v>4.7246441916974503E-2</v>
      </c>
      <c r="AA833" s="54">
        <v>2.2980062255138736E-2</v>
      </c>
      <c r="AB833" s="53">
        <v>6.75</v>
      </c>
      <c r="AC833" s="52"/>
      <c r="AD833" s="51">
        <v>0</v>
      </c>
      <c r="AE833" s="50">
        <v>211.14634912721297</v>
      </c>
      <c r="AF833" s="49">
        <v>1238.0715370195733</v>
      </c>
      <c r="AG833" s="49">
        <v>0</v>
      </c>
      <c r="AH833" s="49">
        <v>1166.48</v>
      </c>
      <c r="AI833" s="48">
        <v>1166.48</v>
      </c>
      <c r="AJ833" s="46">
        <v>71.591537019573252</v>
      </c>
      <c r="AK833" s="47">
        <v>10</v>
      </c>
      <c r="AL833" s="46">
        <v>81.591537019573252</v>
      </c>
    </row>
    <row r="834" spans="2:38">
      <c r="B834" s="62" t="s">
        <v>188</v>
      </c>
      <c r="C834" s="62" t="s">
        <v>829</v>
      </c>
      <c r="D834" s="61" t="s">
        <v>1027</v>
      </c>
      <c r="E834" s="61">
        <v>1111707</v>
      </c>
      <c r="F834" s="61">
        <v>1111707</v>
      </c>
      <c r="G834" s="63">
        <v>6</v>
      </c>
      <c r="I834" s="60">
        <v>439927</v>
      </c>
      <c r="J834" s="57">
        <v>3084.8975</v>
      </c>
      <c r="K834" s="59">
        <v>142.6066830421432</v>
      </c>
      <c r="L834" s="58"/>
      <c r="M834" s="57">
        <v>429185.5</v>
      </c>
      <c r="O834" s="57">
        <v>430043.87099999998</v>
      </c>
      <c r="P834" s="52"/>
      <c r="Q834" s="56">
        <v>144.93099531399221</v>
      </c>
      <c r="R834" s="55">
        <v>448741</v>
      </c>
      <c r="S834" s="55">
        <v>3096.2390000000005</v>
      </c>
      <c r="T834" s="55">
        <v>430.61999999999995</v>
      </c>
      <c r="U834" s="55">
        <v>225.06675000000001</v>
      </c>
      <c r="V834" s="55">
        <v>316.13325000000003</v>
      </c>
      <c r="W834" s="46">
        <v>-13.36242286278673</v>
      </c>
      <c r="X834" s="46">
        <v>379.48756489146353</v>
      </c>
      <c r="Y834" s="55">
        <v>-71.510999999999513</v>
      </c>
      <c r="Z834" s="54">
        <v>-2.3096085282821997E-2</v>
      </c>
      <c r="AA834" s="54">
        <v>8.752136451967879E-2</v>
      </c>
      <c r="AB834" s="53">
        <v>52.5</v>
      </c>
      <c r="AC834" s="52"/>
      <c r="AD834" s="51">
        <v>0.11</v>
      </c>
      <c r="AE834" s="50">
        <v>158.29341817677894</v>
      </c>
      <c r="AF834" s="49">
        <v>2716.751435108537</v>
      </c>
      <c r="AG834" s="49">
        <v>486.27</v>
      </c>
      <c r="AH834" s="49">
        <v>2681.48</v>
      </c>
      <c r="AI834" s="48">
        <v>3167.75</v>
      </c>
      <c r="AJ834" s="46">
        <v>-450.99856489146305</v>
      </c>
      <c r="AK834" s="47">
        <v>69</v>
      </c>
      <c r="AL834" s="46">
        <v>-381.99856489146305</v>
      </c>
    </row>
    <row r="835" spans="2:38">
      <c r="B835" s="62" t="s">
        <v>85</v>
      </c>
      <c r="C835" s="62" t="s">
        <v>162</v>
      </c>
      <c r="D835" s="61" t="s">
        <v>1028</v>
      </c>
      <c r="E835" s="61">
        <v>1111586</v>
      </c>
      <c r="F835" s="61">
        <v>1111586</v>
      </c>
      <c r="G835" s="63">
        <v>6</v>
      </c>
      <c r="I835" s="60">
        <v>120497.75</v>
      </c>
      <c r="J835" s="57">
        <v>985.35249999999996</v>
      </c>
      <c r="K835" s="59">
        <v>122.28897780236008</v>
      </c>
      <c r="L835" s="58"/>
      <c r="M835" s="57">
        <v>121921.5</v>
      </c>
      <c r="O835" s="57">
        <v>122165.34299999999</v>
      </c>
      <c r="P835" s="52"/>
      <c r="Q835" s="56">
        <v>124.76575776000499</v>
      </c>
      <c r="R835" s="55">
        <v>120042.75</v>
      </c>
      <c r="S835" s="55">
        <v>962.14499999999998</v>
      </c>
      <c r="T835" s="55">
        <v>43.924999999999997</v>
      </c>
      <c r="U835" s="55">
        <v>136.94999999999999</v>
      </c>
      <c r="V835" s="55">
        <v>0</v>
      </c>
      <c r="W835" s="46">
        <v>-12.197897378638288</v>
      </c>
      <c r="X835" s="46">
        <v>70.190540429419002</v>
      </c>
      <c r="Y835" s="55">
        <v>18.845000000000027</v>
      </c>
      <c r="Z835" s="54">
        <v>1.9586444870575669E-2</v>
      </c>
      <c r="AA835" s="54">
        <v>0</v>
      </c>
      <c r="AB835" s="53">
        <v>0</v>
      </c>
      <c r="AC835" s="52"/>
      <c r="AD835" s="51">
        <v>0.12</v>
      </c>
      <c r="AE835" s="50">
        <v>136.96365513864328</v>
      </c>
      <c r="AF835" s="49">
        <v>891.95445957058098</v>
      </c>
      <c r="AG835" s="49">
        <v>31.3</v>
      </c>
      <c r="AH835" s="49">
        <v>912</v>
      </c>
      <c r="AI835" s="48">
        <v>943.3</v>
      </c>
      <c r="AJ835" s="46">
        <v>-51.345540429418975</v>
      </c>
      <c r="AK835" s="47">
        <v>25</v>
      </c>
      <c r="AL835" s="46">
        <v>-26.345540429418975</v>
      </c>
    </row>
    <row r="836" spans="2:38">
      <c r="B836" s="62" t="s">
        <v>94</v>
      </c>
      <c r="C836" s="62" t="s">
        <v>95</v>
      </c>
      <c r="D836" s="61" t="s">
        <v>1029</v>
      </c>
      <c r="E836" s="61">
        <v>1110054</v>
      </c>
      <c r="F836" s="61">
        <v>1110054</v>
      </c>
      <c r="G836" s="63">
        <v>3</v>
      </c>
      <c r="I836" s="60">
        <v>351373.75</v>
      </c>
      <c r="J836" s="57">
        <v>1949.663</v>
      </c>
      <c r="K836" s="59">
        <v>180.22281286560806</v>
      </c>
      <c r="L836" s="58"/>
      <c r="M836" s="57">
        <v>361266.75</v>
      </c>
      <c r="O836" s="57">
        <v>361989.28350000002</v>
      </c>
      <c r="P836" s="52"/>
      <c r="Q836" s="56">
        <v>179.16453836383195</v>
      </c>
      <c r="R836" s="55">
        <v>368997.25</v>
      </c>
      <c r="S836" s="55">
        <v>2059.5440000000003</v>
      </c>
      <c r="T836" s="55">
        <v>75.263999999999996</v>
      </c>
      <c r="U836" s="55">
        <v>130.24975000000001</v>
      </c>
      <c r="V836" s="55">
        <v>117.79175000000001</v>
      </c>
      <c r="W836" s="46">
        <v>-10.069415145056524</v>
      </c>
      <c r="X836" s="46">
        <v>146.62469145214459</v>
      </c>
      <c r="Y836" s="55">
        <v>167.81400000000031</v>
      </c>
      <c r="Z836" s="54">
        <v>8.1481143398733052E-2</v>
      </c>
      <c r="AA836" s="54">
        <v>0.11040767386091126</v>
      </c>
      <c r="AB836" s="53">
        <v>51.25</v>
      </c>
      <c r="AC836" s="52"/>
      <c r="AD836" s="51">
        <v>0.05</v>
      </c>
      <c r="AE836" s="50">
        <v>189.23395350888848</v>
      </c>
      <c r="AF836" s="49">
        <v>1912.9193085478557</v>
      </c>
      <c r="AG836" s="49">
        <v>66.2</v>
      </c>
      <c r="AH836" s="49">
        <v>1825.53</v>
      </c>
      <c r="AI836" s="48">
        <v>1891.73</v>
      </c>
      <c r="AJ836" s="46">
        <v>21.189308547855717</v>
      </c>
      <c r="AK836" s="47">
        <v>33</v>
      </c>
      <c r="AL836" s="46">
        <v>54.189308547855717</v>
      </c>
    </row>
    <row r="837" spans="2:38">
      <c r="B837" s="62" t="s">
        <v>85</v>
      </c>
      <c r="C837" s="62" t="s">
        <v>86</v>
      </c>
      <c r="D837" s="61" t="s">
        <v>1030</v>
      </c>
      <c r="E837" s="61">
        <v>1111848</v>
      </c>
      <c r="F837" s="61">
        <v>1111848</v>
      </c>
      <c r="G837" s="63">
        <v>4</v>
      </c>
      <c r="I837" s="60">
        <v>98533.25</v>
      </c>
      <c r="J837" s="57">
        <v>579.05425000000002</v>
      </c>
      <c r="K837" s="59">
        <v>170.16238115858746</v>
      </c>
      <c r="L837" s="58"/>
      <c r="M837" s="57">
        <v>103476.75</v>
      </c>
      <c r="O837" s="57">
        <v>103683.7035</v>
      </c>
      <c r="P837" s="52"/>
      <c r="Q837" s="56">
        <v>186.0352477432952</v>
      </c>
      <c r="R837" s="55">
        <v>108218.75</v>
      </c>
      <c r="S837" s="55">
        <v>581.71100000000001</v>
      </c>
      <c r="T837" s="55">
        <v>0</v>
      </c>
      <c r="U837" s="55">
        <v>28.127666666666666</v>
      </c>
      <c r="V837" s="55">
        <v>8.7833333333333332</v>
      </c>
      <c r="W837" s="46">
        <v>3.9614999036066081</v>
      </c>
      <c r="X837" s="46">
        <v>12.251071096405781</v>
      </c>
      <c r="Y837" s="55">
        <v>-15.649000000000001</v>
      </c>
      <c r="Z837" s="54">
        <v>-2.6901674542857194E-2</v>
      </c>
      <c r="AA837" s="54">
        <v>2.6722074814005514E-2</v>
      </c>
      <c r="AB837" s="53">
        <v>3.25</v>
      </c>
      <c r="AC837" s="52"/>
      <c r="AD837" s="51">
        <v>7.0000000000000007E-2</v>
      </c>
      <c r="AE837" s="50">
        <v>182.07374783968859</v>
      </c>
      <c r="AF837" s="49">
        <v>569.45992890359423</v>
      </c>
      <c r="AG837" s="49">
        <v>0</v>
      </c>
      <c r="AH837" s="49">
        <v>597.36</v>
      </c>
      <c r="AI837" s="48">
        <v>597.36</v>
      </c>
      <c r="AJ837" s="46">
        <v>-27.900071096405782</v>
      </c>
      <c r="AK837" s="47">
        <v>12</v>
      </c>
      <c r="AL837" s="46">
        <v>-15.900071096405782</v>
      </c>
    </row>
    <row r="838" spans="2:38">
      <c r="B838" s="62" t="s">
        <v>77</v>
      </c>
      <c r="C838" s="62" t="s">
        <v>83</v>
      </c>
      <c r="D838" s="61" t="s">
        <v>1031</v>
      </c>
      <c r="E838" s="61">
        <v>1111645</v>
      </c>
      <c r="F838" s="61">
        <v>1111645</v>
      </c>
      <c r="G838" s="63">
        <v>3</v>
      </c>
      <c r="I838" s="60">
        <v>184943.25</v>
      </c>
      <c r="J838" s="57">
        <v>1046.8075000000001</v>
      </c>
      <c r="K838" s="59">
        <v>176.6736004470736</v>
      </c>
      <c r="L838" s="58"/>
      <c r="M838" s="57">
        <v>213529.25</v>
      </c>
      <c r="O838" s="57">
        <v>213956.30850000001</v>
      </c>
      <c r="P838" s="52"/>
      <c r="Q838" s="56">
        <v>214.96803282427535</v>
      </c>
      <c r="R838" s="55">
        <v>223846.75</v>
      </c>
      <c r="S838" s="55">
        <v>1041.3025</v>
      </c>
      <c r="T838" s="55">
        <v>12.25</v>
      </c>
      <c r="U838" s="55">
        <v>83.224999999999994</v>
      </c>
      <c r="V838" s="55">
        <v>54.875</v>
      </c>
      <c r="W838" s="46">
        <v>27.694016350377353</v>
      </c>
      <c r="X838" s="46">
        <v>-101.17477756627113</v>
      </c>
      <c r="Y838" s="55">
        <v>-107.9375</v>
      </c>
      <c r="Z838" s="54">
        <v>-0.10365623822088202</v>
      </c>
      <c r="AA838" s="54">
        <v>5.2546450926544454E-2</v>
      </c>
      <c r="AB838" s="53">
        <v>19.5</v>
      </c>
      <c r="AC838" s="52"/>
      <c r="AD838" s="51">
        <v>0.06</v>
      </c>
      <c r="AE838" s="50">
        <v>187.274016473898</v>
      </c>
      <c r="AF838" s="49">
        <v>1142.4772775662711</v>
      </c>
      <c r="AG838" s="49">
        <v>31</v>
      </c>
      <c r="AH838" s="49">
        <v>1118.24</v>
      </c>
      <c r="AI838" s="48">
        <v>1149.24</v>
      </c>
      <c r="AJ838" s="46">
        <v>-6.7627224337288681</v>
      </c>
      <c r="AK838" s="47">
        <v>29</v>
      </c>
      <c r="AL838" s="46">
        <v>22.237277566271132</v>
      </c>
    </row>
    <row r="839" spans="2:38">
      <c r="B839" s="62" t="s">
        <v>77</v>
      </c>
      <c r="C839" s="62" t="s">
        <v>83</v>
      </c>
      <c r="D839" s="61" t="s">
        <v>1032</v>
      </c>
      <c r="E839" s="61">
        <v>1111637</v>
      </c>
      <c r="F839" s="61">
        <v>1111637</v>
      </c>
      <c r="G839" s="63">
        <v>4</v>
      </c>
      <c r="I839" s="60">
        <v>188703.25</v>
      </c>
      <c r="J839" s="57">
        <v>1096.9460000000001</v>
      </c>
      <c r="K839" s="59">
        <v>172.02601586586758</v>
      </c>
      <c r="L839" s="58"/>
      <c r="M839" s="57">
        <v>215447.75</v>
      </c>
      <c r="O839" s="57">
        <v>215878.64550000001</v>
      </c>
      <c r="P839" s="52"/>
      <c r="Q839" s="56">
        <v>176.11820686200852</v>
      </c>
      <c r="R839" s="55">
        <v>219762.5</v>
      </c>
      <c r="S839" s="55">
        <v>1247.8125</v>
      </c>
      <c r="T839" s="55">
        <v>53.375</v>
      </c>
      <c r="U839" s="55">
        <v>99.5</v>
      </c>
      <c r="V839" s="55">
        <v>0</v>
      </c>
      <c r="W839" s="46">
        <v>-6.2293699558111086</v>
      </c>
      <c r="X839" s="46">
        <v>63.927036494879303</v>
      </c>
      <c r="Y839" s="55">
        <v>68.4525000000001</v>
      </c>
      <c r="Z839" s="54">
        <v>5.4858001502629684E-2</v>
      </c>
      <c r="AA839" s="54">
        <v>3.8703220482626345E-2</v>
      </c>
      <c r="AB839" s="53">
        <v>13.5</v>
      </c>
      <c r="AC839" s="52"/>
      <c r="AD839" s="51">
        <v>0.06</v>
      </c>
      <c r="AE839" s="50">
        <v>182.34757681781963</v>
      </c>
      <c r="AF839" s="49">
        <v>1183.8854635051207</v>
      </c>
      <c r="AG839" s="49">
        <v>47.6</v>
      </c>
      <c r="AH839" s="49">
        <v>1131.76</v>
      </c>
      <c r="AI839" s="48">
        <v>1179.3599999999999</v>
      </c>
      <c r="AJ839" s="46">
        <v>4.525463505120797</v>
      </c>
      <c r="AK839" s="47">
        <v>31</v>
      </c>
      <c r="AL839" s="46">
        <v>35.525463505120797</v>
      </c>
    </row>
    <row r="840" spans="2:38">
      <c r="B840" s="62" t="s">
        <v>65</v>
      </c>
      <c r="C840" s="62" t="s">
        <v>122</v>
      </c>
      <c r="D840" s="61" t="s">
        <v>1033</v>
      </c>
      <c r="E840" s="61">
        <v>1111576</v>
      </c>
      <c r="F840" s="61">
        <v>1111576</v>
      </c>
      <c r="G840" s="63">
        <v>6</v>
      </c>
      <c r="I840" s="60">
        <v>106863.75</v>
      </c>
      <c r="J840" s="57">
        <v>835.875</v>
      </c>
      <c r="K840" s="59">
        <v>127.84656796769852</v>
      </c>
      <c r="L840" s="58"/>
      <c r="M840" s="57">
        <v>114348</v>
      </c>
      <c r="O840" s="57">
        <v>114576.696</v>
      </c>
      <c r="P840" s="52"/>
      <c r="Q840" s="56">
        <v>121.38532607293091</v>
      </c>
      <c r="R840" s="55">
        <v>117589</v>
      </c>
      <c r="S840" s="55">
        <v>968.72500000000002</v>
      </c>
      <c r="T840" s="55">
        <v>56.975000000000001</v>
      </c>
      <c r="U840" s="55">
        <v>112.4375</v>
      </c>
      <c r="V840" s="55">
        <v>28.8125</v>
      </c>
      <c r="W840" s="46">
        <v>-21.802830050891444</v>
      </c>
      <c r="X840" s="46">
        <v>168.54222579820441</v>
      </c>
      <c r="Y840" s="55">
        <v>168.72500000000002</v>
      </c>
      <c r="Z840" s="54">
        <v>0.17417223670288268</v>
      </c>
      <c r="AA840" s="54">
        <v>1.9871444201312909E-2</v>
      </c>
      <c r="AB840" s="53">
        <v>6.75</v>
      </c>
      <c r="AC840" s="52"/>
      <c r="AD840" s="51">
        <v>0.12</v>
      </c>
      <c r="AE840" s="50">
        <v>143.18815612382235</v>
      </c>
      <c r="AF840" s="49">
        <v>800.18277420179561</v>
      </c>
      <c r="AG840" s="49">
        <v>54</v>
      </c>
      <c r="AH840" s="49">
        <v>746</v>
      </c>
      <c r="AI840" s="48">
        <v>800</v>
      </c>
      <c r="AJ840" s="46">
        <v>0.18277420179560977</v>
      </c>
      <c r="AK840" s="47">
        <v>17</v>
      </c>
      <c r="AL840" s="46">
        <v>17.18277420179561</v>
      </c>
    </row>
    <row r="841" spans="2:38">
      <c r="B841" s="62" t="s">
        <v>154</v>
      </c>
      <c r="C841" s="62" t="s">
        <v>232</v>
      </c>
      <c r="D841" s="61" t="s">
        <v>1034</v>
      </c>
      <c r="E841" s="61">
        <v>1110908</v>
      </c>
      <c r="F841" s="61">
        <v>1110908</v>
      </c>
      <c r="G841" s="63">
        <v>6</v>
      </c>
      <c r="I841" s="60">
        <v>521565.75</v>
      </c>
      <c r="J841" s="57">
        <v>3829.2665000000002</v>
      </c>
      <c r="K841" s="59">
        <v>136.20513223616064</v>
      </c>
      <c r="L841" s="58"/>
      <c r="M841" s="57">
        <v>563512.25</v>
      </c>
      <c r="O841" s="57">
        <v>564639.27450000006</v>
      </c>
      <c r="P841" s="52"/>
      <c r="Q841" s="56">
        <v>148.14108243389185</v>
      </c>
      <c r="R841" s="55">
        <v>572687.5</v>
      </c>
      <c r="S841" s="55">
        <v>3865.8249999999998</v>
      </c>
      <c r="T841" s="55">
        <v>25.4375</v>
      </c>
      <c r="U841" s="55">
        <v>556</v>
      </c>
      <c r="V841" s="55">
        <v>151.13325</v>
      </c>
      <c r="W841" s="46">
        <v>-4.4086656706080589</v>
      </c>
      <c r="X841" s="46">
        <v>164.47982233894072</v>
      </c>
      <c r="Y841" s="55">
        <v>601.24499999999989</v>
      </c>
      <c r="Z841" s="54">
        <v>0.15552825076148039</v>
      </c>
      <c r="AA841" s="54">
        <v>7.1700140507479958E-3</v>
      </c>
      <c r="AB841" s="53">
        <v>3.75</v>
      </c>
      <c r="AC841" s="52"/>
      <c r="AD841" s="51">
        <v>0.12</v>
      </c>
      <c r="AE841" s="50">
        <v>152.54974810449991</v>
      </c>
      <c r="AF841" s="49">
        <v>3701.3451776610591</v>
      </c>
      <c r="AG841" s="49">
        <v>15.3</v>
      </c>
      <c r="AH841" s="49">
        <v>3249.2799999999997</v>
      </c>
      <c r="AI841" s="48">
        <v>3264.58</v>
      </c>
      <c r="AJ841" s="46">
        <v>436.76517766105917</v>
      </c>
      <c r="AK841" s="47">
        <v>73</v>
      </c>
      <c r="AL841" s="46">
        <v>509.76517766105917</v>
      </c>
    </row>
    <row r="842" spans="2:38">
      <c r="B842" s="62" t="s">
        <v>65</v>
      </c>
      <c r="C842" s="62" t="s">
        <v>172</v>
      </c>
      <c r="D842" s="61" t="s">
        <v>1035</v>
      </c>
      <c r="E842" s="61">
        <v>1111729</v>
      </c>
      <c r="F842" s="61">
        <v>1111729</v>
      </c>
      <c r="G842" s="63">
        <v>4</v>
      </c>
      <c r="I842" s="60">
        <v>131233.5</v>
      </c>
      <c r="J842" s="57">
        <v>748.44225000000006</v>
      </c>
      <c r="K842" s="59">
        <v>175.34218571973989</v>
      </c>
      <c r="L842" s="58"/>
      <c r="M842" s="57">
        <v>148842</v>
      </c>
      <c r="O842" s="57">
        <v>149139.68400000001</v>
      </c>
      <c r="P842" s="52"/>
      <c r="Q842" s="56">
        <v>174.13239769193675</v>
      </c>
      <c r="R842" s="55">
        <v>157077</v>
      </c>
      <c r="S842" s="55">
        <v>902.05499999999995</v>
      </c>
      <c r="T842" s="55">
        <v>53.242500000000007</v>
      </c>
      <c r="U842" s="55" t="e">
        <v>#N/A</v>
      </c>
      <c r="V842" s="55">
        <v>0</v>
      </c>
      <c r="W842" s="46">
        <v>-11.730319170987542</v>
      </c>
      <c r="X842" s="46">
        <v>99.636491773887542</v>
      </c>
      <c r="Y842" s="55">
        <v>191.67499999999995</v>
      </c>
      <c r="Z842" s="54">
        <v>0.21248704347295894</v>
      </c>
      <c r="AA842" s="54">
        <v>3.1415911132892271E-2</v>
      </c>
      <c r="AB842" s="53">
        <v>4</v>
      </c>
      <c r="AC842" s="52"/>
      <c r="AD842" s="51">
        <v>0.06</v>
      </c>
      <c r="AE842" s="50">
        <v>185.86271686292429</v>
      </c>
      <c r="AF842" s="49">
        <v>802.41850822611241</v>
      </c>
      <c r="AG842" s="49">
        <v>74.14</v>
      </c>
      <c r="AH842" s="49">
        <v>636.24</v>
      </c>
      <c r="AI842" s="48">
        <v>710.38</v>
      </c>
      <c r="AJ842" s="46">
        <v>92.038508226112413</v>
      </c>
      <c r="AK842" s="47">
        <v>16</v>
      </c>
      <c r="AL842" s="46">
        <v>108.03850822611241</v>
      </c>
    </row>
    <row r="843" spans="2:38">
      <c r="B843" s="62" t="s">
        <v>85</v>
      </c>
      <c r="C843" s="62" t="s">
        <v>1036</v>
      </c>
      <c r="D843" s="61" t="s">
        <v>1037</v>
      </c>
      <c r="E843" s="61">
        <v>1111598</v>
      </c>
      <c r="F843" s="61">
        <v>1111598</v>
      </c>
      <c r="G843" s="63">
        <v>6</v>
      </c>
      <c r="I843" s="60">
        <v>183359</v>
      </c>
      <c r="J843" s="57">
        <v>1334.845</v>
      </c>
      <c r="K843" s="59">
        <v>137.36351411587114</v>
      </c>
      <c r="L843" s="58"/>
      <c r="M843" s="57">
        <v>204619.25</v>
      </c>
      <c r="O843" s="57">
        <v>205028.48850000001</v>
      </c>
      <c r="P843" s="52"/>
      <c r="Q843" s="56">
        <v>144.41401025462019</v>
      </c>
      <c r="R843" s="55">
        <v>202722.25</v>
      </c>
      <c r="S843" s="55">
        <v>1403.7574999999999</v>
      </c>
      <c r="T843" s="55">
        <v>131.035</v>
      </c>
      <c r="U843" s="55">
        <v>101.93749999999999</v>
      </c>
      <c r="V843" s="55">
        <v>100.32925</v>
      </c>
      <c r="W843" s="46">
        <v>-9.4331255551554705</v>
      </c>
      <c r="X843" s="46">
        <v>71.08083091005642</v>
      </c>
      <c r="Y843" s="55">
        <v>203.33750000000009</v>
      </c>
      <c r="Z843" s="54">
        <v>0.14485229820677725</v>
      </c>
      <c r="AA843" s="54">
        <v>2.9911415115496751E-2</v>
      </c>
      <c r="AB843" s="53">
        <v>8.25</v>
      </c>
      <c r="AC843" s="52"/>
      <c r="AD843" s="51">
        <v>0.12</v>
      </c>
      <c r="AE843" s="50">
        <v>153.84713580977566</v>
      </c>
      <c r="AF843" s="49">
        <v>1332.6766690899435</v>
      </c>
      <c r="AG843" s="49">
        <v>5.3</v>
      </c>
      <c r="AH843" s="49">
        <v>1195.1199999999999</v>
      </c>
      <c r="AI843" s="48">
        <v>1200.4199999999998</v>
      </c>
      <c r="AJ843" s="46">
        <v>132.25666908994367</v>
      </c>
      <c r="AK843" s="47">
        <v>28</v>
      </c>
      <c r="AL843" s="46">
        <v>160.25666908994367</v>
      </c>
    </row>
    <row r="844" spans="2:38">
      <c r="B844" s="62" t="s">
        <v>113</v>
      </c>
      <c r="C844" s="62" t="s">
        <v>795</v>
      </c>
      <c r="D844" s="61" t="s">
        <v>1038</v>
      </c>
      <c r="E844" s="61">
        <v>1110514</v>
      </c>
      <c r="F844" s="61">
        <v>1110514</v>
      </c>
      <c r="G844" s="63">
        <v>4</v>
      </c>
      <c r="I844" s="60">
        <v>141235.5</v>
      </c>
      <c r="J844" s="57">
        <v>875.71</v>
      </c>
      <c r="K844" s="59">
        <v>161.28113188155896</v>
      </c>
      <c r="L844" s="58"/>
      <c r="M844" s="57">
        <v>150766.75</v>
      </c>
      <c r="O844" s="57">
        <v>151068.28349999999</v>
      </c>
      <c r="P844" s="52"/>
      <c r="Q844" s="56">
        <v>167.24979504659993</v>
      </c>
      <c r="R844" s="55">
        <v>155047.25</v>
      </c>
      <c r="S844" s="55">
        <v>927.04</v>
      </c>
      <c r="T844" s="55">
        <v>0</v>
      </c>
      <c r="U844" s="55">
        <v>123.721</v>
      </c>
      <c r="V844" s="55">
        <v>27.5625</v>
      </c>
      <c r="W844" s="46">
        <v>-6.9338273854837382</v>
      </c>
      <c r="X844" s="46">
        <v>59.746729882693899</v>
      </c>
      <c r="Y844" s="55">
        <v>19.67999999999995</v>
      </c>
      <c r="Z844" s="54">
        <v>2.1228857438729667E-2</v>
      </c>
      <c r="AA844" s="54">
        <v>1.6620691576806262E-2</v>
      </c>
      <c r="AB844" s="53">
        <v>3.75</v>
      </c>
      <c r="AC844" s="52"/>
      <c r="AD844" s="51">
        <v>0.08</v>
      </c>
      <c r="AE844" s="50">
        <v>174.18362243208367</v>
      </c>
      <c r="AF844" s="49">
        <v>867.29327011730607</v>
      </c>
      <c r="AG844" s="49">
        <v>0</v>
      </c>
      <c r="AH844" s="49">
        <v>907.36</v>
      </c>
      <c r="AI844" s="48">
        <v>907.36</v>
      </c>
      <c r="AJ844" s="46">
        <v>-40.066729882693949</v>
      </c>
      <c r="AK844" s="47">
        <v>12</v>
      </c>
      <c r="AL844" s="46">
        <v>-28.066729882693949</v>
      </c>
    </row>
    <row r="845" spans="2:38">
      <c r="B845" s="62" t="s">
        <v>154</v>
      </c>
      <c r="C845" s="62" t="s">
        <v>185</v>
      </c>
      <c r="D845" s="61" t="s">
        <v>1039</v>
      </c>
      <c r="E845" s="61">
        <v>1110556</v>
      </c>
      <c r="F845" s="61">
        <v>1110556</v>
      </c>
      <c r="G845" s="63">
        <v>4</v>
      </c>
      <c r="I845" s="60">
        <v>159859.25</v>
      </c>
      <c r="J845" s="57">
        <v>987.00324999999998</v>
      </c>
      <c r="K845" s="59">
        <v>161.96425898293649</v>
      </c>
      <c r="L845" s="58"/>
      <c r="M845" s="57">
        <v>159471.5</v>
      </c>
      <c r="O845" s="57">
        <v>159790.443</v>
      </c>
      <c r="P845" s="52"/>
      <c r="Q845" s="56">
        <v>160.87206979074867</v>
      </c>
      <c r="R845" s="55">
        <v>163650.25</v>
      </c>
      <c r="S845" s="55">
        <v>1017.2695</v>
      </c>
      <c r="T845" s="55">
        <v>19.5</v>
      </c>
      <c r="U845" s="55">
        <v>83.775000000000006</v>
      </c>
      <c r="V845" s="55">
        <v>81.074749999999995</v>
      </c>
      <c r="W845" s="46">
        <v>-14.049329910822735</v>
      </c>
      <c r="X845" s="46">
        <v>103.77096138428976</v>
      </c>
      <c r="Y845" s="55">
        <v>80.789499999999862</v>
      </c>
      <c r="Z845" s="54">
        <v>7.9417991004350236E-2</v>
      </c>
      <c r="AA845" s="54">
        <v>7.537357390873016E-3</v>
      </c>
      <c r="AB845" s="53">
        <v>1.75</v>
      </c>
      <c r="AC845" s="52"/>
      <c r="AD845" s="51">
        <v>0.08</v>
      </c>
      <c r="AE845" s="50">
        <v>174.9213997015714</v>
      </c>
      <c r="AF845" s="49">
        <v>913.49853861571023</v>
      </c>
      <c r="AG845" s="49">
        <v>10.32</v>
      </c>
      <c r="AH845" s="49">
        <v>926.16000000000008</v>
      </c>
      <c r="AI845" s="48">
        <v>936.48000000000013</v>
      </c>
      <c r="AJ845" s="46">
        <v>-22.981461384289901</v>
      </c>
      <c r="AK845" s="47">
        <v>19</v>
      </c>
      <c r="AL845" s="46">
        <v>-3.9814613842899007</v>
      </c>
    </row>
    <row r="846" spans="2:38">
      <c r="B846" s="62" t="s">
        <v>154</v>
      </c>
      <c r="C846" s="62" t="s">
        <v>155</v>
      </c>
      <c r="D846" s="61" t="s">
        <v>1040</v>
      </c>
      <c r="E846" s="61">
        <v>1110608</v>
      </c>
      <c r="F846" s="61">
        <v>1110608</v>
      </c>
      <c r="G846" s="63">
        <v>4</v>
      </c>
      <c r="I846" s="60">
        <v>366127.75</v>
      </c>
      <c r="J846" s="57">
        <v>2195.1477500000001</v>
      </c>
      <c r="K846" s="59">
        <v>166.78957031479999</v>
      </c>
      <c r="L846" s="58"/>
      <c r="M846" s="57">
        <v>393951.5</v>
      </c>
      <c r="O846" s="57">
        <v>394739.40299999999</v>
      </c>
      <c r="P846" s="52"/>
      <c r="Q846" s="56">
        <v>157.08605198090848</v>
      </c>
      <c r="R846" s="55">
        <v>396106.5</v>
      </c>
      <c r="S846" s="55">
        <v>2521.58925</v>
      </c>
      <c r="T846" s="55">
        <v>6.5</v>
      </c>
      <c r="U846" s="55">
        <v>191.66249999999999</v>
      </c>
      <c r="V846" s="55">
        <v>287.72899999999998</v>
      </c>
      <c r="W846" s="46">
        <v>-21.378788255927503</v>
      </c>
      <c r="X846" s="46">
        <v>309.72834520692277</v>
      </c>
      <c r="Y846" s="55">
        <v>304.58924999999999</v>
      </c>
      <c r="Z846" s="54">
        <v>0.12079257158952435</v>
      </c>
      <c r="AA846" s="54">
        <v>1.0733964834076277E-2</v>
      </c>
      <c r="AB846" s="53">
        <v>5.25</v>
      </c>
      <c r="AC846" s="52"/>
      <c r="AD846" s="51">
        <v>7.0000000000000007E-2</v>
      </c>
      <c r="AE846" s="50">
        <v>178.46484023683598</v>
      </c>
      <c r="AF846" s="49">
        <v>2211.8609047930772</v>
      </c>
      <c r="AG846" s="49">
        <v>8.6</v>
      </c>
      <c r="AH846" s="49">
        <v>2208.4</v>
      </c>
      <c r="AI846" s="48">
        <v>2217</v>
      </c>
      <c r="AJ846" s="46">
        <v>-5.1390952069227751</v>
      </c>
      <c r="AK846" s="47">
        <v>45</v>
      </c>
      <c r="AL846" s="46">
        <v>39.860904793077225</v>
      </c>
    </row>
    <row r="847" spans="2:38">
      <c r="B847" s="62" t="s">
        <v>80</v>
      </c>
      <c r="C847" s="62" t="s">
        <v>400</v>
      </c>
      <c r="D847" s="61" t="s">
        <v>1041</v>
      </c>
      <c r="E847" s="61">
        <v>1112309</v>
      </c>
      <c r="F847" s="61">
        <v>1112309</v>
      </c>
      <c r="G847" s="63">
        <v>5</v>
      </c>
      <c r="I847" s="60">
        <v>220156.25</v>
      </c>
      <c r="J847" s="57">
        <v>1437.1857500000001</v>
      </c>
      <c r="K847" s="59">
        <v>153.18566163072518</v>
      </c>
      <c r="L847" s="58"/>
      <c r="M847" s="57">
        <v>240141</v>
      </c>
      <c r="O847" s="57">
        <v>240621.28200000001</v>
      </c>
      <c r="P847" s="52"/>
      <c r="Q847" s="56">
        <v>174.67595009300584</v>
      </c>
      <c r="R847" s="55">
        <v>237582</v>
      </c>
      <c r="S847" s="55">
        <v>1360.1299999999999</v>
      </c>
      <c r="T847" s="55">
        <v>0</v>
      </c>
      <c r="U847" s="55">
        <v>196</v>
      </c>
      <c r="V847" s="55">
        <v>30.454250000000002</v>
      </c>
      <c r="W847" s="46">
        <v>7.7035789155153793</v>
      </c>
      <c r="X847" s="46">
        <v>-80.954415961376526</v>
      </c>
      <c r="Y847" s="55">
        <v>-68.870000000000118</v>
      </c>
      <c r="Z847" s="54">
        <v>-5.0634865784888301E-2</v>
      </c>
      <c r="AA847" s="54">
        <v>0</v>
      </c>
      <c r="AB847" s="53">
        <v>0</v>
      </c>
      <c r="AC847" s="52"/>
      <c r="AD847" s="51">
        <v>0.09</v>
      </c>
      <c r="AE847" s="50">
        <v>166.97237117749046</v>
      </c>
      <c r="AF847" s="49">
        <v>1441.0844159613764</v>
      </c>
      <c r="AG847" s="49">
        <v>0</v>
      </c>
      <c r="AH847" s="49">
        <v>1429</v>
      </c>
      <c r="AI847" s="48">
        <v>1429</v>
      </c>
      <c r="AJ847" s="46">
        <v>12.084415961376408</v>
      </c>
      <c r="AK847" s="47">
        <v>25</v>
      </c>
      <c r="AL847" s="46">
        <v>37.084415961376408</v>
      </c>
    </row>
    <row r="848" spans="2:38">
      <c r="B848" s="62" t="s">
        <v>65</v>
      </c>
      <c r="C848" s="62" t="s">
        <v>135</v>
      </c>
      <c r="D848" s="61" t="s">
        <v>1042</v>
      </c>
      <c r="E848" s="61">
        <v>1111779</v>
      </c>
      <c r="F848" s="61">
        <v>1111779</v>
      </c>
      <c r="G848" s="63">
        <v>4</v>
      </c>
      <c r="I848" s="60">
        <v>265302.75</v>
      </c>
      <c r="J848" s="57">
        <v>1575.6242499999998</v>
      </c>
      <c r="K848" s="59">
        <v>168.37945341346455</v>
      </c>
      <c r="L848" s="58"/>
      <c r="M848" s="57">
        <v>278911</v>
      </c>
      <c r="O848" s="57">
        <v>279468.82199999999</v>
      </c>
      <c r="P848" s="52"/>
      <c r="Q848" s="56">
        <v>173.3207317183554</v>
      </c>
      <c r="R848" s="55">
        <v>287226.25</v>
      </c>
      <c r="S848" s="55">
        <v>1657.1950000000002</v>
      </c>
      <c r="T848" s="55">
        <v>43.599999999999994</v>
      </c>
      <c r="U848" s="55">
        <v>181.77924999999999</v>
      </c>
      <c r="V848" s="55">
        <v>34.387500000000003</v>
      </c>
      <c r="W848" s="46">
        <v>-6.8452834340516517</v>
      </c>
      <c r="X848" s="46">
        <v>106.02109096066147</v>
      </c>
      <c r="Y848" s="55">
        <v>58.715000000000146</v>
      </c>
      <c r="Z848" s="54">
        <v>3.5430350682931183E-2</v>
      </c>
      <c r="AA848" s="54">
        <v>2.9948795128617641E-3</v>
      </c>
      <c r="AB848" s="53">
        <v>1.75</v>
      </c>
      <c r="AC848" s="52"/>
      <c r="AD848" s="51">
        <v>7.0000000000000007E-2</v>
      </c>
      <c r="AE848" s="50">
        <v>180.16601515240706</v>
      </c>
      <c r="AF848" s="49">
        <v>1551.1739090393387</v>
      </c>
      <c r="AG848" s="49">
        <v>16.48</v>
      </c>
      <c r="AH848" s="49">
        <v>1582</v>
      </c>
      <c r="AI848" s="48">
        <v>1598.48</v>
      </c>
      <c r="AJ848" s="46">
        <v>-47.306090960661322</v>
      </c>
      <c r="AK848" s="47">
        <v>32</v>
      </c>
      <c r="AL848" s="46">
        <v>-15.306090960661322</v>
      </c>
    </row>
    <row r="849" spans="2:38">
      <c r="B849" s="62" t="s">
        <v>154</v>
      </c>
      <c r="C849" s="62" t="s">
        <v>268</v>
      </c>
      <c r="D849" s="61" t="s">
        <v>1043</v>
      </c>
      <c r="E849" s="61">
        <v>1110617</v>
      </c>
      <c r="F849" s="61">
        <v>1110617</v>
      </c>
      <c r="G849" s="63">
        <v>4</v>
      </c>
      <c r="I849" s="60">
        <v>649066.25</v>
      </c>
      <c r="J849" s="57">
        <v>3997.6019999999999</v>
      </c>
      <c r="K849" s="59">
        <v>162.36389965784488</v>
      </c>
      <c r="L849" s="58"/>
      <c r="M849" s="57">
        <v>670401.25</v>
      </c>
      <c r="O849" s="57">
        <v>671742.05249999999</v>
      </c>
      <c r="P849" s="52"/>
      <c r="Q849" s="56">
        <v>155.43798278609097</v>
      </c>
      <c r="R849" s="55">
        <v>668520.5</v>
      </c>
      <c r="S849" s="55">
        <v>4300.8825000000006</v>
      </c>
      <c r="T849" s="55">
        <v>35.125</v>
      </c>
      <c r="U849" s="55">
        <v>360.38724999999999</v>
      </c>
      <c r="V849" s="55">
        <v>227.10425000000001</v>
      </c>
      <c r="W849" s="46">
        <v>-19.91502884438151</v>
      </c>
      <c r="X849" s="46">
        <v>470.08400812359378</v>
      </c>
      <c r="Y849" s="55">
        <v>354.33250000000044</v>
      </c>
      <c r="Z849" s="54">
        <v>8.238599868747877E-2</v>
      </c>
      <c r="AA849" s="54">
        <v>1.9201445347786811E-2</v>
      </c>
      <c r="AB849" s="53">
        <v>14.5</v>
      </c>
      <c r="AC849" s="52"/>
      <c r="AD849" s="51">
        <v>0.08</v>
      </c>
      <c r="AE849" s="50">
        <v>175.35301163047248</v>
      </c>
      <c r="AF849" s="49">
        <v>3830.7984918764068</v>
      </c>
      <c r="AG849" s="49">
        <v>61.4</v>
      </c>
      <c r="AH849" s="49">
        <v>3885.15</v>
      </c>
      <c r="AI849" s="48">
        <v>3946.55</v>
      </c>
      <c r="AJ849" s="46">
        <v>-115.75150812359334</v>
      </c>
      <c r="AK849" s="47">
        <v>71</v>
      </c>
      <c r="AL849" s="46">
        <v>-44.751508123593339</v>
      </c>
    </row>
    <row r="850" spans="2:38">
      <c r="B850" s="62" t="s">
        <v>91</v>
      </c>
      <c r="C850" s="62" t="s">
        <v>243</v>
      </c>
      <c r="D850" s="61" t="s">
        <v>1044</v>
      </c>
      <c r="E850" s="61">
        <v>1112732</v>
      </c>
      <c r="F850" s="61">
        <v>1112732</v>
      </c>
      <c r="G850" s="63">
        <v>4</v>
      </c>
      <c r="I850" s="60">
        <v>223259</v>
      </c>
      <c r="J850" s="57">
        <v>1342.4392500000001</v>
      </c>
      <c r="K850" s="59">
        <v>166.30845678864051</v>
      </c>
      <c r="L850" s="58"/>
      <c r="M850" s="57">
        <v>225549.25</v>
      </c>
      <c r="O850" s="57">
        <v>226000.34849999999</v>
      </c>
      <c r="P850" s="52"/>
      <c r="Q850" s="56">
        <v>179.4653078589109</v>
      </c>
      <c r="R850" s="55">
        <v>232012.75</v>
      </c>
      <c r="S850" s="55">
        <v>1292.8</v>
      </c>
      <c r="T850" s="55">
        <v>0</v>
      </c>
      <c r="U850" s="55">
        <v>142.44150000000002</v>
      </c>
      <c r="V850" s="55">
        <v>54.637500000000003</v>
      </c>
      <c r="W850" s="46">
        <v>1.5152590950655451</v>
      </c>
      <c r="X850" s="46">
        <v>22.778721163929504</v>
      </c>
      <c r="Y850" s="55">
        <v>17.559999999999945</v>
      </c>
      <c r="Z850" s="54">
        <v>1.3582920792079166E-2</v>
      </c>
      <c r="AA850" s="54">
        <v>2.3550043843166734E-2</v>
      </c>
      <c r="AB850" s="53">
        <v>8.25</v>
      </c>
      <c r="AC850" s="52"/>
      <c r="AD850" s="51">
        <v>7.0000000000000007E-2</v>
      </c>
      <c r="AE850" s="50">
        <v>177.95004876384536</v>
      </c>
      <c r="AF850" s="49">
        <v>1270.0212788360705</v>
      </c>
      <c r="AG850" s="49">
        <v>0</v>
      </c>
      <c r="AH850" s="49">
        <v>1275.24</v>
      </c>
      <c r="AI850" s="48">
        <v>1275.24</v>
      </c>
      <c r="AJ850" s="46">
        <v>-5.2187211639295583</v>
      </c>
      <c r="AK850" s="47">
        <v>20</v>
      </c>
      <c r="AL850" s="46">
        <v>14.781278836070442</v>
      </c>
    </row>
    <row r="851" spans="2:38">
      <c r="B851" s="62" t="s">
        <v>85</v>
      </c>
      <c r="C851" s="62" t="s">
        <v>86</v>
      </c>
      <c r="D851" s="61" t="s">
        <v>1045</v>
      </c>
      <c r="E851" s="61">
        <v>1111849</v>
      </c>
      <c r="F851" s="61">
        <v>1111849</v>
      </c>
      <c r="G851" s="63">
        <v>6</v>
      </c>
      <c r="I851" s="60">
        <v>188487</v>
      </c>
      <c r="J851" s="57">
        <v>1435.2875000000001</v>
      </c>
      <c r="K851" s="59">
        <v>131.32351532358499</v>
      </c>
      <c r="L851" s="58"/>
      <c r="M851" s="57">
        <v>196101.25</v>
      </c>
      <c r="O851" s="57">
        <v>196493.45250000001</v>
      </c>
      <c r="P851" s="52"/>
      <c r="Q851" s="56">
        <v>133.33362063978615</v>
      </c>
      <c r="R851" s="55">
        <v>201102</v>
      </c>
      <c r="S851" s="55">
        <v>1508.2617500000001</v>
      </c>
      <c r="T851" s="55">
        <v>81.148499999999999</v>
      </c>
      <c r="U851" s="55">
        <v>132.86250000000001</v>
      </c>
      <c r="V851" s="55">
        <v>66.979250000000008</v>
      </c>
      <c r="W851" s="46">
        <v>-13.748716522629024</v>
      </c>
      <c r="X851" s="46">
        <v>172.31988035848917</v>
      </c>
      <c r="Y851" s="55">
        <v>187.26175000000012</v>
      </c>
      <c r="Z851" s="54">
        <v>0.12415732879256541</v>
      </c>
      <c r="AA851" s="54">
        <v>0</v>
      </c>
      <c r="AB851" s="53">
        <v>0</v>
      </c>
      <c r="AC851" s="52"/>
      <c r="AD851" s="51">
        <v>0.12</v>
      </c>
      <c r="AE851" s="50">
        <v>147.08233716241517</v>
      </c>
      <c r="AF851" s="49">
        <v>1335.9418696415109</v>
      </c>
      <c r="AG851" s="49">
        <v>75</v>
      </c>
      <c r="AH851" s="49">
        <v>1246</v>
      </c>
      <c r="AI851" s="48">
        <v>1321</v>
      </c>
      <c r="AJ851" s="46">
        <v>14.941869641510948</v>
      </c>
      <c r="AK851" s="47">
        <v>29</v>
      </c>
      <c r="AL851" s="46">
        <v>43.941869641510948</v>
      </c>
    </row>
    <row r="852" spans="2:38">
      <c r="B852" s="62" t="s">
        <v>205</v>
      </c>
      <c r="C852" s="62" t="s">
        <v>428</v>
      </c>
      <c r="D852" s="61" t="s">
        <v>1046</v>
      </c>
      <c r="E852" s="61">
        <v>1111516</v>
      </c>
      <c r="F852" s="61">
        <v>1111516</v>
      </c>
      <c r="G852" s="63">
        <v>6</v>
      </c>
      <c r="I852" s="60">
        <v>119226.5</v>
      </c>
      <c r="J852" s="57">
        <v>849.16949999999997</v>
      </c>
      <c r="K852" s="59">
        <v>140.40365321646621</v>
      </c>
      <c r="L852" s="58"/>
      <c r="M852" s="57">
        <v>129101.5</v>
      </c>
      <c r="O852" s="57">
        <v>129359.70299999999</v>
      </c>
      <c r="P852" s="52"/>
      <c r="Q852" s="56">
        <v>148.05688385367671</v>
      </c>
      <c r="R852" s="55">
        <v>127680</v>
      </c>
      <c r="S852" s="55">
        <v>862.37125000000003</v>
      </c>
      <c r="T852" s="55">
        <v>2.5882499999999986</v>
      </c>
      <c r="U852" s="55">
        <v>199.19150000000002</v>
      </c>
      <c r="V852" s="55">
        <v>0</v>
      </c>
      <c r="W852" s="46">
        <v>-7.7911712166007874</v>
      </c>
      <c r="X852" s="46">
        <v>32.333923312368029</v>
      </c>
      <c r="Y852" s="55">
        <v>-33.028749999999945</v>
      </c>
      <c r="Z852" s="54">
        <v>-3.8299920133005295E-2</v>
      </c>
      <c r="AA852" s="54">
        <v>0</v>
      </c>
      <c r="AB852" s="53">
        <v>0</v>
      </c>
      <c r="AC852" s="52"/>
      <c r="AD852" s="51">
        <v>0.11</v>
      </c>
      <c r="AE852" s="50">
        <v>155.8480550702775</v>
      </c>
      <c r="AF852" s="49">
        <v>830.037326687632</v>
      </c>
      <c r="AG852" s="49">
        <v>14</v>
      </c>
      <c r="AH852" s="49">
        <v>881.4</v>
      </c>
      <c r="AI852" s="48">
        <v>895.4</v>
      </c>
      <c r="AJ852" s="46">
        <v>-65.362673312367974</v>
      </c>
      <c r="AK852" s="47">
        <v>20</v>
      </c>
      <c r="AL852" s="46">
        <v>-45.362673312367974</v>
      </c>
    </row>
    <row r="853" spans="2:38">
      <c r="B853" s="62" t="s">
        <v>91</v>
      </c>
      <c r="C853" s="62" t="s">
        <v>243</v>
      </c>
      <c r="D853" s="61" t="s">
        <v>1047</v>
      </c>
      <c r="E853" s="61">
        <v>1113010</v>
      </c>
      <c r="F853" s="61">
        <v>1113010</v>
      </c>
      <c r="G853" s="63">
        <v>4</v>
      </c>
      <c r="I853" s="60">
        <v>228796</v>
      </c>
      <c r="J853" s="57">
        <v>1391.06575</v>
      </c>
      <c r="K853" s="59">
        <v>164.47533123434317</v>
      </c>
      <c r="L853" s="58"/>
      <c r="M853" s="57">
        <v>236271</v>
      </c>
      <c r="O853" s="57">
        <v>236743.54199999999</v>
      </c>
      <c r="P853" s="52"/>
      <c r="Q853" s="56">
        <v>163.53198802499264</v>
      </c>
      <c r="R853" s="55">
        <v>236674</v>
      </c>
      <c r="S853" s="55">
        <v>1447.2642500000002</v>
      </c>
      <c r="T853" s="55">
        <v>3.75</v>
      </c>
      <c r="U853" s="55">
        <v>100.24175</v>
      </c>
      <c r="V853" s="55">
        <v>123.52925</v>
      </c>
      <c r="W853" s="46">
        <v>-14.101369708097991</v>
      </c>
      <c r="X853" s="46">
        <v>114.49913751629947</v>
      </c>
      <c r="Y853" s="55">
        <v>100.8442500000001</v>
      </c>
      <c r="Z853" s="54">
        <v>6.9679224094701495E-2</v>
      </c>
      <c r="AA853" s="54">
        <v>4.1853013817502165E-2</v>
      </c>
      <c r="AB853" s="53">
        <v>18.5</v>
      </c>
      <c r="AC853" s="52"/>
      <c r="AD853" s="51">
        <v>0.08</v>
      </c>
      <c r="AE853" s="50">
        <v>177.63335773309063</v>
      </c>
      <c r="AF853" s="49">
        <v>1332.7651124837007</v>
      </c>
      <c r="AG853" s="49">
        <v>5</v>
      </c>
      <c r="AH853" s="49">
        <v>1341.42</v>
      </c>
      <c r="AI853" s="48">
        <v>1346.42</v>
      </c>
      <c r="AJ853" s="46">
        <v>-13.654887516299368</v>
      </c>
      <c r="AK853" s="47">
        <v>29</v>
      </c>
      <c r="AL853" s="46">
        <v>15.345112483700632</v>
      </c>
    </row>
    <row r="854" spans="2:38">
      <c r="B854" s="62" t="s">
        <v>74</v>
      </c>
      <c r="C854" s="62" t="s">
        <v>75</v>
      </c>
      <c r="D854" s="61" t="s">
        <v>1048</v>
      </c>
      <c r="E854" s="61">
        <v>1110498</v>
      </c>
      <c r="F854" s="61">
        <v>1110498</v>
      </c>
      <c r="G854" s="63">
        <v>2</v>
      </c>
      <c r="I854" s="60">
        <v>232740</v>
      </c>
      <c r="J854" s="57">
        <v>1214.325</v>
      </c>
      <c r="K854" s="59">
        <v>191.66203446359089</v>
      </c>
      <c r="L854" s="58"/>
      <c r="M854" s="57">
        <v>246059.75</v>
      </c>
      <c r="O854" s="57">
        <v>246551.8695</v>
      </c>
      <c r="P854" s="66"/>
      <c r="Q854" s="56">
        <v>209.82828805846376</v>
      </c>
      <c r="R854" s="55">
        <v>249222.5</v>
      </c>
      <c r="S854" s="55">
        <v>1187.7449999999999</v>
      </c>
      <c r="T854" s="55">
        <v>0</v>
      </c>
      <c r="U854" s="55">
        <v>193.97075000000001</v>
      </c>
      <c r="V854" s="55">
        <v>24</v>
      </c>
      <c r="W854" s="46">
        <v>14.333012905601066</v>
      </c>
      <c r="X854" s="46">
        <v>-73.420362217653974</v>
      </c>
      <c r="Y854" s="55">
        <v>-12.275000000000091</v>
      </c>
      <c r="Z854" s="54">
        <v>-1.0334709891433003E-2</v>
      </c>
      <c r="AA854" s="54">
        <v>1.8172485892785167E-2</v>
      </c>
      <c r="AB854" s="53">
        <v>4</v>
      </c>
      <c r="AC854" s="66"/>
      <c r="AD854" s="51">
        <v>0.02</v>
      </c>
      <c r="AE854" s="50">
        <v>195.49527515286269</v>
      </c>
      <c r="AF854" s="49">
        <v>1261.1653622176539</v>
      </c>
      <c r="AG854" s="49">
        <v>0</v>
      </c>
      <c r="AH854" s="49">
        <v>1200.02</v>
      </c>
      <c r="AI854" s="48">
        <v>1200.02</v>
      </c>
      <c r="AJ854" s="46">
        <v>61.145362217653883</v>
      </c>
      <c r="AK854" s="47">
        <v>13</v>
      </c>
      <c r="AL854" s="46">
        <v>74.145362217653883</v>
      </c>
    </row>
    <row r="855" spans="2:38">
      <c r="B855" s="62" t="s">
        <v>110</v>
      </c>
      <c r="C855" s="62" t="s">
        <v>124</v>
      </c>
      <c r="D855" s="61" t="s">
        <v>1049</v>
      </c>
      <c r="E855" s="61">
        <v>1112078</v>
      </c>
      <c r="F855" s="61">
        <v>1112078</v>
      </c>
      <c r="G855" s="63">
        <v>4</v>
      </c>
      <c r="I855" s="60">
        <v>278417.5</v>
      </c>
      <c r="J855" s="57">
        <v>1726.83</v>
      </c>
      <c r="K855" s="59">
        <v>161.23040484587366</v>
      </c>
      <c r="L855" s="58"/>
      <c r="M855" s="57">
        <v>298277.25</v>
      </c>
      <c r="O855" s="57">
        <v>298873.80450000003</v>
      </c>
      <c r="P855" s="52"/>
      <c r="Q855" s="56">
        <v>175.60525272989722</v>
      </c>
      <c r="R855" s="55">
        <v>277191.75</v>
      </c>
      <c r="S855" s="55">
        <v>1578.4935</v>
      </c>
      <c r="T855" s="55">
        <v>2.6666666666666665</v>
      </c>
      <c r="U855" s="55">
        <v>123.94175000000001</v>
      </c>
      <c r="V855" s="55">
        <v>123.27499999999999</v>
      </c>
      <c r="W855" s="46">
        <v>1.4764154963536669</v>
      </c>
      <c r="X855" s="46">
        <v>-137.90114920533028</v>
      </c>
      <c r="Y855" s="55">
        <v>-1.9864999999999782</v>
      </c>
      <c r="Z855" s="54">
        <v>-1.2584784162874146E-3</v>
      </c>
      <c r="AA855" s="54">
        <v>7.0452372097965246E-2</v>
      </c>
      <c r="AB855" s="53">
        <v>31</v>
      </c>
      <c r="AC855" s="52"/>
      <c r="AD855" s="51">
        <v>0.08</v>
      </c>
      <c r="AE855" s="50">
        <v>174.12883723354355</v>
      </c>
      <c r="AF855" s="49">
        <v>1716.3946492053303</v>
      </c>
      <c r="AG855" s="49">
        <v>2</v>
      </c>
      <c r="AH855" s="49">
        <v>1578.48</v>
      </c>
      <c r="AI855" s="48">
        <v>1580.48</v>
      </c>
      <c r="AJ855" s="46">
        <v>135.91464920533031</v>
      </c>
      <c r="AK855" s="47">
        <v>26</v>
      </c>
      <c r="AL855" s="46">
        <v>161.91464920533031</v>
      </c>
    </row>
    <row r="856" spans="2:38">
      <c r="B856" s="62" t="s">
        <v>91</v>
      </c>
      <c r="C856" s="62" t="s">
        <v>482</v>
      </c>
      <c r="D856" s="61" t="s">
        <v>1050</v>
      </c>
      <c r="E856" s="61">
        <v>1112711</v>
      </c>
      <c r="F856" s="61">
        <v>1112711</v>
      </c>
      <c r="G856" s="63">
        <v>2</v>
      </c>
      <c r="I856" s="60">
        <v>456895.75</v>
      </c>
      <c r="J856" s="57">
        <v>2446.2392500000001</v>
      </c>
      <c r="K856" s="59">
        <v>186.77476048182939</v>
      </c>
      <c r="L856" s="58"/>
      <c r="M856" s="57">
        <v>460050.75</v>
      </c>
      <c r="O856" s="57">
        <v>460970.85149999999</v>
      </c>
      <c r="P856" s="52"/>
      <c r="Q856" s="56">
        <v>194.68323582134363</v>
      </c>
      <c r="R856" s="55">
        <v>468172.25</v>
      </c>
      <c r="S856" s="55">
        <v>2404.7897499999999</v>
      </c>
      <c r="T856" s="55">
        <v>0</v>
      </c>
      <c r="U856" s="55">
        <v>216.98750000000001</v>
      </c>
      <c r="V856" s="55">
        <v>167.51675</v>
      </c>
      <c r="W856" s="46">
        <v>0.43748492024107577</v>
      </c>
      <c r="X856" s="46">
        <v>31.65752259443525</v>
      </c>
      <c r="Y856" s="55">
        <v>102.6597499999998</v>
      </c>
      <c r="Z856" s="54">
        <v>4.2689698756408871E-2</v>
      </c>
      <c r="AA856" s="54">
        <v>3.6278571875530768E-2</v>
      </c>
      <c r="AB856" s="53">
        <v>25.25</v>
      </c>
      <c r="AC856" s="52"/>
      <c r="AD856" s="51">
        <v>0.04</v>
      </c>
      <c r="AE856" s="50">
        <v>194.24575090110255</v>
      </c>
      <c r="AF856" s="49">
        <v>2373.1322274055647</v>
      </c>
      <c r="AG856" s="49">
        <v>0</v>
      </c>
      <c r="AH856" s="49">
        <v>2302.13</v>
      </c>
      <c r="AI856" s="48">
        <v>2302.13</v>
      </c>
      <c r="AJ856" s="46">
        <v>71.002227405564554</v>
      </c>
      <c r="AK856" s="47">
        <v>37</v>
      </c>
      <c r="AL856" s="46">
        <v>108.00222740556455</v>
      </c>
    </row>
    <row r="857" spans="2:38">
      <c r="B857" s="62" t="s">
        <v>80</v>
      </c>
      <c r="C857" s="62" t="s">
        <v>400</v>
      </c>
      <c r="D857" s="61" t="s">
        <v>1051</v>
      </c>
      <c r="E857" s="61">
        <v>1112317</v>
      </c>
      <c r="F857" s="61">
        <v>1112317</v>
      </c>
      <c r="G857" s="63">
        <v>3</v>
      </c>
      <c r="I857" s="60">
        <v>165066.75</v>
      </c>
      <c r="J857" s="57">
        <v>922.63824999999997</v>
      </c>
      <c r="K857" s="59">
        <v>178.90733448347714</v>
      </c>
      <c r="L857" s="58"/>
      <c r="M857" s="57">
        <v>175916</v>
      </c>
      <c r="O857" s="57">
        <v>176267.83199999999</v>
      </c>
      <c r="P857" s="52"/>
      <c r="Q857" s="56">
        <v>189.10774009771069</v>
      </c>
      <c r="R857" s="55">
        <v>178432.75</v>
      </c>
      <c r="S857" s="55">
        <v>943.55074999999999</v>
      </c>
      <c r="T857" s="55">
        <v>0</v>
      </c>
      <c r="U857" s="55">
        <v>32.133250000000004</v>
      </c>
      <c r="V857" s="55">
        <v>39.637500000000003</v>
      </c>
      <c r="W857" s="46">
        <v>-0.53403445477508171</v>
      </c>
      <c r="X857" s="46">
        <v>14.072883554410282</v>
      </c>
      <c r="Y857" s="55">
        <v>44.550749999999994</v>
      </c>
      <c r="Z857" s="54">
        <v>4.7216061245248325E-2</v>
      </c>
      <c r="AA857" s="54">
        <v>0</v>
      </c>
      <c r="AB857" s="53">
        <v>0</v>
      </c>
      <c r="AC857" s="52"/>
      <c r="AD857" s="51">
        <v>0.06</v>
      </c>
      <c r="AE857" s="50">
        <v>189.64177455248577</v>
      </c>
      <c r="AF857" s="49">
        <v>929.47786644558971</v>
      </c>
      <c r="AG857" s="49">
        <v>0</v>
      </c>
      <c r="AH857" s="49">
        <v>899</v>
      </c>
      <c r="AI857" s="48">
        <v>899</v>
      </c>
      <c r="AJ857" s="46">
        <v>30.477866445589711</v>
      </c>
      <c r="AK857" s="47">
        <v>21</v>
      </c>
      <c r="AL857" s="46">
        <v>51.477866445589711</v>
      </c>
    </row>
    <row r="858" spans="2:38">
      <c r="B858" s="62" t="s">
        <v>151</v>
      </c>
      <c r="C858" s="62" t="s">
        <v>310</v>
      </c>
      <c r="D858" s="61" t="s">
        <v>1052</v>
      </c>
      <c r="E858" s="61">
        <v>1111679</v>
      </c>
      <c r="F858" s="61">
        <v>1111679</v>
      </c>
      <c r="G858" s="63">
        <v>5</v>
      </c>
      <c r="I858" s="60">
        <v>262277</v>
      </c>
      <c r="J858" s="57">
        <v>1715.60175</v>
      </c>
      <c r="K858" s="59">
        <v>152.87755447906252</v>
      </c>
      <c r="L858" s="58"/>
      <c r="M858" s="57">
        <v>273436</v>
      </c>
      <c r="O858" s="57">
        <v>273982.87199999997</v>
      </c>
      <c r="P858" s="52"/>
      <c r="Q858" s="56">
        <v>165.12116552168175</v>
      </c>
      <c r="R858" s="55">
        <v>275500</v>
      </c>
      <c r="S858" s="55">
        <v>1668.4717499999999</v>
      </c>
      <c r="T858" s="55">
        <v>129.9975</v>
      </c>
      <c r="U858" s="55">
        <v>229.09575000000001</v>
      </c>
      <c r="V858" s="55">
        <v>19.77075</v>
      </c>
      <c r="W858" s="46">
        <v>-1.5153688604964088</v>
      </c>
      <c r="X858" s="46">
        <v>24.277257982872698</v>
      </c>
      <c r="Y858" s="55">
        <v>4.1717499999999745</v>
      </c>
      <c r="Z858" s="54">
        <v>2.5003420045919115E-3</v>
      </c>
      <c r="AA858" s="54">
        <v>3.3612305784803752E-2</v>
      </c>
      <c r="AB858" s="53">
        <v>22.5</v>
      </c>
      <c r="AC858" s="52"/>
      <c r="AD858" s="51">
        <v>0.09</v>
      </c>
      <c r="AE858" s="50">
        <v>166.63653438217816</v>
      </c>
      <c r="AF858" s="49">
        <v>1644.1944920171272</v>
      </c>
      <c r="AG858" s="49">
        <v>134.30000000000001</v>
      </c>
      <c r="AH858" s="49">
        <v>1530</v>
      </c>
      <c r="AI858" s="48">
        <v>1664.3</v>
      </c>
      <c r="AJ858" s="46">
        <v>-20.105507982872723</v>
      </c>
      <c r="AK858" s="47">
        <v>31</v>
      </c>
      <c r="AL858" s="46">
        <v>10.894492017127277</v>
      </c>
    </row>
    <row r="859" spans="2:38">
      <c r="B859" s="62" t="s">
        <v>74</v>
      </c>
      <c r="C859" s="62" t="s">
        <v>219</v>
      </c>
      <c r="D859" s="61" t="s">
        <v>1053</v>
      </c>
      <c r="E859" s="61">
        <v>1112558</v>
      </c>
      <c r="F859" s="61">
        <v>1112558</v>
      </c>
      <c r="G859" s="63">
        <v>5</v>
      </c>
      <c r="I859" s="60">
        <v>374308.75</v>
      </c>
      <c r="J859" s="57">
        <v>2365.6692499999999</v>
      </c>
      <c r="K859" s="59">
        <v>158.22530981454827</v>
      </c>
      <c r="L859" s="58"/>
      <c r="M859" s="57">
        <v>394578.25</v>
      </c>
      <c r="O859" s="57">
        <v>395367.40649999998</v>
      </c>
      <c r="P859" s="52"/>
      <c r="Q859" s="56">
        <v>185.57401077041348</v>
      </c>
      <c r="R859" s="55">
        <v>404396.25</v>
      </c>
      <c r="S859" s="55">
        <v>2179.1642499999998</v>
      </c>
      <c r="T859" s="55">
        <v>75</v>
      </c>
      <c r="U859" s="55">
        <v>125.56675000000001</v>
      </c>
      <c r="V859" s="55">
        <v>96.233249999999998</v>
      </c>
      <c r="W859" s="46">
        <v>14.690676170701352</v>
      </c>
      <c r="X859" s="46">
        <v>-134.50435569600586</v>
      </c>
      <c r="Y859" s="55">
        <v>-199.37575000000015</v>
      </c>
      <c r="Z859" s="54">
        <v>-9.1491841424986745E-2</v>
      </c>
      <c r="AA859" s="54">
        <v>1.5959389479422187E-2</v>
      </c>
      <c r="AB859" s="53">
        <v>9.25</v>
      </c>
      <c r="AC859" s="52"/>
      <c r="AD859" s="51">
        <v>0.08</v>
      </c>
      <c r="AE859" s="50">
        <v>170.88333459971213</v>
      </c>
      <c r="AF859" s="49">
        <v>2313.6686056960057</v>
      </c>
      <c r="AG859" s="49">
        <v>48.54</v>
      </c>
      <c r="AH859" s="49">
        <v>2330</v>
      </c>
      <c r="AI859" s="48">
        <v>2378.54</v>
      </c>
      <c r="AJ859" s="46">
        <v>-64.871394303994293</v>
      </c>
      <c r="AK859" s="47">
        <v>41</v>
      </c>
      <c r="AL859" s="46">
        <v>-23.871394303994293</v>
      </c>
    </row>
    <row r="860" spans="2:38">
      <c r="B860" s="62" t="s">
        <v>138</v>
      </c>
      <c r="C860" s="62" t="s">
        <v>139</v>
      </c>
      <c r="D860" s="61" t="s">
        <v>1054</v>
      </c>
      <c r="E860" s="61">
        <v>1111185</v>
      </c>
      <c r="F860" s="61">
        <v>1111185</v>
      </c>
      <c r="G860" s="63">
        <v>2</v>
      </c>
      <c r="I860" s="60">
        <v>242532.25</v>
      </c>
      <c r="J860" s="57">
        <v>1271.97075</v>
      </c>
      <c r="K860" s="59">
        <v>190.67439247325461</v>
      </c>
      <c r="L860" s="58"/>
      <c r="M860" s="57">
        <v>225789.25</v>
      </c>
      <c r="O860" s="57">
        <v>226240.8285</v>
      </c>
      <c r="P860" s="52"/>
      <c r="Q860" s="56">
        <v>176.90092525268952</v>
      </c>
      <c r="R860" s="55">
        <v>236060</v>
      </c>
      <c r="S860" s="55">
        <v>1334.4192499999999</v>
      </c>
      <c r="T860" s="55">
        <v>28</v>
      </c>
      <c r="U860" s="55">
        <v>220.02500000000001</v>
      </c>
      <c r="V860" s="55">
        <v>52.33325</v>
      </c>
      <c r="W860" s="46">
        <v>-19.099074747310482</v>
      </c>
      <c r="X860" s="46">
        <v>180.12930867346927</v>
      </c>
      <c r="Y860" s="55">
        <v>100.17924999999968</v>
      </c>
      <c r="Z860" s="54">
        <v>7.5073294993308656E-2</v>
      </c>
      <c r="AA860" s="54">
        <v>1.3200161678047951E-2</v>
      </c>
      <c r="AB860" s="53">
        <v>9.25</v>
      </c>
      <c r="AC860" s="52"/>
      <c r="AD860" s="51">
        <v>0.03</v>
      </c>
      <c r="AE860" s="50">
        <v>196</v>
      </c>
      <c r="AF860" s="49">
        <v>1154.2899413265307</v>
      </c>
      <c r="AG860" s="49">
        <v>29.15</v>
      </c>
      <c r="AH860" s="49">
        <v>1205.0900000000001</v>
      </c>
      <c r="AI860" s="48">
        <v>1234.2400000000002</v>
      </c>
      <c r="AJ860" s="46">
        <v>-79.950058673469584</v>
      </c>
      <c r="AK860" s="47">
        <v>17</v>
      </c>
      <c r="AL860" s="46">
        <v>-62.950058673469584</v>
      </c>
    </row>
    <row r="861" spans="2:38">
      <c r="B861" s="62" t="s">
        <v>110</v>
      </c>
      <c r="C861" s="62" t="s">
        <v>124</v>
      </c>
      <c r="D861" s="61" t="s">
        <v>1055</v>
      </c>
      <c r="E861" s="61">
        <v>1112066</v>
      </c>
      <c r="F861" s="61">
        <v>1112066</v>
      </c>
      <c r="G861" s="63">
        <v>4</v>
      </c>
      <c r="I861" s="60">
        <v>210115.75</v>
      </c>
      <c r="J861" s="57">
        <v>1227.8800000000001</v>
      </c>
      <c r="K861" s="59">
        <v>171.12075284229726</v>
      </c>
      <c r="L861" s="58"/>
      <c r="M861" s="57">
        <v>224323.25</v>
      </c>
      <c r="O861" s="57">
        <v>224771.8965</v>
      </c>
      <c r="P861" s="52"/>
      <c r="Q861" s="56">
        <v>165.38362410065415</v>
      </c>
      <c r="R861" s="55">
        <v>227797.75</v>
      </c>
      <c r="S861" s="55">
        <v>1377.3899999999999</v>
      </c>
      <c r="T861" s="55">
        <v>0</v>
      </c>
      <c r="U861" s="55">
        <v>141.41249999999999</v>
      </c>
      <c r="V861" s="55">
        <v>187.10424999999998</v>
      </c>
      <c r="W861" s="46">
        <v>-16.004373912180966</v>
      </c>
      <c r="X861" s="46">
        <v>138.21266212511455</v>
      </c>
      <c r="Y861" s="55">
        <v>148.14999999999986</v>
      </c>
      <c r="Z861" s="54">
        <v>0.10755849831928493</v>
      </c>
      <c r="AA861" s="54">
        <v>8.9608911176436698E-2</v>
      </c>
      <c r="AB861" s="53">
        <v>29.75</v>
      </c>
      <c r="AC861" s="52"/>
      <c r="AD861" s="51">
        <v>0.06</v>
      </c>
      <c r="AE861" s="50">
        <v>181.38799801283511</v>
      </c>
      <c r="AF861" s="49">
        <v>1239.1773378748853</v>
      </c>
      <c r="AG861" s="49">
        <v>0</v>
      </c>
      <c r="AH861" s="49">
        <v>1229.24</v>
      </c>
      <c r="AI861" s="48">
        <v>1229.24</v>
      </c>
      <c r="AJ861" s="46">
        <v>9.9373378748853156</v>
      </c>
      <c r="AK861" s="47">
        <v>19</v>
      </c>
      <c r="AL861" s="46">
        <v>28.937337874885316</v>
      </c>
    </row>
    <row r="862" spans="2:38">
      <c r="B862" s="62" t="s">
        <v>145</v>
      </c>
      <c r="C862" s="62" t="s">
        <v>257</v>
      </c>
      <c r="D862" s="61" t="s">
        <v>1056</v>
      </c>
      <c r="E862" s="61">
        <v>1112985</v>
      </c>
      <c r="F862" s="61">
        <v>1112985</v>
      </c>
      <c r="G862" s="63">
        <v>4</v>
      </c>
      <c r="I862" s="60">
        <v>295239.5</v>
      </c>
      <c r="J862" s="57">
        <v>1719.3325000000002</v>
      </c>
      <c r="K862" s="59">
        <v>171.71751246486645</v>
      </c>
      <c r="L862" s="58"/>
      <c r="M862" s="57">
        <v>306011</v>
      </c>
      <c r="O862" s="57">
        <v>306623.022</v>
      </c>
      <c r="P862" s="52"/>
      <c r="Q862" s="56">
        <v>175.07901712524375</v>
      </c>
      <c r="R862" s="55">
        <v>307291.25</v>
      </c>
      <c r="S862" s="55">
        <v>1755.1575</v>
      </c>
      <c r="T862" s="55">
        <v>45</v>
      </c>
      <c r="U862" s="55">
        <v>229.72499999999999</v>
      </c>
      <c r="V862" s="55">
        <v>54.208500000000001</v>
      </c>
      <c r="W862" s="46">
        <v>-6.9415460875146664</v>
      </c>
      <c r="X862" s="46">
        <v>70.605949406249465</v>
      </c>
      <c r="Y862" s="55">
        <v>-74.532500000000027</v>
      </c>
      <c r="Z862" s="54">
        <v>-4.2464850020582215E-2</v>
      </c>
      <c r="AA862" s="54">
        <v>6.5712318988374457E-3</v>
      </c>
      <c r="AB862" s="53">
        <v>5.25</v>
      </c>
      <c r="AC862" s="52"/>
      <c r="AD862" s="51">
        <v>0.06</v>
      </c>
      <c r="AE862" s="50">
        <v>182.02056321275842</v>
      </c>
      <c r="AF862" s="49">
        <v>1684.5515505937506</v>
      </c>
      <c r="AG862" s="49">
        <v>73.45</v>
      </c>
      <c r="AH862" s="49">
        <v>1756.24</v>
      </c>
      <c r="AI862" s="48">
        <v>1829.69</v>
      </c>
      <c r="AJ862" s="46">
        <v>-145.13844940624949</v>
      </c>
      <c r="AK862" s="47">
        <v>27</v>
      </c>
      <c r="AL862" s="46">
        <v>-118.13844940624949</v>
      </c>
    </row>
    <row r="863" spans="2:38">
      <c r="B863" s="62" t="s">
        <v>113</v>
      </c>
      <c r="C863" s="62" t="s">
        <v>795</v>
      </c>
      <c r="D863" s="61" t="s">
        <v>1057</v>
      </c>
      <c r="E863" s="61">
        <v>1110526</v>
      </c>
      <c r="F863" s="61">
        <v>1110526</v>
      </c>
      <c r="G863" s="63">
        <v>4</v>
      </c>
      <c r="I863" s="60">
        <v>344842.25</v>
      </c>
      <c r="J863" s="57">
        <v>2110.7015000000001</v>
      </c>
      <c r="K863" s="59">
        <v>163.37802858433557</v>
      </c>
      <c r="L863" s="58"/>
      <c r="M863" s="57">
        <v>359773.75</v>
      </c>
      <c r="O863" s="57">
        <v>360493.29749999999</v>
      </c>
      <c r="P863" s="52"/>
      <c r="Q863" s="56">
        <v>171.25916350165213</v>
      </c>
      <c r="R863" s="55">
        <v>373855.5</v>
      </c>
      <c r="S863" s="55">
        <v>2182.9809999999998</v>
      </c>
      <c r="T863" s="55">
        <v>67.202500000000015</v>
      </c>
      <c r="U863" s="55">
        <v>362.92499999999995</v>
      </c>
      <c r="V863" s="55">
        <v>22.25</v>
      </c>
      <c r="W863" s="46">
        <v>-5.1891073694302747</v>
      </c>
      <c r="X863" s="46">
        <v>139.92727257987917</v>
      </c>
      <c r="Y863" s="55">
        <v>90.330999999999676</v>
      </c>
      <c r="Z863" s="54">
        <v>4.1379654701529552E-2</v>
      </c>
      <c r="AA863" s="54">
        <v>3.4902101596420841E-2</v>
      </c>
      <c r="AB863" s="53">
        <v>21</v>
      </c>
      <c r="AC863" s="52"/>
      <c r="AD863" s="51">
        <v>0.08</v>
      </c>
      <c r="AE863" s="50">
        <v>176.4482708710824</v>
      </c>
      <c r="AF863" s="49">
        <v>2043.0537274201206</v>
      </c>
      <c r="AG863" s="49">
        <v>58.2</v>
      </c>
      <c r="AH863" s="49">
        <v>2034.45</v>
      </c>
      <c r="AI863" s="48">
        <v>2092.65</v>
      </c>
      <c r="AJ863" s="46">
        <v>-49.596272579879496</v>
      </c>
      <c r="AK863" s="47">
        <v>40</v>
      </c>
      <c r="AL863" s="46">
        <v>-9.5962725798794963</v>
      </c>
    </row>
    <row r="864" spans="2:38">
      <c r="B864" s="62" t="s">
        <v>154</v>
      </c>
      <c r="C864" s="62" t="s">
        <v>185</v>
      </c>
      <c r="D864" s="61" t="s">
        <v>1058</v>
      </c>
      <c r="E864" s="61">
        <v>1110558</v>
      </c>
      <c r="F864" s="61">
        <v>1110558</v>
      </c>
      <c r="G864" s="63">
        <v>1</v>
      </c>
      <c r="I864" s="60">
        <v>185448.25</v>
      </c>
      <c r="J864" s="57">
        <v>947.45500000000004</v>
      </c>
      <c r="K864" s="59">
        <v>195.73304273026159</v>
      </c>
      <c r="L864" s="58"/>
      <c r="M864" s="57">
        <v>191138.25</v>
      </c>
      <c r="O864" s="57">
        <v>191520.52650000001</v>
      </c>
      <c r="P864" s="52"/>
      <c r="Q864" s="56">
        <v>182.10659474425373</v>
      </c>
      <c r="R864" s="55">
        <v>190743</v>
      </c>
      <c r="S864" s="55">
        <v>1047.4250000000002</v>
      </c>
      <c r="T864" s="55">
        <v>38.43</v>
      </c>
      <c r="U864" s="55">
        <v>65.183250000000001</v>
      </c>
      <c r="V864" s="55">
        <v>129.35825</v>
      </c>
      <c r="W864" s="46">
        <v>-13.893405255746273</v>
      </c>
      <c r="X864" s="46">
        <v>70.27945663265325</v>
      </c>
      <c r="Y864" s="55">
        <v>123.42500000000018</v>
      </c>
      <c r="Z864" s="54">
        <v>0.11783659927918481</v>
      </c>
      <c r="AA864" s="54">
        <v>1.0645066562255286E-3</v>
      </c>
      <c r="AB864" s="53">
        <v>0.5</v>
      </c>
      <c r="AC864" s="52"/>
      <c r="AD864" s="51">
        <v>0.01</v>
      </c>
      <c r="AE864" s="50">
        <v>196</v>
      </c>
      <c r="AF864" s="49">
        <v>977.14554336734693</v>
      </c>
      <c r="AG864" s="49">
        <v>36</v>
      </c>
      <c r="AH864" s="49">
        <v>888</v>
      </c>
      <c r="AI864" s="48">
        <v>924</v>
      </c>
      <c r="AJ864" s="46">
        <v>53.145543367346932</v>
      </c>
      <c r="AK864" s="47">
        <v>12</v>
      </c>
      <c r="AL864" s="46">
        <v>65.145543367346932</v>
      </c>
    </row>
    <row r="865" spans="2:38">
      <c r="B865" s="62" t="s">
        <v>205</v>
      </c>
      <c r="C865" s="62" t="s">
        <v>428</v>
      </c>
      <c r="D865" s="61" t="s">
        <v>1059</v>
      </c>
      <c r="E865" s="61" t="s">
        <v>1060</v>
      </c>
      <c r="F865" s="61">
        <v>1111505</v>
      </c>
      <c r="G865" s="63">
        <v>5</v>
      </c>
      <c r="I865" s="60">
        <v>298021.75</v>
      </c>
      <c r="J865" s="57">
        <v>2029.846</v>
      </c>
      <c r="K865" s="59">
        <v>146.81988190237092</v>
      </c>
      <c r="L865" s="58"/>
      <c r="M865" s="57">
        <v>284042.25</v>
      </c>
      <c r="O865" s="57">
        <v>284610.3345</v>
      </c>
      <c r="P865" s="52"/>
      <c r="Q865" s="56">
        <v>131.33852191648009</v>
      </c>
      <c r="R865" s="55">
        <v>284408.25</v>
      </c>
      <c r="S865" s="55">
        <v>2165.4594999999999</v>
      </c>
      <c r="T865" s="55">
        <v>28</v>
      </c>
      <c r="U865" s="55">
        <v>301.92099999999999</v>
      </c>
      <c r="V865" s="55">
        <v>21.41675</v>
      </c>
      <c r="W865" s="46">
        <v>-30.163348176127926</v>
      </c>
      <c r="X865" s="46">
        <v>403.18681339395994</v>
      </c>
      <c r="Y865" s="55">
        <v>62.579499999999825</v>
      </c>
      <c r="Z865" s="54">
        <v>2.8898947313491585E-2</v>
      </c>
      <c r="AA865" s="54">
        <v>2.3717416138747536E-2</v>
      </c>
      <c r="AB865" s="53">
        <v>4.5</v>
      </c>
      <c r="AC865" s="52"/>
      <c r="AD865" s="51">
        <v>0.1</v>
      </c>
      <c r="AE865" s="50">
        <v>161.50187009260802</v>
      </c>
      <c r="AF865" s="49">
        <v>1762.27268660604</v>
      </c>
      <c r="AG865" s="49">
        <v>78.52</v>
      </c>
      <c r="AH865" s="49">
        <v>2024.3600000000001</v>
      </c>
      <c r="AI865" s="48">
        <v>2102.88</v>
      </c>
      <c r="AJ865" s="46">
        <v>-340.60731339396011</v>
      </c>
      <c r="AK865" s="47">
        <v>44</v>
      </c>
      <c r="AL865" s="46">
        <v>-296.60731339396011</v>
      </c>
    </row>
    <row r="866" spans="2:38">
      <c r="B866" s="62" t="s">
        <v>145</v>
      </c>
      <c r="C866" s="62" t="s">
        <v>183</v>
      </c>
      <c r="D866" s="61" t="s">
        <v>1061</v>
      </c>
      <c r="E866" s="61">
        <v>1112892</v>
      </c>
      <c r="F866" s="61">
        <v>1112892</v>
      </c>
      <c r="G866" s="63">
        <v>4</v>
      </c>
      <c r="I866" s="60">
        <v>168146</v>
      </c>
      <c r="J866" s="57">
        <v>1025.3342499999999</v>
      </c>
      <c r="K866" s="59">
        <v>163.99140085294138</v>
      </c>
      <c r="L866" s="58"/>
      <c r="M866" s="57">
        <v>168642.5</v>
      </c>
      <c r="O866" s="57">
        <v>168979.785</v>
      </c>
      <c r="P866" s="52"/>
      <c r="Q866" s="56">
        <v>164.11384587836963</v>
      </c>
      <c r="R866" s="55">
        <v>168183.5</v>
      </c>
      <c r="S866" s="55">
        <v>1024.7977500000002</v>
      </c>
      <c r="T866" s="55">
        <v>30.854999999999997</v>
      </c>
      <c r="U866" s="55">
        <v>129.82925</v>
      </c>
      <c r="V866" s="55">
        <v>4.5</v>
      </c>
      <c r="W866" s="46">
        <v>-12.996867042807054</v>
      </c>
      <c r="X866" s="46">
        <v>70.706480121793334</v>
      </c>
      <c r="Y866" s="55">
        <v>-8.7422499999997854</v>
      </c>
      <c r="Z866" s="54">
        <v>-8.5307076445081814E-3</v>
      </c>
      <c r="AA866" s="54">
        <v>9.701654714228059E-4</v>
      </c>
      <c r="AB866" s="53">
        <v>4.25</v>
      </c>
      <c r="AC866" s="52"/>
      <c r="AD866" s="51">
        <v>0.08</v>
      </c>
      <c r="AE866" s="50">
        <v>177.11071292117668</v>
      </c>
      <c r="AF866" s="49">
        <v>954.09126987820684</v>
      </c>
      <c r="AG866" s="49">
        <v>32.1</v>
      </c>
      <c r="AH866" s="49">
        <v>1001.4399999999999</v>
      </c>
      <c r="AI866" s="48">
        <v>1033.54</v>
      </c>
      <c r="AJ866" s="46">
        <v>-79.448730121793119</v>
      </c>
      <c r="AK866" s="47">
        <v>19</v>
      </c>
      <c r="AL866" s="46">
        <v>-60.448730121793119</v>
      </c>
    </row>
    <row r="867" spans="2:38">
      <c r="B867" s="62" t="s">
        <v>154</v>
      </c>
      <c r="C867" s="62" t="s">
        <v>268</v>
      </c>
      <c r="D867" s="61" t="s">
        <v>1062</v>
      </c>
      <c r="E867" s="61">
        <v>1110616</v>
      </c>
      <c r="F867" s="61">
        <v>1110616</v>
      </c>
      <c r="G867" s="63">
        <v>1</v>
      </c>
      <c r="I867" s="60">
        <v>126926.25</v>
      </c>
      <c r="J867" s="57">
        <v>522.58000000000004</v>
      </c>
      <c r="K867" s="59">
        <v>242.88386467143783</v>
      </c>
      <c r="L867" s="58"/>
      <c r="M867" s="57">
        <v>131648</v>
      </c>
      <c r="O867" s="57">
        <v>131911.296</v>
      </c>
      <c r="P867" s="52"/>
      <c r="Q867" s="56">
        <v>285.97095579535886</v>
      </c>
      <c r="R867" s="55">
        <v>129918.75</v>
      </c>
      <c r="S867" s="55">
        <v>454.3075</v>
      </c>
      <c r="T867" s="55">
        <v>4.5</v>
      </c>
      <c r="U867" s="55">
        <v>41.424999999999997</v>
      </c>
      <c r="V867" s="55">
        <v>18.83325</v>
      </c>
      <c r="W867" s="46">
        <v>43.087091123921027</v>
      </c>
      <c r="X867" s="46">
        <v>-88.796901679558118</v>
      </c>
      <c r="Y867" s="55">
        <v>-61.8125</v>
      </c>
      <c r="Z867" s="54">
        <v>-0.13605872674345018</v>
      </c>
      <c r="AA867" s="54">
        <v>4.0461804056970219E-3</v>
      </c>
      <c r="AB867" s="53">
        <v>0.75</v>
      </c>
      <c r="AC867" s="52"/>
      <c r="AD867" s="51">
        <v>0</v>
      </c>
      <c r="AE867" s="50">
        <v>242.88386467143783</v>
      </c>
      <c r="AF867" s="49">
        <v>543.10440167955812</v>
      </c>
      <c r="AG867" s="49">
        <v>0</v>
      </c>
      <c r="AH867" s="49">
        <v>516.12</v>
      </c>
      <c r="AI867" s="48">
        <v>516.12</v>
      </c>
      <c r="AJ867" s="46">
        <v>26.984401679558118</v>
      </c>
      <c r="AK867" s="47">
        <v>11</v>
      </c>
      <c r="AL867" s="46">
        <v>37.984401679558118</v>
      </c>
    </row>
    <row r="868" spans="2:38">
      <c r="B868" s="62" t="s">
        <v>74</v>
      </c>
      <c r="C868" s="62" t="s">
        <v>478</v>
      </c>
      <c r="D868" s="61" t="s">
        <v>1063</v>
      </c>
      <c r="E868" s="61">
        <v>1112543</v>
      </c>
      <c r="F868" s="61">
        <v>1112543</v>
      </c>
      <c r="G868" s="63">
        <v>5</v>
      </c>
      <c r="I868" s="60">
        <v>310352.25</v>
      </c>
      <c r="J868" s="57">
        <v>1967.82575</v>
      </c>
      <c r="K868" s="59">
        <v>157.71327822089938</v>
      </c>
      <c r="L868" s="58"/>
      <c r="M868" s="57">
        <v>326160</v>
      </c>
      <c r="O868" s="57">
        <v>326812.32</v>
      </c>
      <c r="P868" s="52"/>
      <c r="Q868" s="56">
        <v>161.00356829280724</v>
      </c>
      <c r="R868" s="55">
        <v>336396.75</v>
      </c>
      <c r="S868" s="55">
        <v>2089.3744999999999</v>
      </c>
      <c r="T868" s="55">
        <v>7.77</v>
      </c>
      <c r="U868" s="55">
        <v>277.5915</v>
      </c>
      <c r="V868" s="55">
        <v>18.3</v>
      </c>
      <c r="W868" s="46">
        <v>-9.3267721857640993</v>
      </c>
      <c r="X868" s="46">
        <v>170.67746057785939</v>
      </c>
      <c r="Y868" s="55">
        <v>152.89449999999988</v>
      </c>
      <c r="Z868" s="54">
        <v>7.3177163787535401E-2</v>
      </c>
      <c r="AA868" s="54">
        <v>4.5524691358024692E-2</v>
      </c>
      <c r="AB868" s="53">
        <v>27.25</v>
      </c>
      <c r="AC868" s="52"/>
      <c r="AD868" s="51">
        <v>0.08</v>
      </c>
      <c r="AE868" s="50">
        <v>170.33034047857134</v>
      </c>
      <c r="AF868" s="49">
        <v>1918.6970394221405</v>
      </c>
      <c r="AG868" s="49">
        <v>12</v>
      </c>
      <c r="AH868" s="49">
        <v>1924.48</v>
      </c>
      <c r="AI868" s="48">
        <v>1936.48</v>
      </c>
      <c r="AJ868" s="46">
        <v>-17.782960577859512</v>
      </c>
      <c r="AK868" s="47">
        <v>38</v>
      </c>
      <c r="AL868" s="46">
        <v>20.217039422140488</v>
      </c>
    </row>
    <row r="869" spans="2:38">
      <c r="B869" s="62" t="s">
        <v>154</v>
      </c>
      <c r="C869" s="62" t="s">
        <v>155</v>
      </c>
      <c r="D869" s="61" t="s">
        <v>1064</v>
      </c>
      <c r="E869" s="61">
        <v>1110600</v>
      </c>
      <c r="F869" s="61">
        <v>1110600</v>
      </c>
      <c r="G869" s="63">
        <v>3</v>
      </c>
      <c r="I869" s="60">
        <v>121389.5</v>
      </c>
      <c r="J869" s="57">
        <v>669.73850000000004</v>
      </c>
      <c r="K869" s="59">
        <v>181.24909946195416</v>
      </c>
      <c r="L869" s="58"/>
      <c r="M869" s="57">
        <v>126406.75</v>
      </c>
      <c r="O869" s="57">
        <v>126659.5635</v>
      </c>
      <c r="P869" s="52"/>
      <c r="Q869" s="56">
        <v>174.89036178723154</v>
      </c>
      <c r="R869" s="55">
        <v>127433.25</v>
      </c>
      <c r="S869" s="55">
        <v>728.64649999999995</v>
      </c>
      <c r="T869" s="55">
        <v>0</v>
      </c>
      <c r="U869" s="55">
        <v>49.516749999999995</v>
      </c>
      <c r="V869" s="55">
        <v>59.837250000000004</v>
      </c>
      <c r="W869" s="46">
        <v>-15.421192647820334</v>
      </c>
      <c r="X869" s="46">
        <v>63.108541067372698</v>
      </c>
      <c r="Y869" s="55">
        <v>56.18649999999991</v>
      </c>
      <c r="Z869" s="54">
        <v>7.711078005589804E-2</v>
      </c>
      <c r="AA869" s="54">
        <v>4.2360042884445066E-2</v>
      </c>
      <c r="AB869" s="53">
        <v>5.25</v>
      </c>
      <c r="AC869" s="52"/>
      <c r="AD869" s="51">
        <v>0.05</v>
      </c>
      <c r="AE869" s="50">
        <v>190.31155443505187</v>
      </c>
      <c r="AF869" s="49">
        <v>665.53795893262725</v>
      </c>
      <c r="AG869" s="49">
        <v>0</v>
      </c>
      <c r="AH869" s="49">
        <v>672.46</v>
      </c>
      <c r="AI869" s="48">
        <v>672.46</v>
      </c>
      <c r="AJ869" s="46">
        <v>-6.9220410673727883</v>
      </c>
      <c r="AK869" s="47">
        <v>12</v>
      </c>
      <c r="AL869" s="46">
        <v>5.0779589326272117</v>
      </c>
    </row>
    <row r="870" spans="2:38">
      <c r="B870" s="62" t="s">
        <v>113</v>
      </c>
      <c r="C870" s="62" t="s">
        <v>795</v>
      </c>
      <c r="D870" s="61" t="s">
        <v>1065</v>
      </c>
      <c r="E870" s="61" t="s">
        <v>1066</v>
      </c>
      <c r="F870" s="61">
        <v>1110513</v>
      </c>
      <c r="G870" s="63">
        <v>4</v>
      </c>
      <c r="I870" s="60">
        <v>508865.5</v>
      </c>
      <c r="J870" s="57">
        <v>3056.5545000000002</v>
      </c>
      <c r="K870" s="59">
        <v>166.48337204522281</v>
      </c>
      <c r="L870" s="58"/>
      <c r="M870" s="57">
        <v>566185</v>
      </c>
      <c r="O870" s="57">
        <v>567317.37</v>
      </c>
      <c r="P870" s="52"/>
      <c r="Q870" s="56">
        <v>184.58987896661506</v>
      </c>
      <c r="R870" s="55">
        <v>569123.5</v>
      </c>
      <c r="S870" s="55">
        <v>3083.1782499999999</v>
      </c>
      <c r="T870" s="55">
        <v>5.75</v>
      </c>
      <c r="U870" s="55">
        <v>428.97500000000002</v>
      </c>
      <c r="V870" s="55">
        <v>243.20000000000002</v>
      </c>
      <c r="W870" s="46">
        <v>6.4526708782266553</v>
      </c>
      <c r="X870" s="46">
        <v>-101.54310096283507</v>
      </c>
      <c r="Y870" s="55">
        <v>139.93825000000015</v>
      </c>
      <c r="Z870" s="54">
        <v>4.5387661255070204E-2</v>
      </c>
      <c r="AA870" s="54">
        <v>6.7715730146395495E-3</v>
      </c>
      <c r="AB870" s="53">
        <v>6.75</v>
      </c>
      <c r="AC870" s="52"/>
      <c r="AD870" s="51">
        <v>7.0000000000000007E-2</v>
      </c>
      <c r="AE870" s="50">
        <v>178.13720808838841</v>
      </c>
      <c r="AF870" s="49">
        <v>3184.721350962835</v>
      </c>
      <c r="AG870" s="49">
        <v>27</v>
      </c>
      <c r="AH870" s="49">
        <v>2916.24</v>
      </c>
      <c r="AI870" s="48">
        <v>2943.24</v>
      </c>
      <c r="AJ870" s="46">
        <v>241.48135096283522</v>
      </c>
      <c r="AK870" s="47">
        <v>57</v>
      </c>
      <c r="AL870" s="46">
        <v>298.48135096283522</v>
      </c>
    </row>
    <row r="871" spans="2:38">
      <c r="B871" s="62" t="s">
        <v>62</v>
      </c>
      <c r="C871" s="62" t="s">
        <v>245</v>
      </c>
      <c r="D871" s="61" t="s">
        <v>1067</v>
      </c>
      <c r="E871" s="61">
        <v>1111401</v>
      </c>
      <c r="F871" s="61">
        <v>1111401</v>
      </c>
      <c r="G871" s="63">
        <v>5</v>
      </c>
      <c r="I871" s="60">
        <v>441838.25</v>
      </c>
      <c r="J871" s="57">
        <v>2803.2757499999998</v>
      </c>
      <c r="K871" s="59">
        <v>157.61497954669642</v>
      </c>
      <c r="L871" s="58"/>
      <c r="M871" s="57">
        <v>463657.75</v>
      </c>
      <c r="O871" s="57">
        <v>464585.06550000003</v>
      </c>
      <c r="P871" s="52"/>
      <c r="Q871" s="56">
        <v>165.19537436363697</v>
      </c>
      <c r="R871" s="55">
        <v>474033</v>
      </c>
      <c r="S871" s="55">
        <v>2869.5295000000001</v>
      </c>
      <c r="T871" s="55">
        <v>165.85249999999999</v>
      </c>
      <c r="U871" s="55">
        <v>291.69150000000002</v>
      </c>
      <c r="V871" s="55">
        <v>105.27074999999999</v>
      </c>
      <c r="W871" s="46">
        <v>-5.0288035467951602</v>
      </c>
      <c r="X871" s="46">
        <v>140.27522365123423</v>
      </c>
      <c r="Y871" s="55">
        <v>118.75950000000012</v>
      </c>
      <c r="Z871" s="54">
        <v>4.1386401498921727E-2</v>
      </c>
      <c r="AA871" s="54">
        <v>5.0340495479628971E-4</v>
      </c>
      <c r="AB871" s="53">
        <v>1</v>
      </c>
      <c r="AC871" s="52"/>
      <c r="AD871" s="51">
        <v>0.08</v>
      </c>
      <c r="AE871" s="50">
        <v>170.22417791043213</v>
      </c>
      <c r="AF871" s="49">
        <v>2729.2542763487659</v>
      </c>
      <c r="AG871" s="49">
        <v>144.5</v>
      </c>
      <c r="AH871" s="49">
        <v>2606.27</v>
      </c>
      <c r="AI871" s="48">
        <v>2750.77</v>
      </c>
      <c r="AJ871" s="46">
        <v>-21.515723651234111</v>
      </c>
      <c r="AK871" s="47">
        <v>56</v>
      </c>
      <c r="AL871" s="46">
        <v>34.484276348765889</v>
      </c>
    </row>
    <row r="872" spans="2:38">
      <c r="B872" s="62" t="s">
        <v>88</v>
      </c>
      <c r="C872" s="62" t="s">
        <v>89</v>
      </c>
      <c r="D872" s="61" t="s">
        <v>1068</v>
      </c>
      <c r="E872" s="61">
        <v>1112374</v>
      </c>
      <c r="F872" s="61">
        <v>1112374</v>
      </c>
      <c r="G872" s="63">
        <v>2</v>
      </c>
      <c r="I872" s="60">
        <v>336806.75</v>
      </c>
      <c r="J872" s="57">
        <v>1782.3407499999998</v>
      </c>
      <c r="K872" s="59">
        <v>188.96877603230473</v>
      </c>
      <c r="L872" s="58"/>
      <c r="M872" s="57">
        <v>336757.75</v>
      </c>
      <c r="O872" s="57">
        <v>337431.26549999998</v>
      </c>
      <c r="P872" s="52"/>
      <c r="Q872" s="56">
        <v>191.36431380836973</v>
      </c>
      <c r="R872" s="55">
        <v>348605.5</v>
      </c>
      <c r="S872" s="55">
        <v>1821.6849999999999</v>
      </c>
      <c r="T872" s="55">
        <v>34.5</v>
      </c>
      <c r="U872" s="55">
        <v>68.199999999999989</v>
      </c>
      <c r="V872" s="55">
        <v>129.45850000000002</v>
      </c>
      <c r="W872" s="46">
        <v>-4.6356861916302705</v>
      </c>
      <c r="X872" s="46">
        <v>100.09691071428574</v>
      </c>
      <c r="Y872" s="55">
        <v>-102.77500000000009</v>
      </c>
      <c r="Z872" s="54">
        <v>-5.6417547490372977E-2</v>
      </c>
      <c r="AA872" s="54">
        <v>4.1904260342134896E-2</v>
      </c>
      <c r="AB872" s="53">
        <v>24.25</v>
      </c>
      <c r="AC872" s="52"/>
      <c r="AD872" s="51">
        <v>0.04</v>
      </c>
      <c r="AE872" s="50">
        <v>196</v>
      </c>
      <c r="AF872" s="49">
        <v>1721.5880892857142</v>
      </c>
      <c r="AG872" s="49">
        <v>32</v>
      </c>
      <c r="AH872" s="49">
        <v>1892.46</v>
      </c>
      <c r="AI872" s="48">
        <v>1924.46</v>
      </c>
      <c r="AJ872" s="46">
        <v>-202.87191071428583</v>
      </c>
      <c r="AK872" s="47">
        <v>23</v>
      </c>
      <c r="AL872" s="46">
        <v>-179.87191071428583</v>
      </c>
    </row>
    <row r="873" spans="2:38">
      <c r="B873" s="62" t="s">
        <v>151</v>
      </c>
      <c r="C873" s="62" t="s">
        <v>276</v>
      </c>
      <c r="D873" s="61" t="s">
        <v>1069</v>
      </c>
      <c r="E873" s="61">
        <v>1111102</v>
      </c>
      <c r="F873" s="61">
        <v>1111102</v>
      </c>
      <c r="G873" s="63">
        <v>4</v>
      </c>
      <c r="I873" s="60">
        <v>233537.5</v>
      </c>
      <c r="J873" s="57">
        <v>1453.42</v>
      </c>
      <c r="K873" s="59">
        <v>160.68135845110154</v>
      </c>
      <c r="L873" s="58"/>
      <c r="M873" s="57">
        <v>253946</v>
      </c>
      <c r="O873" s="57">
        <v>254453.89199999999</v>
      </c>
      <c r="P873" s="52"/>
      <c r="Q873" s="56">
        <v>158.7124516820094</v>
      </c>
      <c r="R873" s="55">
        <v>255594.5</v>
      </c>
      <c r="S873" s="55">
        <v>1610.425</v>
      </c>
      <c r="T873" s="55">
        <v>174.52749999999997</v>
      </c>
      <c r="U873" s="55">
        <v>51.383250000000004</v>
      </c>
      <c r="V873" s="55">
        <v>146.79175000000001</v>
      </c>
      <c r="W873" s="46">
        <v>-14.823415445180274</v>
      </c>
      <c r="X873" s="46">
        <v>144.1350841896674</v>
      </c>
      <c r="Y873" s="55">
        <v>158.06499999999983</v>
      </c>
      <c r="Z873" s="54">
        <v>9.815110917925382E-2</v>
      </c>
      <c r="AA873" s="54">
        <v>6.7513068692313981E-3</v>
      </c>
      <c r="AB873" s="53">
        <v>2.5</v>
      </c>
      <c r="AC873" s="52"/>
      <c r="AD873" s="51">
        <v>0.08</v>
      </c>
      <c r="AE873" s="50">
        <v>173.53586712718968</v>
      </c>
      <c r="AF873" s="49">
        <v>1466.2899158103326</v>
      </c>
      <c r="AG873" s="49">
        <v>148.36000000000001</v>
      </c>
      <c r="AH873" s="49">
        <v>1304</v>
      </c>
      <c r="AI873" s="48">
        <v>1452.3600000000001</v>
      </c>
      <c r="AJ873" s="46">
        <v>13.929915810332432</v>
      </c>
      <c r="AK873" s="47">
        <v>29</v>
      </c>
      <c r="AL873" s="46">
        <v>42.929915810332432</v>
      </c>
    </row>
    <row r="874" spans="2:38">
      <c r="B874" s="62" t="s">
        <v>77</v>
      </c>
      <c r="C874" s="62" t="s">
        <v>78</v>
      </c>
      <c r="D874" s="61" t="s">
        <v>1070</v>
      </c>
      <c r="E874" s="61">
        <v>1110308</v>
      </c>
      <c r="F874" s="61">
        <v>1110308</v>
      </c>
      <c r="G874" s="63">
        <v>5</v>
      </c>
      <c r="I874" s="60">
        <v>438549.75</v>
      </c>
      <c r="J874" s="57">
        <v>2859.15625</v>
      </c>
      <c r="K874" s="59">
        <v>153.38432448384029</v>
      </c>
      <c r="L874" s="58"/>
      <c r="M874" s="57">
        <v>460641</v>
      </c>
      <c r="O874" s="57">
        <v>461562.28200000001</v>
      </c>
      <c r="P874" s="52"/>
      <c r="Q874" s="56">
        <v>155.05643542404073</v>
      </c>
      <c r="R874" s="55">
        <v>467157.75</v>
      </c>
      <c r="S874" s="55">
        <v>3012.8239999999996</v>
      </c>
      <c r="T874" s="55">
        <v>37.762500000000003</v>
      </c>
      <c r="U874" s="55">
        <v>234.75849999999997</v>
      </c>
      <c r="V874" s="55">
        <v>179.73750000000001</v>
      </c>
      <c r="W874" s="46">
        <v>-12.132478263345178</v>
      </c>
      <c r="X874" s="46">
        <v>252.10098422013198</v>
      </c>
      <c r="Y874" s="55">
        <v>204.3439999999996</v>
      </c>
      <c r="Z874" s="54">
        <v>6.7824738517749339E-2</v>
      </c>
      <c r="AA874" s="54">
        <v>7.2500284166256201E-2</v>
      </c>
      <c r="AB874" s="53">
        <v>62</v>
      </c>
      <c r="AC874" s="52"/>
      <c r="AD874" s="51">
        <v>0.09</v>
      </c>
      <c r="AE874" s="50">
        <v>167.18891368738591</v>
      </c>
      <c r="AF874" s="49">
        <v>2760.7230157798676</v>
      </c>
      <c r="AG874" s="49">
        <v>140</v>
      </c>
      <c r="AH874" s="49">
        <v>2668.48</v>
      </c>
      <c r="AI874" s="48">
        <v>2808.48</v>
      </c>
      <c r="AJ874" s="46">
        <v>-47.756984220132381</v>
      </c>
      <c r="AK874" s="47">
        <v>49</v>
      </c>
      <c r="AL874" s="46">
        <v>1.2430157798676191</v>
      </c>
    </row>
    <row r="875" spans="2:38">
      <c r="B875" s="62" t="s">
        <v>77</v>
      </c>
      <c r="C875" s="62" t="s">
        <v>252</v>
      </c>
      <c r="D875" s="61" t="s">
        <v>1071</v>
      </c>
      <c r="E875" s="61">
        <v>1110396</v>
      </c>
      <c r="F875" s="61">
        <v>1110396</v>
      </c>
      <c r="G875" s="63">
        <v>4</v>
      </c>
      <c r="I875" s="60">
        <v>473080.5</v>
      </c>
      <c r="J875" s="57">
        <v>2946.9625000000001</v>
      </c>
      <c r="K875" s="59">
        <v>160.53156428016982</v>
      </c>
      <c r="L875" s="58"/>
      <c r="M875" s="57">
        <v>495676.75</v>
      </c>
      <c r="O875" s="57">
        <v>496668.10350000003</v>
      </c>
      <c r="P875" s="52"/>
      <c r="Q875" s="56">
        <v>180.14351880065817</v>
      </c>
      <c r="R875" s="55">
        <v>502515.75</v>
      </c>
      <c r="S875" s="55">
        <v>2789.53</v>
      </c>
      <c r="T875" s="55">
        <v>94.25</v>
      </c>
      <c r="U875" s="55">
        <v>290.33774999999997</v>
      </c>
      <c r="V875" s="55">
        <v>148.24575000000002</v>
      </c>
      <c r="W875" s="46">
        <v>6.7694293780747614</v>
      </c>
      <c r="X875" s="46">
        <v>-75.189319675370371</v>
      </c>
      <c r="Y875" s="55">
        <v>-282.4699999999998</v>
      </c>
      <c r="Z875" s="54">
        <v>-0.10126078586715317</v>
      </c>
      <c r="AA875" s="54">
        <v>4.5911345245722684E-2</v>
      </c>
      <c r="AB875" s="53">
        <v>45.25</v>
      </c>
      <c r="AC875" s="52"/>
      <c r="AD875" s="51">
        <v>0.08</v>
      </c>
      <c r="AE875" s="50">
        <v>173.37408942258341</v>
      </c>
      <c r="AF875" s="49">
        <v>2864.7193196753706</v>
      </c>
      <c r="AG875" s="49">
        <v>135</v>
      </c>
      <c r="AH875" s="49">
        <v>2937</v>
      </c>
      <c r="AI875" s="48">
        <v>3072</v>
      </c>
      <c r="AJ875" s="46">
        <v>-207.28068032462943</v>
      </c>
      <c r="AK875" s="47">
        <v>51</v>
      </c>
      <c r="AL875" s="46">
        <v>-156.28068032462943</v>
      </c>
    </row>
    <row r="876" spans="2:38">
      <c r="B876" s="62" t="s">
        <v>94</v>
      </c>
      <c r="C876" s="62" t="s">
        <v>216</v>
      </c>
      <c r="D876" s="61" t="s">
        <v>1072</v>
      </c>
      <c r="E876" s="61">
        <v>1110273</v>
      </c>
      <c r="F876" s="61">
        <v>1110273</v>
      </c>
      <c r="G876" s="63">
        <v>4</v>
      </c>
      <c r="I876" s="60">
        <v>1061140</v>
      </c>
      <c r="J876" s="57">
        <v>6301.5949999999993</v>
      </c>
      <c r="K876" s="59">
        <v>168.39228798423258</v>
      </c>
      <c r="L876" s="58"/>
      <c r="M876" s="57">
        <v>1130096</v>
      </c>
      <c r="O876" s="57">
        <v>1132356.192</v>
      </c>
      <c r="P876" s="52"/>
      <c r="Q876" s="56">
        <v>129.03374002793359</v>
      </c>
      <c r="R876" s="55">
        <v>1185268</v>
      </c>
      <c r="S876" s="55">
        <v>9185.7214999999997</v>
      </c>
      <c r="T876" s="55">
        <v>41.562499999999993</v>
      </c>
      <c r="U876" s="55">
        <v>998.28750000000002</v>
      </c>
      <c r="V876" s="55">
        <v>533.6875</v>
      </c>
      <c r="W876" s="46">
        <v>-51.146008115195286</v>
      </c>
      <c r="X876" s="46">
        <v>2901.1295651700457</v>
      </c>
      <c r="Y876" s="55">
        <v>3212.5214999999998</v>
      </c>
      <c r="Z876" s="54">
        <v>0.3497299041779135</v>
      </c>
      <c r="AA876" s="54">
        <v>3.136445198240051E-2</v>
      </c>
      <c r="AB876" s="53">
        <v>68.5</v>
      </c>
      <c r="AC876" s="52"/>
      <c r="AD876" s="51">
        <v>7.0000000000000007E-2</v>
      </c>
      <c r="AE876" s="50">
        <v>180.17974814312888</v>
      </c>
      <c r="AF876" s="49">
        <v>6284.591934829954</v>
      </c>
      <c r="AG876" s="49">
        <v>144.19999999999999</v>
      </c>
      <c r="AH876" s="49">
        <v>5829</v>
      </c>
      <c r="AI876" s="48">
        <v>5973.2</v>
      </c>
      <c r="AJ876" s="46">
        <v>311.39193482995415</v>
      </c>
      <c r="AK876" s="47">
        <v>112</v>
      </c>
      <c r="AL876" s="46">
        <v>423.39193482995415</v>
      </c>
    </row>
    <row r="877" spans="2:38">
      <c r="B877" s="62" t="s">
        <v>94</v>
      </c>
      <c r="C877" s="62" t="s">
        <v>216</v>
      </c>
      <c r="D877" s="61" t="s">
        <v>1073</v>
      </c>
      <c r="E877" s="61">
        <v>1110275</v>
      </c>
      <c r="F877" s="61">
        <v>1110275</v>
      </c>
      <c r="G877" s="63">
        <v>4</v>
      </c>
      <c r="I877" s="60">
        <v>466809.25</v>
      </c>
      <c r="J877" s="57">
        <v>2759.64</v>
      </c>
      <c r="K877" s="59">
        <v>169.15585003841082</v>
      </c>
      <c r="L877" s="58"/>
      <c r="M877" s="57">
        <v>500296.5</v>
      </c>
      <c r="O877" s="57">
        <v>501297.09299999999</v>
      </c>
      <c r="P877" s="52"/>
      <c r="Q877" s="56">
        <v>188.67203654255408</v>
      </c>
      <c r="R877" s="55">
        <v>512342.5</v>
      </c>
      <c r="S877" s="55">
        <v>2715.5190000000002</v>
      </c>
      <c r="T877" s="55">
        <v>0</v>
      </c>
      <c r="U877" s="55">
        <v>467.87099999999998</v>
      </c>
      <c r="V877" s="55">
        <v>54.103999999999999</v>
      </c>
      <c r="W877" s="46">
        <v>7.6752770014545035</v>
      </c>
      <c r="X877" s="46">
        <v>-54.127784124710615</v>
      </c>
      <c r="Y877" s="55">
        <v>28.279000000000451</v>
      </c>
      <c r="Z877" s="54">
        <v>1.0413847224048312E-2</v>
      </c>
      <c r="AA877" s="54">
        <v>6.4273728214790396E-2</v>
      </c>
      <c r="AB877" s="53">
        <v>41.75</v>
      </c>
      <c r="AC877" s="52"/>
      <c r="AD877" s="51">
        <v>7.0000000000000007E-2</v>
      </c>
      <c r="AE877" s="50">
        <v>180.99675954109958</v>
      </c>
      <c r="AF877" s="49">
        <v>2769.6467841247108</v>
      </c>
      <c r="AG877" s="49">
        <v>0</v>
      </c>
      <c r="AH877" s="49">
        <v>2687.24</v>
      </c>
      <c r="AI877" s="48">
        <v>2687.24</v>
      </c>
      <c r="AJ877" s="46">
        <v>82.406784124711066</v>
      </c>
      <c r="AK877" s="47">
        <v>38</v>
      </c>
      <c r="AL877" s="46">
        <v>120.40678412471107</v>
      </c>
    </row>
    <row r="878" spans="2:38">
      <c r="B878" s="62" t="s">
        <v>104</v>
      </c>
      <c r="C878" s="62" t="s">
        <v>179</v>
      </c>
      <c r="D878" s="61" t="s">
        <v>1074</v>
      </c>
      <c r="E878" s="61">
        <v>1112936</v>
      </c>
      <c r="F878" s="61">
        <v>1112936</v>
      </c>
      <c r="G878" s="63">
        <v>4</v>
      </c>
      <c r="I878" s="60">
        <v>280671.75</v>
      </c>
      <c r="J878" s="57">
        <v>1638.1367500000001</v>
      </c>
      <c r="K878" s="59">
        <v>171.33597057754793</v>
      </c>
      <c r="L878" s="58"/>
      <c r="M878" s="57">
        <v>292056.25</v>
      </c>
      <c r="O878" s="57">
        <v>292640.36249999999</v>
      </c>
      <c r="P878" s="52"/>
      <c r="Q878" s="56">
        <v>172.78341646944318</v>
      </c>
      <c r="R878" s="55">
        <v>301079.25</v>
      </c>
      <c r="S878" s="55">
        <v>1742.5239999999999</v>
      </c>
      <c r="T878" s="55">
        <v>0</v>
      </c>
      <c r="U878" s="55">
        <v>236.96674999999999</v>
      </c>
      <c r="V878" s="55">
        <v>135.66675000000001</v>
      </c>
      <c r="W878" s="46">
        <v>-8.8327123427576169</v>
      </c>
      <c r="X878" s="46">
        <v>131.21136816539433</v>
      </c>
      <c r="Y878" s="55">
        <v>165.16399999999976</v>
      </c>
      <c r="Z878" s="54">
        <v>9.4784347303107308E-2</v>
      </c>
      <c r="AA878" s="54">
        <v>1.4756982465361425E-2</v>
      </c>
      <c r="AB878" s="53">
        <v>5.25</v>
      </c>
      <c r="AC878" s="52"/>
      <c r="AD878" s="51">
        <v>0.06</v>
      </c>
      <c r="AE878" s="50">
        <v>181.6161288122008</v>
      </c>
      <c r="AF878" s="49">
        <v>1611.3126318346056</v>
      </c>
      <c r="AG878" s="49">
        <v>0</v>
      </c>
      <c r="AH878" s="49">
        <v>1577.3600000000001</v>
      </c>
      <c r="AI878" s="48">
        <v>1577.3600000000001</v>
      </c>
      <c r="AJ878" s="46">
        <v>33.952631834605427</v>
      </c>
      <c r="AK878" s="47">
        <v>35</v>
      </c>
      <c r="AL878" s="46">
        <v>68.952631834605427</v>
      </c>
    </row>
    <row r="879" spans="2:38">
      <c r="B879" s="62" t="s">
        <v>104</v>
      </c>
      <c r="C879" s="62" t="s">
        <v>105</v>
      </c>
      <c r="D879" s="61" t="s">
        <v>1075</v>
      </c>
      <c r="E879" s="61">
        <v>1112658</v>
      </c>
      <c r="F879" s="61">
        <v>1112658</v>
      </c>
      <c r="G879" s="63">
        <v>1</v>
      </c>
      <c r="I879" s="60">
        <v>61560.5</v>
      </c>
      <c r="J879" s="57">
        <v>287.46075000000002</v>
      </c>
      <c r="K879" s="59">
        <v>214.15271476192837</v>
      </c>
      <c r="L879" s="58"/>
      <c r="M879" s="57">
        <v>62389.5</v>
      </c>
      <c r="O879" s="57">
        <v>62514.279000000002</v>
      </c>
      <c r="P879" s="52"/>
      <c r="Q879" s="56">
        <v>245.52657861334734</v>
      </c>
      <c r="R879" s="55">
        <v>63979.5</v>
      </c>
      <c r="S879" s="55">
        <v>260.58074999999997</v>
      </c>
      <c r="T879" s="55">
        <v>0</v>
      </c>
      <c r="U879" s="55">
        <v>36.754249999999999</v>
      </c>
      <c r="V879" s="55">
        <v>1.1665000000000001</v>
      </c>
      <c r="W879" s="46">
        <v>31.373863851418974</v>
      </c>
      <c r="X879" s="46">
        <v>-31.333732940347375</v>
      </c>
      <c r="Y879" s="55">
        <v>-58.539250000000038</v>
      </c>
      <c r="Z879" s="54">
        <v>-0.22464917304904544</v>
      </c>
      <c r="AA879" s="54">
        <v>2.5547445255474453E-3</v>
      </c>
      <c r="AB879" s="53">
        <v>0.25</v>
      </c>
      <c r="AC879" s="52"/>
      <c r="AD879" s="51">
        <v>0</v>
      </c>
      <c r="AE879" s="50">
        <v>214.15271476192837</v>
      </c>
      <c r="AF879" s="49">
        <v>291.91448294034734</v>
      </c>
      <c r="AG879" s="49">
        <v>0</v>
      </c>
      <c r="AH879" s="49">
        <v>319.12</v>
      </c>
      <c r="AI879" s="48">
        <v>319.12</v>
      </c>
      <c r="AJ879" s="46">
        <v>-27.205517059652664</v>
      </c>
      <c r="AK879" s="47">
        <v>6</v>
      </c>
      <c r="AL879" s="46">
        <v>-21.205517059652664</v>
      </c>
    </row>
    <row r="880" spans="2:38">
      <c r="B880" s="62" t="s">
        <v>65</v>
      </c>
      <c r="C880" s="62" t="s">
        <v>66</v>
      </c>
      <c r="D880" s="61" t="s">
        <v>1076</v>
      </c>
      <c r="E880" s="61">
        <v>1111564</v>
      </c>
      <c r="F880" s="61">
        <v>1111564</v>
      </c>
      <c r="G880" s="63">
        <v>5</v>
      </c>
      <c r="I880" s="60">
        <v>334466</v>
      </c>
      <c r="J880" s="57">
        <v>2287.0549999999994</v>
      </c>
      <c r="K880" s="59">
        <v>146.24309428500848</v>
      </c>
      <c r="L880" s="58"/>
      <c r="M880" s="57">
        <v>366084.5</v>
      </c>
      <c r="O880" s="57">
        <v>366816.66899999999</v>
      </c>
      <c r="P880" s="52"/>
      <c r="Q880" s="56">
        <v>152.64774062965103</v>
      </c>
      <c r="R880" s="55">
        <v>385382.5</v>
      </c>
      <c r="S880" s="55">
        <v>2524.6524999999997</v>
      </c>
      <c r="T880" s="55">
        <v>133.00500000000002</v>
      </c>
      <c r="U880" s="55">
        <v>347.52499999999998</v>
      </c>
      <c r="V880" s="55">
        <v>0</v>
      </c>
      <c r="W880" s="46">
        <v>-8.2196630838583076</v>
      </c>
      <c r="X880" s="46">
        <v>244.41013559118437</v>
      </c>
      <c r="Y880" s="55">
        <v>299.99249999999984</v>
      </c>
      <c r="Z880" s="54">
        <v>0.11882526407099586</v>
      </c>
      <c r="AA880" s="54">
        <v>3.8680090765211755E-2</v>
      </c>
      <c r="AB880" s="53">
        <v>24</v>
      </c>
      <c r="AC880" s="52"/>
      <c r="AD880" s="51">
        <v>0.1</v>
      </c>
      <c r="AE880" s="50">
        <v>160.86740371350933</v>
      </c>
      <c r="AF880" s="49">
        <v>2280.2423644088153</v>
      </c>
      <c r="AG880" s="49">
        <v>73.540000000000006</v>
      </c>
      <c r="AH880" s="49">
        <v>2151.12</v>
      </c>
      <c r="AI880" s="48">
        <v>2224.66</v>
      </c>
      <c r="AJ880" s="46">
        <v>55.582364408815465</v>
      </c>
      <c r="AK880" s="47">
        <v>50</v>
      </c>
      <c r="AL880" s="46">
        <v>105.58236440881547</v>
      </c>
    </row>
    <row r="881" spans="2:38">
      <c r="B881" s="62" t="s">
        <v>77</v>
      </c>
      <c r="C881" s="62" t="s">
        <v>305</v>
      </c>
      <c r="D881" s="61" t="s">
        <v>1077</v>
      </c>
      <c r="E881" s="61">
        <v>1110431</v>
      </c>
      <c r="F881" s="61">
        <v>1110431</v>
      </c>
      <c r="G881" s="63">
        <v>3</v>
      </c>
      <c r="I881" s="60">
        <v>393831</v>
      </c>
      <c r="J881" s="57">
        <v>2156.3595</v>
      </c>
      <c r="K881" s="59">
        <v>182.6369860869674</v>
      </c>
      <c r="L881" s="58"/>
      <c r="M881" s="57">
        <v>406667.5</v>
      </c>
      <c r="O881" s="57">
        <v>407480.83500000002</v>
      </c>
      <c r="P881" s="52"/>
      <c r="Q881" s="56">
        <v>187.4910549624002</v>
      </c>
      <c r="R881" s="55">
        <v>412656.75</v>
      </c>
      <c r="S881" s="55">
        <v>2200.9409999999998</v>
      </c>
      <c r="T881" s="55">
        <v>49.75</v>
      </c>
      <c r="U881" s="55">
        <v>260.63325000000003</v>
      </c>
      <c r="V881" s="55">
        <v>57.35425</v>
      </c>
      <c r="W881" s="46">
        <v>-4.2777804289155767</v>
      </c>
      <c r="X881" s="46">
        <v>76.086697326100875</v>
      </c>
      <c r="Y881" s="55">
        <v>-36.529000000000451</v>
      </c>
      <c r="Z881" s="54">
        <v>-1.6596991923000414E-2</v>
      </c>
      <c r="AA881" s="54">
        <v>0.18232161372419645</v>
      </c>
      <c r="AB881" s="53">
        <v>76</v>
      </c>
      <c r="AC881" s="52"/>
      <c r="AD881" s="51">
        <v>0.05</v>
      </c>
      <c r="AE881" s="50">
        <v>191.76883539131578</v>
      </c>
      <c r="AF881" s="49">
        <v>2124.8543026738989</v>
      </c>
      <c r="AG881" s="49">
        <v>60</v>
      </c>
      <c r="AH881" s="49">
        <v>2177.4700000000003</v>
      </c>
      <c r="AI881" s="48">
        <v>2237.4700000000003</v>
      </c>
      <c r="AJ881" s="46">
        <v>-112.61569732610133</v>
      </c>
      <c r="AK881" s="47">
        <v>33</v>
      </c>
      <c r="AL881" s="46">
        <v>-79.615697326101326</v>
      </c>
    </row>
    <row r="882" spans="2:38">
      <c r="B882" s="62" t="s">
        <v>85</v>
      </c>
      <c r="C882" s="62" t="s">
        <v>86</v>
      </c>
      <c r="D882" s="61" t="s">
        <v>1078</v>
      </c>
      <c r="E882" s="61">
        <v>1111855</v>
      </c>
      <c r="F882" s="61">
        <v>1111855</v>
      </c>
      <c r="G882" s="63">
        <v>4</v>
      </c>
      <c r="I882" s="60">
        <v>179297.25</v>
      </c>
      <c r="J882" s="57">
        <v>1056.9749999999999</v>
      </c>
      <c r="K882" s="59">
        <v>169.63244163769249</v>
      </c>
      <c r="L882" s="58"/>
      <c r="M882" s="57">
        <v>192079.25</v>
      </c>
      <c r="O882" s="57">
        <v>192463.40849999999</v>
      </c>
      <c r="P882" s="52"/>
      <c r="Q882" s="56">
        <v>188.70476707030926</v>
      </c>
      <c r="R882" s="55">
        <v>200053</v>
      </c>
      <c r="S882" s="55">
        <v>1060.1375</v>
      </c>
      <c r="T882" s="55">
        <v>25</v>
      </c>
      <c r="U882" s="55">
        <v>115.09575</v>
      </c>
      <c r="V882" s="55">
        <v>75.083500000000001</v>
      </c>
      <c r="W882" s="46">
        <v>7.198054517978278</v>
      </c>
      <c r="X882" s="46">
        <v>-0.22773825260742342</v>
      </c>
      <c r="Y882" s="55">
        <v>-36.272500000000036</v>
      </c>
      <c r="Z882" s="54">
        <v>-3.4214901368926236E-2</v>
      </c>
      <c r="AA882" s="54">
        <v>1.7902188949467004E-3</v>
      </c>
      <c r="AB882" s="53">
        <v>1</v>
      </c>
      <c r="AC882" s="52"/>
      <c r="AD882" s="51">
        <v>7.0000000000000007E-2</v>
      </c>
      <c r="AE882" s="50">
        <v>181.50671255233098</v>
      </c>
      <c r="AF882" s="49">
        <v>1060.3652382526075</v>
      </c>
      <c r="AG882" s="49">
        <v>28.41</v>
      </c>
      <c r="AH882" s="49">
        <v>1068</v>
      </c>
      <c r="AI882" s="48">
        <v>1096.4100000000001</v>
      </c>
      <c r="AJ882" s="46">
        <v>-36.044761747392613</v>
      </c>
      <c r="AK882" s="47">
        <v>25</v>
      </c>
      <c r="AL882" s="46">
        <v>-11.044761747392613</v>
      </c>
    </row>
    <row r="883" spans="2:38">
      <c r="B883" s="62" t="s">
        <v>74</v>
      </c>
      <c r="C883" s="62" t="s">
        <v>170</v>
      </c>
      <c r="D883" s="61" t="s">
        <v>1079</v>
      </c>
      <c r="E883" s="61">
        <v>1110084</v>
      </c>
      <c r="F883" s="61">
        <v>1110084</v>
      </c>
      <c r="G883" s="63">
        <v>3</v>
      </c>
      <c r="I883" s="60">
        <v>964029.25</v>
      </c>
      <c r="J883" s="57">
        <v>5292.5355</v>
      </c>
      <c r="K883" s="59">
        <v>182.14884907243419</v>
      </c>
      <c r="L883" s="58"/>
      <c r="M883" s="57">
        <v>985714.75</v>
      </c>
      <c r="O883" s="57">
        <v>987686.17949999997</v>
      </c>
      <c r="P883" s="52"/>
      <c r="Q883" s="56">
        <v>180.39968750529357</v>
      </c>
      <c r="R883" s="55">
        <v>1003732</v>
      </c>
      <c r="S883" s="55">
        <v>5563.9342500000002</v>
      </c>
      <c r="T883" s="55">
        <v>124.00999999999999</v>
      </c>
      <c r="U883" s="55">
        <v>636.77500000000009</v>
      </c>
      <c r="V883" s="55">
        <v>317.33325000000002</v>
      </c>
      <c r="W883" s="46">
        <v>-10.856604020762319</v>
      </c>
      <c r="X883" s="46">
        <v>399.73195569041854</v>
      </c>
      <c r="Y883" s="55">
        <v>238.3442500000001</v>
      </c>
      <c r="Z883" s="54">
        <v>4.2837359194170942E-2</v>
      </c>
      <c r="AA883" s="54">
        <v>2.4947781480855771E-2</v>
      </c>
      <c r="AB883" s="53">
        <v>25</v>
      </c>
      <c r="AC883" s="52"/>
      <c r="AD883" s="51">
        <v>0.05</v>
      </c>
      <c r="AE883" s="50">
        <v>191.25629152605589</v>
      </c>
      <c r="AF883" s="49">
        <v>5164.2022943095817</v>
      </c>
      <c r="AG883" s="49">
        <v>105.2</v>
      </c>
      <c r="AH883" s="49">
        <v>5220.3900000000003</v>
      </c>
      <c r="AI883" s="48">
        <v>5325.59</v>
      </c>
      <c r="AJ883" s="46">
        <v>-161.38770569041844</v>
      </c>
      <c r="AK883" s="47">
        <v>108</v>
      </c>
      <c r="AL883" s="46">
        <v>-53.387705690418443</v>
      </c>
    </row>
    <row r="884" spans="2:38">
      <c r="B884" s="62" t="s">
        <v>154</v>
      </c>
      <c r="C884" s="62" t="s">
        <v>268</v>
      </c>
      <c r="D884" s="61" t="s">
        <v>1080</v>
      </c>
      <c r="E884" s="61">
        <v>1113661</v>
      </c>
      <c r="F884" s="61">
        <v>1113661</v>
      </c>
      <c r="G884" s="63">
        <v>5</v>
      </c>
      <c r="I884" s="60">
        <v>43351</v>
      </c>
      <c r="J884" s="57">
        <v>271.97924999999998</v>
      </c>
      <c r="K884" s="59">
        <v>159.39083588178144</v>
      </c>
      <c r="L884" s="58"/>
      <c r="M884" s="57">
        <v>45165.75</v>
      </c>
      <c r="O884" s="57">
        <v>45256.0815</v>
      </c>
      <c r="P884" s="52"/>
      <c r="Q884" s="56">
        <v>144.51773470732243</v>
      </c>
      <c r="R884" s="55">
        <v>44421.5</v>
      </c>
      <c r="S884" s="55">
        <v>307.3775</v>
      </c>
      <c r="T884" s="55">
        <v>0</v>
      </c>
      <c r="U884" s="55">
        <v>4.666666666666667</v>
      </c>
      <c r="V884" s="55">
        <v>11.23325</v>
      </c>
      <c r="W884" s="46">
        <v>-27.624368045001518</v>
      </c>
      <c r="X884" s="46">
        <v>44.477949126533986</v>
      </c>
      <c r="Y884" s="55">
        <v>55.377499999999998</v>
      </c>
      <c r="Z884" s="54">
        <v>0.18016120243023642</v>
      </c>
      <c r="AA884" s="54">
        <v>4.59896983075791E-3</v>
      </c>
      <c r="AB884" s="53">
        <v>0.25</v>
      </c>
      <c r="AC884" s="52"/>
      <c r="AD884" s="51">
        <v>0.08</v>
      </c>
      <c r="AE884" s="50">
        <v>172.14210275232395</v>
      </c>
      <c r="AF884" s="49">
        <v>262.89955087346601</v>
      </c>
      <c r="AG884" s="49">
        <v>0</v>
      </c>
      <c r="AH884" s="49">
        <v>252</v>
      </c>
      <c r="AI884" s="48">
        <v>252</v>
      </c>
      <c r="AJ884" s="46">
        <v>10.899550873466012</v>
      </c>
      <c r="AK884" s="47">
        <v>5</v>
      </c>
      <c r="AL884" s="46">
        <v>15.899550873466012</v>
      </c>
    </row>
    <row r="885" spans="2:38">
      <c r="B885" s="62" t="s">
        <v>151</v>
      </c>
      <c r="C885" s="62" t="s">
        <v>152</v>
      </c>
      <c r="D885" s="61" t="s">
        <v>1081</v>
      </c>
      <c r="E885" s="61">
        <v>1111310</v>
      </c>
      <c r="F885" s="61">
        <v>1111310</v>
      </c>
      <c r="G885" s="63">
        <v>2</v>
      </c>
      <c r="I885" s="60">
        <v>371127.75</v>
      </c>
      <c r="J885" s="57">
        <v>1937.818</v>
      </c>
      <c r="K885" s="59">
        <v>191.51837272643766</v>
      </c>
      <c r="L885" s="58"/>
      <c r="M885" s="57">
        <v>422447</v>
      </c>
      <c r="O885" s="57">
        <v>423291.89399999997</v>
      </c>
      <c r="P885" s="52"/>
      <c r="Q885" s="56">
        <v>216.61305027635555</v>
      </c>
      <c r="R885" s="55">
        <v>445954.5</v>
      </c>
      <c r="S885" s="55">
        <v>2058.761</v>
      </c>
      <c r="T885" s="55">
        <v>34.875</v>
      </c>
      <c r="U885" s="55">
        <v>135.35400000000001</v>
      </c>
      <c r="V885" s="55">
        <v>87.028999999999996</v>
      </c>
      <c r="W885" s="46">
        <v>21.264310095389135</v>
      </c>
      <c r="X885" s="46">
        <v>-108.09143840258412</v>
      </c>
      <c r="Y885" s="55">
        <v>141.28099999999995</v>
      </c>
      <c r="Z885" s="54">
        <v>6.862428421754635E-2</v>
      </c>
      <c r="AA885" s="54">
        <v>8.7669225288249775E-2</v>
      </c>
      <c r="AB885" s="53">
        <v>40.75</v>
      </c>
      <c r="AC885" s="52"/>
      <c r="AD885" s="51">
        <v>0.02</v>
      </c>
      <c r="AE885" s="50">
        <v>195.34874018096642</v>
      </c>
      <c r="AF885" s="49">
        <v>2166.8524384025841</v>
      </c>
      <c r="AG885" s="49">
        <v>25</v>
      </c>
      <c r="AH885" s="49">
        <v>1892.48</v>
      </c>
      <c r="AI885" s="48">
        <v>1917.48</v>
      </c>
      <c r="AJ885" s="46">
        <v>249.37243840258407</v>
      </c>
      <c r="AK885" s="47">
        <v>32</v>
      </c>
      <c r="AL885" s="46">
        <v>281.37243840258407</v>
      </c>
    </row>
    <row r="886" spans="2:38">
      <c r="B886" s="62" t="s">
        <v>151</v>
      </c>
      <c r="C886" s="62" t="s">
        <v>152</v>
      </c>
      <c r="D886" s="61" t="s">
        <v>1082</v>
      </c>
      <c r="E886" s="61">
        <v>1111291</v>
      </c>
      <c r="F886" s="61">
        <v>1111291</v>
      </c>
      <c r="G886" s="63">
        <v>4</v>
      </c>
      <c r="I886" s="60">
        <v>184300.75</v>
      </c>
      <c r="J886" s="57">
        <v>1103.6724999999999</v>
      </c>
      <c r="K886" s="59">
        <v>166.98862207765438</v>
      </c>
      <c r="L886" s="58"/>
      <c r="M886" s="57">
        <v>200621.25</v>
      </c>
      <c r="O886" s="57">
        <v>201022.49249999999</v>
      </c>
      <c r="P886" s="52"/>
      <c r="Q886" s="56">
        <v>184.71926439950724</v>
      </c>
      <c r="R886" s="55">
        <v>205546.5</v>
      </c>
      <c r="S886" s="55">
        <v>1112.7507500000002</v>
      </c>
      <c r="T886" s="55">
        <v>13.772499999999999</v>
      </c>
      <c r="U886" s="55">
        <v>107.53750000000001</v>
      </c>
      <c r="V886" s="55">
        <v>58.187249999999999</v>
      </c>
      <c r="W886" s="46">
        <v>6.0414387764170385</v>
      </c>
      <c r="X886" s="46">
        <v>-12.304873432783779</v>
      </c>
      <c r="Y886" s="55">
        <v>25.500750000000153</v>
      </c>
      <c r="Z886" s="54">
        <v>2.2916857166800517E-2</v>
      </c>
      <c r="AA886" s="54">
        <v>0</v>
      </c>
      <c r="AB886" s="53">
        <v>0</v>
      </c>
      <c r="AC886" s="52"/>
      <c r="AD886" s="51">
        <v>7.0000000000000007E-2</v>
      </c>
      <c r="AE886" s="50">
        <v>178.6778256230902</v>
      </c>
      <c r="AF886" s="49">
        <v>1125.0556234327839</v>
      </c>
      <c r="AG886" s="49">
        <v>29.25</v>
      </c>
      <c r="AH886" s="49">
        <v>1058</v>
      </c>
      <c r="AI886" s="48">
        <v>1087.25</v>
      </c>
      <c r="AJ886" s="46">
        <v>37.805623432783932</v>
      </c>
      <c r="AK886" s="47">
        <v>16</v>
      </c>
      <c r="AL886" s="46">
        <v>53.805623432783932</v>
      </c>
    </row>
    <row r="887" spans="2:38">
      <c r="B887" s="62" t="s">
        <v>145</v>
      </c>
      <c r="C887" s="62" t="s">
        <v>257</v>
      </c>
      <c r="D887" s="61" t="s">
        <v>1083</v>
      </c>
      <c r="E887" s="61">
        <v>1112802</v>
      </c>
      <c r="F887" s="61">
        <v>1112802</v>
      </c>
      <c r="G887" s="63">
        <v>4</v>
      </c>
      <c r="I887" s="60">
        <v>432810.5</v>
      </c>
      <c r="J887" s="57">
        <v>2681.43325</v>
      </c>
      <c r="K887" s="59">
        <v>161.41013392744347</v>
      </c>
      <c r="L887" s="58"/>
      <c r="M887" s="57">
        <v>445321</v>
      </c>
      <c r="O887" s="57">
        <v>446211.64199999999</v>
      </c>
      <c r="P887" s="52"/>
      <c r="Q887" s="56">
        <v>161.18148438039549</v>
      </c>
      <c r="R887" s="55">
        <v>448100</v>
      </c>
      <c r="S887" s="55">
        <v>2780.096</v>
      </c>
      <c r="T887" s="55">
        <v>6</v>
      </c>
      <c r="U887" s="55">
        <v>710.09574999999995</v>
      </c>
      <c r="V887" s="55">
        <v>0</v>
      </c>
      <c r="W887" s="46">
        <v>-13.141460261243452</v>
      </c>
      <c r="X887" s="46">
        <v>220.41205869616851</v>
      </c>
      <c r="Y887" s="55">
        <v>231.096</v>
      </c>
      <c r="Z887" s="54">
        <v>8.312518704390065E-2</v>
      </c>
      <c r="AA887" s="54">
        <v>0</v>
      </c>
      <c r="AB887" s="53">
        <v>0</v>
      </c>
      <c r="AC887" s="52"/>
      <c r="AD887" s="51">
        <v>0.08</v>
      </c>
      <c r="AE887" s="50">
        <v>174.32294464163894</v>
      </c>
      <c r="AF887" s="49">
        <v>2559.6839413038315</v>
      </c>
      <c r="AG887" s="49">
        <v>0</v>
      </c>
      <c r="AH887" s="49">
        <v>2549</v>
      </c>
      <c r="AI887" s="48">
        <v>2549</v>
      </c>
      <c r="AJ887" s="46">
        <v>10.683941303831489</v>
      </c>
      <c r="AK887" s="47">
        <v>38</v>
      </c>
      <c r="AL887" s="46">
        <v>48.683941303831489</v>
      </c>
    </row>
    <row r="888" spans="2:38">
      <c r="B888" s="62" t="s">
        <v>154</v>
      </c>
      <c r="C888" s="62" t="s">
        <v>268</v>
      </c>
      <c r="D888" s="61" t="s">
        <v>1084</v>
      </c>
      <c r="E888" s="61">
        <v>1110618</v>
      </c>
      <c r="F888" s="61">
        <v>1110618</v>
      </c>
      <c r="G888" s="63">
        <v>5</v>
      </c>
      <c r="I888" s="60">
        <v>80903.5</v>
      </c>
      <c r="J888" s="57">
        <v>552.76524999999992</v>
      </c>
      <c r="K888" s="59">
        <v>146.36140748717472</v>
      </c>
      <c r="L888" s="58"/>
      <c r="M888" s="57">
        <v>92241.25</v>
      </c>
      <c r="O888" s="57">
        <v>92425.732499999998</v>
      </c>
      <c r="P888" s="52"/>
      <c r="Q888" s="56">
        <v>149.59418030699129</v>
      </c>
      <c r="R888" s="55">
        <v>92943.5</v>
      </c>
      <c r="S888" s="55">
        <v>621.30425000000002</v>
      </c>
      <c r="T888" s="55">
        <v>0.5</v>
      </c>
      <c r="U888" s="55">
        <v>53.275000000000006</v>
      </c>
      <c r="V888" s="55">
        <v>30.858499999999999</v>
      </c>
      <c r="W888" s="46">
        <v>-11.403367928900906</v>
      </c>
      <c r="X888" s="46">
        <v>47.22263501429461</v>
      </c>
      <c r="Y888" s="55">
        <v>111.97424999999998</v>
      </c>
      <c r="Z888" s="54">
        <v>0.18022450353429897</v>
      </c>
      <c r="AA888" s="54">
        <v>6.9052656323460269E-3</v>
      </c>
      <c r="AB888" s="53">
        <v>0.5</v>
      </c>
      <c r="AC888" s="52"/>
      <c r="AD888" s="51">
        <v>0.1</v>
      </c>
      <c r="AE888" s="50">
        <v>160.9975482358922</v>
      </c>
      <c r="AF888" s="49">
        <v>574.08161498570541</v>
      </c>
      <c r="AG888" s="49">
        <v>0</v>
      </c>
      <c r="AH888" s="49">
        <v>509.33000000000004</v>
      </c>
      <c r="AI888" s="48">
        <v>509.33000000000004</v>
      </c>
      <c r="AJ888" s="46">
        <v>64.751614985705373</v>
      </c>
      <c r="AK888" s="47">
        <v>11</v>
      </c>
      <c r="AL888" s="46">
        <v>75.751614985705373</v>
      </c>
    </row>
    <row r="889" spans="2:38">
      <c r="B889" s="45"/>
      <c r="C889" s="45"/>
      <c r="G889" s="41"/>
    </row>
    <row r="890" spans="2:38">
      <c r="B890" s="45"/>
      <c r="C890" s="45"/>
      <c r="G890" s="41"/>
    </row>
    <row r="891" spans="2:38">
      <c r="B891" s="45"/>
      <c r="C891" s="45"/>
      <c r="G891" s="41"/>
    </row>
    <row r="892" spans="2:38">
      <c r="B892" s="45"/>
      <c r="C892" s="45"/>
      <c r="G892" s="41"/>
    </row>
    <row r="893" spans="2:38">
      <c r="B893" s="45"/>
      <c r="C893" s="45"/>
      <c r="G893" s="41"/>
    </row>
    <row r="894" spans="2:38">
      <c r="B894" s="45"/>
      <c r="C894" s="45"/>
      <c r="G894" s="41"/>
    </row>
  </sheetData>
  <autoFilter ref="A2:AP888" xr:uid="{02ABAE1E-78D6-49A5-A03B-F8AE15DF8C01}">
    <sortState xmlns:xlrd2="http://schemas.microsoft.com/office/spreadsheetml/2017/richdata2" ref="A3:AL888">
      <sortCondition ref="D2:D888"/>
    </sortState>
  </autoFilter>
  <mergeCells count="2">
    <mergeCell ref="I1:K1"/>
    <mergeCell ref="Q1:Z1"/>
  </mergeCells>
  <conditionalFormatting sqref="G3:G888">
    <cfRule type="colorScale" priority="1">
      <colorScale>
        <cfvo type="min"/>
        <cfvo type="percentile" val="50"/>
        <cfvo type="max"/>
        <color rgb="FF63BE7B"/>
        <color rgb="FFFFEB84"/>
        <color rgb="FFF8696B"/>
      </colorScale>
    </cfRule>
  </conditionalFormatting>
  <pageMargins left="0.25" right="0.25" top="0.75" bottom="0.75" header="0.3" footer="0.3"/>
  <pageSetup paperSize="9" scale="44" fitToHeight="0" orientation="portrait" r:id="rId1"/>
  <headerFooter>
    <oddFooter>&amp;L&amp;1#&amp;"Calibri"&amp;10&amp;K000000Classified: RMG – Internal</oddFooter>
  </headerFooter>
  <rowBreaks count="1" manualBreakCount="1">
    <brk id="109"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A852E-04BF-46F4-AA71-3C8BFBF391D5}">
  <sheetPr codeName="Sheet4"/>
  <dimension ref="A1:E885"/>
  <sheetViews>
    <sheetView topLeftCell="A838" workbookViewId="0">
      <selection activeCell="G843" sqref="G843"/>
    </sheetView>
  </sheetViews>
  <sheetFormatPr defaultRowHeight="14.45"/>
  <sheetData>
    <row r="1" spans="1:2">
      <c r="A1" s="61" t="s">
        <v>67</v>
      </c>
      <c r="B1" s="61">
        <v>1111556</v>
      </c>
    </row>
    <row r="2" spans="1:2">
      <c r="A2" s="61" t="s">
        <v>70</v>
      </c>
      <c r="B2" s="61">
        <v>1110634</v>
      </c>
    </row>
    <row r="3" spans="1:2">
      <c r="A3" s="61" t="s">
        <v>72</v>
      </c>
      <c r="B3" s="61">
        <v>1110657</v>
      </c>
    </row>
    <row r="4" spans="1:2">
      <c r="A4" s="61" t="s">
        <v>73</v>
      </c>
      <c r="B4" s="61">
        <v>1110645</v>
      </c>
    </row>
    <row r="5" spans="1:2">
      <c r="A5" s="61" t="s">
        <v>76</v>
      </c>
      <c r="B5" s="61">
        <v>1110488</v>
      </c>
    </row>
    <row r="6" spans="1:2">
      <c r="A6" s="61" t="s">
        <v>79</v>
      </c>
      <c r="B6" s="61">
        <v>1110311</v>
      </c>
    </row>
    <row r="7" spans="1:2">
      <c r="A7" s="61" t="s">
        <v>82</v>
      </c>
      <c r="B7" s="61">
        <v>1111988</v>
      </c>
    </row>
    <row r="8" spans="1:2">
      <c r="A8" s="61" t="s">
        <v>84</v>
      </c>
      <c r="B8" s="61">
        <v>1111640</v>
      </c>
    </row>
    <row r="9" spans="1:2">
      <c r="A9" s="61" t="s">
        <v>87</v>
      </c>
      <c r="B9" s="61">
        <v>1111843</v>
      </c>
    </row>
    <row r="10" spans="1:2">
      <c r="A10" s="61" t="s">
        <v>90</v>
      </c>
      <c r="B10" s="61">
        <v>1112370</v>
      </c>
    </row>
    <row r="11" spans="1:2">
      <c r="A11" s="61" t="s">
        <v>93</v>
      </c>
      <c r="B11" s="61">
        <v>1112702</v>
      </c>
    </row>
    <row r="12" spans="1:2">
      <c r="A12" s="61" t="s">
        <v>96</v>
      </c>
      <c r="B12" s="61">
        <v>1110034</v>
      </c>
    </row>
    <row r="13" spans="1:2">
      <c r="A13" s="61" t="s">
        <v>98</v>
      </c>
      <c r="B13" s="61">
        <v>1110779</v>
      </c>
    </row>
    <row r="14" spans="1:2">
      <c r="A14" s="61" t="s">
        <v>100</v>
      </c>
      <c r="B14" s="61">
        <v>1110270</v>
      </c>
    </row>
    <row r="15" spans="1:2">
      <c r="A15" s="61" t="s">
        <v>102</v>
      </c>
      <c r="B15" s="61" t="s">
        <v>103</v>
      </c>
    </row>
    <row r="16" spans="1:2">
      <c r="A16" s="61" t="s">
        <v>106</v>
      </c>
      <c r="B16" s="61">
        <v>1112587</v>
      </c>
    </row>
    <row r="17" spans="1:2">
      <c r="A17" s="61" t="s">
        <v>107</v>
      </c>
      <c r="B17" s="61">
        <v>1111989</v>
      </c>
    </row>
    <row r="18" spans="1:2">
      <c r="A18" s="61" t="s">
        <v>109</v>
      </c>
      <c r="B18" s="61">
        <v>1111142</v>
      </c>
    </row>
    <row r="19" spans="1:2">
      <c r="A19" s="61" t="s">
        <v>112</v>
      </c>
      <c r="B19" s="61">
        <v>1112420</v>
      </c>
    </row>
    <row r="20" spans="1:2">
      <c r="A20" s="61" t="s">
        <v>115</v>
      </c>
      <c r="B20" s="61">
        <v>1110958</v>
      </c>
    </row>
    <row r="21" spans="1:2">
      <c r="A21" s="61" t="s">
        <v>116</v>
      </c>
      <c r="B21" s="61">
        <v>1110807</v>
      </c>
    </row>
    <row r="22" spans="1:2">
      <c r="A22" s="61" t="s">
        <v>118</v>
      </c>
      <c r="B22" s="61">
        <v>1110939</v>
      </c>
    </row>
    <row r="23" spans="1:2">
      <c r="A23" s="61" t="s">
        <v>120</v>
      </c>
      <c r="B23" s="61">
        <v>1111032</v>
      </c>
    </row>
    <row r="24" spans="1:2">
      <c r="A24" s="61" t="s">
        <v>121</v>
      </c>
      <c r="B24" s="61">
        <v>1110940</v>
      </c>
    </row>
    <row r="25" spans="1:2">
      <c r="A25" s="61" t="s">
        <v>123</v>
      </c>
      <c r="B25" s="61">
        <v>1111569</v>
      </c>
    </row>
    <row r="26" spans="1:2">
      <c r="A26" s="61" t="s">
        <v>125</v>
      </c>
      <c r="B26" s="61">
        <v>1112357</v>
      </c>
    </row>
    <row r="27" spans="1:2">
      <c r="A27" s="61" t="s">
        <v>127</v>
      </c>
      <c r="B27" s="61">
        <v>1112157</v>
      </c>
    </row>
    <row r="28" spans="1:2">
      <c r="A28" s="61" t="s">
        <v>129</v>
      </c>
      <c r="B28" s="61" t="s">
        <v>130</v>
      </c>
    </row>
    <row r="29" spans="1:2">
      <c r="A29" s="61" t="s">
        <v>132</v>
      </c>
      <c r="B29" s="61">
        <v>1112392</v>
      </c>
    </row>
    <row r="30" spans="1:2">
      <c r="A30" s="61" t="s">
        <v>134</v>
      </c>
      <c r="B30" s="61">
        <v>1112035</v>
      </c>
    </row>
    <row r="31" spans="1:2">
      <c r="A31" s="61" t="s">
        <v>136</v>
      </c>
      <c r="B31" s="61">
        <v>1111807</v>
      </c>
    </row>
    <row r="32" spans="1:2">
      <c r="A32" s="61" t="s">
        <v>137</v>
      </c>
      <c r="B32" s="61">
        <v>1110828</v>
      </c>
    </row>
    <row r="33" spans="1:2">
      <c r="A33" s="61" t="s">
        <v>140</v>
      </c>
      <c r="B33" s="61">
        <v>1111192</v>
      </c>
    </row>
    <row r="34" spans="1:2">
      <c r="A34" s="61" t="s">
        <v>143</v>
      </c>
      <c r="B34" s="61">
        <v>1111924</v>
      </c>
    </row>
    <row r="35" spans="1:2">
      <c r="A35" s="61" t="s">
        <v>144</v>
      </c>
      <c r="B35" s="61">
        <v>1112419</v>
      </c>
    </row>
    <row r="36" spans="1:2">
      <c r="A36" s="61" t="s">
        <v>147</v>
      </c>
      <c r="B36" s="61">
        <v>1112818</v>
      </c>
    </row>
    <row r="37" spans="1:2">
      <c r="A37" s="61" t="s">
        <v>149</v>
      </c>
      <c r="B37" s="61">
        <v>1110127</v>
      </c>
    </row>
    <row r="38" spans="1:2">
      <c r="A38" s="61" t="s">
        <v>150</v>
      </c>
      <c r="B38" s="61">
        <v>1112786</v>
      </c>
    </row>
    <row r="39" spans="1:2">
      <c r="A39" s="61" t="s">
        <v>153</v>
      </c>
      <c r="B39" s="61" t="e">
        <v>#N/A</v>
      </c>
    </row>
    <row r="40" spans="1:2">
      <c r="A40" s="61" t="s">
        <v>156</v>
      </c>
      <c r="B40" s="61">
        <v>1110612</v>
      </c>
    </row>
    <row r="41" spans="1:2">
      <c r="A41" s="61" t="s">
        <v>158</v>
      </c>
      <c r="B41" s="61">
        <v>1110694</v>
      </c>
    </row>
    <row r="42" spans="1:2">
      <c r="A42" s="61" t="s">
        <v>159</v>
      </c>
      <c r="B42" s="61">
        <v>1112340</v>
      </c>
    </row>
    <row r="43" spans="1:2">
      <c r="A43" s="61" t="s">
        <v>160</v>
      </c>
      <c r="B43" s="61">
        <v>1111144</v>
      </c>
    </row>
    <row r="44" spans="1:2">
      <c r="A44" s="61" t="s">
        <v>161</v>
      </c>
      <c r="B44" s="61">
        <v>1110081</v>
      </c>
    </row>
    <row r="45" spans="1:2">
      <c r="A45" s="61" t="s">
        <v>163</v>
      </c>
      <c r="B45" s="61">
        <v>1111590</v>
      </c>
    </row>
    <row r="46" spans="1:2">
      <c r="A46" s="61" t="s">
        <v>164</v>
      </c>
      <c r="B46" s="61">
        <v>1112023</v>
      </c>
    </row>
    <row r="47" spans="1:2">
      <c r="A47" s="61" t="s">
        <v>165</v>
      </c>
      <c r="B47" s="61">
        <v>1112024</v>
      </c>
    </row>
    <row r="48" spans="1:2">
      <c r="A48" s="61" t="s">
        <v>166</v>
      </c>
      <c r="B48" s="61">
        <v>1112044</v>
      </c>
    </row>
    <row r="49" spans="1:2">
      <c r="A49" s="61" t="s">
        <v>167</v>
      </c>
      <c r="B49" s="61">
        <v>1110297</v>
      </c>
    </row>
    <row r="50" spans="1:2">
      <c r="A50" s="61" t="s">
        <v>169</v>
      </c>
      <c r="B50" s="61">
        <v>1111983</v>
      </c>
    </row>
    <row r="51" spans="1:2">
      <c r="A51" s="61" t="s">
        <v>171</v>
      </c>
      <c r="B51" s="61">
        <v>1110090</v>
      </c>
    </row>
    <row r="52" spans="1:2">
      <c r="A52" s="61" t="s">
        <v>173</v>
      </c>
      <c r="B52" s="61">
        <v>1111739</v>
      </c>
    </row>
    <row r="53" spans="1:2">
      <c r="A53" s="61" t="s">
        <v>175</v>
      </c>
      <c r="B53" s="61">
        <v>1112112</v>
      </c>
    </row>
    <row r="54" spans="1:2">
      <c r="A54" s="61" t="s">
        <v>176</v>
      </c>
      <c r="B54" s="61">
        <v>1111591</v>
      </c>
    </row>
    <row r="55" spans="1:2">
      <c r="A55" s="61" t="s">
        <v>178</v>
      </c>
      <c r="B55" s="61">
        <v>1112858</v>
      </c>
    </row>
    <row r="56" spans="1:2">
      <c r="A56" s="61" t="s">
        <v>180</v>
      </c>
      <c r="B56" s="61">
        <v>1112934</v>
      </c>
    </row>
    <row r="57" spans="1:2">
      <c r="A57" s="61" t="s">
        <v>182</v>
      </c>
      <c r="B57" s="61">
        <v>1112283</v>
      </c>
    </row>
    <row r="58" spans="1:2">
      <c r="A58" s="61" t="s">
        <v>184</v>
      </c>
      <c r="B58" s="61">
        <v>1112875</v>
      </c>
    </row>
    <row r="59" spans="1:2">
      <c r="A59" s="61" t="s">
        <v>186</v>
      </c>
      <c r="B59" s="61">
        <v>1110545</v>
      </c>
    </row>
    <row r="60" spans="1:2">
      <c r="A60" s="61" t="s">
        <v>187</v>
      </c>
      <c r="B60" s="61">
        <v>1111930</v>
      </c>
    </row>
    <row r="61" spans="1:2">
      <c r="A61" s="61" t="s">
        <v>190</v>
      </c>
      <c r="B61" s="61">
        <v>1110340</v>
      </c>
    </row>
    <row r="62" spans="1:2">
      <c r="A62" s="61" t="s">
        <v>191</v>
      </c>
      <c r="B62" s="61">
        <v>1112267</v>
      </c>
    </row>
    <row r="63" spans="1:2">
      <c r="A63" s="61" t="s">
        <v>192</v>
      </c>
      <c r="B63" s="61">
        <v>1111296</v>
      </c>
    </row>
    <row r="64" spans="1:2">
      <c r="A64" s="61" t="s">
        <v>193</v>
      </c>
      <c r="B64" s="61">
        <v>1111724</v>
      </c>
    </row>
    <row r="65" spans="1:2">
      <c r="A65" s="61" t="s">
        <v>195</v>
      </c>
      <c r="B65" s="61">
        <v>1111223</v>
      </c>
    </row>
    <row r="66" spans="1:2">
      <c r="A66" s="61" t="s">
        <v>196</v>
      </c>
      <c r="B66" s="61">
        <v>1110128</v>
      </c>
    </row>
    <row r="67" spans="1:2">
      <c r="A67" s="61" t="s">
        <v>198</v>
      </c>
      <c r="B67" s="61">
        <v>1112015</v>
      </c>
    </row>
    <row r="68" spans="1:2">
      <c r="A68" s="61" t="s">
        <v>199</v>
      </c>
      <c r="B68" s="61">
        <v>1112012</v>
      </c>
    </row>
    <row r="69" spans="1:2">
      <c r="A69" s="61" t="s">
        <v>200</v>
      </c>
      <c r="B69" s="61">
        <v>1112008</v>
      </c>
    </row>
    <row r="70" spans="1:2">
      <c r="A70" s="61" t="s">
        <v>201</v>
      </c>
      <c r="B70" s="61">
        <v>1112029</v>
      </c>
    </row>
    <row r="71" spans="1:2">
      <c r="A71" s="61" t="s">
        <v>202</v>
      </c>
      <c r="B71" s="61">
        <v>1112003</v>
      </c>
    </row>
    <row r="72" spans="1:2">
      <c r="A72" s="61" t="s">
        <v>203</v>
      </c>
      <c r="B72" s="61">
        <v>1112371</v>
      </c>
    </row>
    <row r="73" spans="1:2">
      <c r="A73" s="61" t="s">
        <v>204</v>
      </c>
      <c r="B73" s="61">
        <v>1112421</v>
      </c>
    </row>
    <row r="74" spans="1:2">
      <c r="A74" s="61" t="s">
        <v>207</v>
      </c>
      <c r="B74" s="61" t="s">
        <v>208</v>
      </c>
    </row>
    <row r="75" spans="1:2">
      <c r="A75" s="61" t="s">
        <v>209</v>
      </c>
      <c r="B75" s="61">
        <v>1112591</v>
      </c>
    </row>
    <row r="76" spans="1:2">
      <c r="A76" s="61" t="s">
        <v>210</v>
      </c>
      <c r="B76" s="61">
        <v>1112375</v>
      </c>
    </row>
    <row r="77" spans="1:2">
      <c r="A77" s="61" t="s">
        <v>211</v>
      </c>
      <c r="B77" s="61">
        <v>1111916</v>
      </c>
    </row>
    <row r="78" spans="1:2">
      <c r="A78" s="61" t="s">
        <v>213</v>
      </c>
      <c r="B78" s="61">
        <v>1111071</v>
      </c>
    </row>
    <row r="79" spans="1:2">
      <c r="A79" s="61" t="s">
        <v>215</v>
      </c>
      <c r="B79" s="61">
        <v>1111781</v>
      </c>
    </row>
    <row r="80" spans="1:2">
      <c r="A80" s="61" t="s">
        <v>217</v>
      </c>
      <c r="B80" s="61">
        <v>1110277</v>
      </c>
    </row>
    <row r="81" spans="1:2">
      <c r="A81" s="61" t="s">
        <v>218</v>
      </c>
      <c r="B81" s="61">
        <v>1111359</v>
      </c>
    </row>
    <row r="82" spans="1:2">
      <c r="A82" s="61" t="s">
        <v>220</v>
      </c>
      <c r="B82" s="61">
        <v>1112552</v>
      </c>
    </row>
    <row r="83" spans="1:2">
      <c r="A83" s="61" t="s">
        <v>222</v>
      </c>
      <c r="B83" s="61">
        <v>1110014</v>
      </c>
    </row>
    <row r="84" spans="1:2">
      <c r="A84" s="61" t="s">
        <v>223</v>
      </c>
      <c r="B84" s="61">
        <v>1110055</v>
      </c>
    </row>
    <row r="85" spans="1:2">
      <c r="A85" s="61" t="s">
        <v>224</v>
      </c>
      <c r="B85" s="61">
        <v>1110646</v>
      </c>
    </row>
    <row r="86" spans="1:2">
      <c r="A86" s="61" t="s">
        <v>225</v>
      </c>
      <c r="B86" s="61">
        <v>1110098</v>
      </c>
    </row>
    <row r="87" spans="1:2">
      <c r="A87" s="61" t="s">
        <v>227</v>
      </c>
      <c r="B87" s="61">
        <v>1112177</v>
      </c>
    </row>
    <row r="88" spans="1:2">
      <c r="A88" s="61" t="s">
        <v>228</v>
      </c>
      <c r="B88" s="61">
        <v>1110533</v>
      </c>
    </row>
    <row r="89" spans="1:2">
      <c r="A89" s="61" t="s">
        <v>230</v>
      </c>
      <c r="B89" s="61">
        <v>1112431</v>
      </c>
    </row>
    <row r="90" spans="1:2">
      <c r="A90" s="61" t="s">
        <v>231</v>
      </c>
      <c r="B90" s="61">
        <v>1112426</v>
      </c>
    </row>
    <row r="91" spans="1:2">
      <c r="A91" s="61" t="s">
        <v>233</v>
      </c>
      <c r="B91" s="61">
        <v>1110884</v>
      </c>
    </row>
    <row r="92" spans="1:2">
      <c r="A92" s="61" t="s">
        <v>235</v>
      </c>
      <c r="B92" s="61">
        <v>1112928</v>
      </c>
    </row>
    <row r="93" spans="1:2">
      <c r="A93" s="61" t="s">
        <v>236</v>
      </c>
      <c r="B93" s="61">
        <v>1112466</v>
      </c>
    </row>
    <row r="94" spans="1:2">
      <c r="A94" s="61" t="s">
        <v>238</v>
      </c>
      <c r="B94" s="61">
        <v>1112245</v>
      </c>
    </row>
    <row r="95" spans="1:2">
      <c r="A95" s="61" t="s">
        <v>239</v>
      </c>
      <c r="B95" s="61">
        <v>1112217</v>
      </c>
    </row>
    <row r="96" spans="1:2">
      <c r="A96" s="61" t="s">
        <v>241</v>
      </c>
      <c r="B96" s="61">
        <v>1112764</v>
      </c>
    </row>
    <row r="97" spans="1:2">
      <c r="A97" s="61" t="s">
        <v>242</v>
      </c>
      <c r="B97" s="61">
        <v>1110808</v>
      </c>
    </row>
    <row r="98" spans="1:2">
      <c r="A98" s="61" t="s">
        <v>244</v>
      </c>
      <c r="B98" s="61">
        <v>1113046</v>
      </c>
    </row>
    <row r="99" spans="1:2">
      <c r="A99" s="61" t="s">
        <v>246</v>
      </c>
      <c r="B99" s="61">
        <v>1111384</v>
      </c>
    </row>
    <row r="100" spans="1:2">
      <c r="A100" s="61" t="s">
        <v>247</v>
      </c>
      <c r="B100" s="61">
        <v>1111385</v>
      </c>
    </row>
    <row r="101" spans="1:2">
      <c r="A101" s="61" t="s">
        <v>248</v>
      </c>
      <c r="B101" s="61">
        <v>1110829</v>
      </c>
    </row>
    <row r="102" spans="1:2">
      <c r="A102" s="61" t="s">
        <v>249</v>
      </c>
      <c r="B102" s="61">
        <v>1111288</v>
      </c>
    </row>
    <row r="103" spans="1:2">
      <c r="A103" s="61" t="s">
        <v>251</v>
      </c>
      <c r="B103" s="61">
        <v>1111261</v>
      </c>
    </row>
    <row r="104" spans="1:2">
      <c r="A104" s="61" t="s">
        <v>253</v>
      </c>
      <c r="B104" s="61">
        <v>1110388</v>
      </c>
    </row>
    <row r="105" spans="1:2">
      <c r="A105" s="61" t="s">
        <v>254</v>
      </c>
      <c r="B105" s="61">
        <v>1110551</v>
      </c>
    </row>
    <row r="106" spans="1:2">
      <c r="A106" s="61" t="s">
        <v>256</v>
      </c>
      <c r="B106" s="61">
        <v>1112480</v>
      </c>
    </row>
    <row r="107" spans="1:2">
      <c r="A107" s="61" t="s">
        <v>258</v>
      </c>
      <c r="B107" s="61">
        <v>1112965</v>
      </c>
    </row>
    <row r="108" spans="1:2">
      <c r="A108" s="61" t="s">
        <v>259</v>
      </c>
      <c r="B108" s="61">
        <v>1112687</v>
      </c>
    </row>
    <row r="109" spans="1:2">
      <c r="A109" s="61" t="s">
        <v>260</v>
      </c>
      <c r="B109" s="61">
        <v>1112062</v>
      </c>
    </row>
    <row r="110" spans="1:2">
      <c r="A110" s="61" t="s">
        <v>262</v>
      </c>
      <c r="B110" s="61">
        <v>1111318</v>
      </c>
    </row>
    <row r="111" spans="1:2">
      <c r="A111" s="61" t="s">
        <v>263</v>
      </c>
      <c r="B111" s="61">
        <v>1112165</v>
      </c>
    </row>
    <row r="112" spans="1:2">
      <c r="A112" s="61" t="s">
        <v>264</v>
      </c>
      <c r="B112" s="61">
        <v>1110635</v>
      </c>
    </row>
    <row r="113" spans="1:2">
      <c r="A113" s="61" t="s">
        <v>265</v>
      </c>
      <c r="B113" s="61">
        <v>1112959</v>
      </c>
    </row>
    <row r="114" spans="1:2">
      <c r="A114" s="61" t="s">
        <v>266</v>
      </c>
      <c r="B114" s="61">
        <v>1112388</v>
      </c>
    </row>
    <row r="115" spans="1:2">
      <c r="A115" s="61" t="s">
        <v>267</v>
      </c>
      <c r="B115" s="61">
        <v>1110278</v>
      </c>
    </row>
    <row r="116" spans="1:2">
      <c r="A116" s="61" t="s">
        <v>269</v>
      </c>
      <c r="B116" s="61">
        <v>1110571</v>
      </c>
    </row>
    <row r="117" spans="1:2">
      <c r="A117" s="61" t="s">
        <v>270</v>
      </c>
      <c r="B117" s="61">
        <v>1113008</v>
      </c>
    </row>
    <row r="118" spans="1:2">
      <c r="A118" s="61" t="s">
        <v>271</v>
      </c>
      <c r="B118" s="61">
        <v>1110535</v>
      </c>
    </row>
    <row r="119" spans="1:2">
      <c r="A119" s="61" t="s">
        <v>272</v>
      </c>
      <c r="B119" s="61">
        <v>1110232</v>
      </c>
    </row>
    <row r="120" spans="1:2">
      <c r="A120" s="61" t="s">
        <v>274</v>
      </c>
      <c r="B120" s="61">
        <v>1112603</v>
      </c>
    </row>
    <row r="121" spans="1:2">
      <c r="A121" s="61" t="s">
        <v>275</v>
      </c>
      <c r="B121" s="61">
        <v>1112498</v>
      </c>
    </row>
    <row r="122" spans="1:2">
      <c r="A122" s="61" t="s">
        <v>277</v>
      </c>
      <c r="B122" s="61">
        <v>1111115</v>
      </c>
    </row>
    <row r="123" spans="1:2">
      <c r="A123" s="61" t="s">
        <v>278</v>
      </c>
      <c r="B123" s="61">
        <v>1111770</v>
      </c>
    </row>
    <row r="124" spans="1:2">
      <c r="A124" s="61" t="s">
        <v>279</v>
      </c>
      <c r="B124" s="61" t="s">
        <v>280</v>
      </c>
    </row>
    <row r="125" spans="1:2">
      <c r="A125" s="61" t="s">
        <v>281</v>
      </c>
      <c r="B125" s="61">
        <v>1110597</v>
      </c>
    </row>
    <row r="126" spans="1:2">
      <c r="A126" s="61" t="s">
        <v>282</v>
      </c>
      <c r="B126" s="61">
        <v>1110596</v>
      </c>
    </row>
    <row r="127" spans="1:2">
      <c r="A127" s="61" t="s">
        <v>283</v>
      </c>
      <c r="B127" s="61">
        <v>1110620</v>
      </c>
    </row>
    <row r="128" spans="1:2">
      <c r="A128" s="61" t="s">
        <v>284</v>
      </c>
      <c r="B128" s="61">
        <v>1111578</v>
      </c>
    </row>
    <row r="129" spans="1:2">
      <c r="A129" s="61" t="s">
        <v>286</v>
      </c>
      <c r="B129" s="61">
        <v>1111888</v>
      </c>
    </row>
    <row r="130" spans="1:2">
      <c r="A130" s="61" t="s">
        <v>287</v>
      </c>
      <c r="B130" s="61">
        <v>1111545</v>
      </c>
    </row>
    <row r="131" spans="1:2">
      <c r="A131" s="61" t="s">
        <v>288</v>
      </c>
      <c r="B131" s="61">
        <v>1112348</v>
      </c>
    </row>
    <row r="132" spans="1:2">
      <c r="A132" s="61" t="s">
        <v>289</v>
      </c>
      <c r="B132" s="61">
        <v>1110039</v>
      </c>
    </row>
    <row r="133" spans="1:2">
      <c r="A133" s="61" t="s">
        <v>290</v>
      </c>
      <c r="B133" s="61">
        <v>1111982</v>
      </c>
    </row>
    <row r="134" spans="1:2">
      <c r="A134" s="61" t="s">
        <v>291</v>
      </c>
      <c r="B134" s="61">
        <v>1111233</v>
      </c>
    </row>
    <row r="135" spans="1:2">
      <c r="A135" s="61" t="s">
        <v>292</v>
      </c>
      <c r="B135" s="61">
        <v>1110892</v>
      </c>
    </row>
    <row r="136" spans="1:2">
      <c r="A136" s="61" t="s">
        <v>293</v>
      </c>
      <c r="B136" s="61">
        <v>1110941</v>
      </c>
    </row>
    <row r="137" spans="1:2">
      <c r="A137" s="61" t="s">
        <v>294</v>
      </c>
      <c r="B137" s="61">
        <v>1111289</v>
      </c>
    </row>
    <row r="138" spans="1:2">
      <c r="A138" s="61" t="s">
        <v>295</v>
      </c>
      <c r="B138" s="61">
        <v>1110573</v>
      </c>
    </row>
    <row r="139" spans="1:2">
      <c r="A139" s="61" t="s">
        <v>296</v>
      </c>
      <c r="B139" s="61">
        <v>1111151</v>
      </c>
    </row>
    <row r="140" spans="1:2">
      <c r="A140" s="61" t="s">
        <v>297</v>
      </c>
      <c r="B140" s="61">
        <v>1111711</v>
      </c>
    </row>
    <row r="141" spans="1:2">
      <c r="A141" s="61" t="s">
        <v>298</v>
      </c>
      <c r="B141" s="61" t="s">
        <v>299</v>
      </c>
    </row>
    <row r="142" spans="1:2">
      <c r="A142" s="61" t="s">
        <v>300</v>
      </c>
      <c r="B142" s="61">
        <v>1110091</v>
      </c>
    </row>
    <row r="143" spans="1:2">
      <c r="A143" s="61" t="s">
        <v>302</v>
      </c>
      <c r="B143" s="61">
        <v>1110647</v>
      </c>
    </row>
    <row r="144" spans="1:2">
      <c r="A144" s="61" t="s">
        <v>303</v>
      </c>
      <c r="B144" s="61">
        <v>1110658</v>
      </c>
    </row>
    <row r="145" spans="1:2">
      <c r="A145" s="61" t="s">
        <v>304</v>
      </c>
      <c r="B145" s="61">
        <v>1110905</v>
      </c>
    </row>
    <row r="146" spans="1:2">
      <c r="A146" s="61" t="s">
        <v>306</v>
      </c>
      <c r="B146" s="61">
        <v>1110441</v>
      </c>
    </row>
    <row r="147" spans="1:2">
      <c r="A147" s="61" t="s">
        <v>308</v>
      </c>
      <c r="B147" s="61">
        <v>1110916</v>
      </c>
    </row>
    <row r="148" spans="1:2">
      <c r="A148" s="61" t="s">
        <v>309</v>
      </c>
      <c r="B148" s="61">
        <v>1112381</v>
      </c>
    </row>
    <row r="149" spans="1:2">
      <c r="A149" s="61" t="s">
        <v>311</v>
      </c>
      <c r="B149" s="61">
        <v>1111676</v>
      </c>
    </row>
    <row r="150" spans="1:2">
      <c r="A150" s="61" t="s">
        <v>312</v>
      </c>
      <c r="B150" s="61">
        <v>1110652</v>
      </c>
    </row>
    <row r="151" spans="1:2">
      <c r="A151" s="61" t="s">
        <v>313</v>
      </c>
      <c r="B151" s="61">
        <v>1111033</v>
      </c>
    </row>
    <row r="152" spans="1:2">
      <c r="A152" s="61" t="s">
        <v>314</v>
      </c>
      <c r="B152" s="61">
        <v>1112878</v>
      </c>
    </row>
    <row r="153" spans="1:2">
      <c r="A153" s="61" t="s">
        <v>315</v>
      </c>
      <c r="B153" s="61">
        <v>1112032</v>
      </c>
    </row>
    <row r="154" spans="1:2">
      <c r="A154" s="61" t="s">
        <v>316</v>
      </c>
      <c r="B154" s="61">
        <v>1110299</v>
      </c>
    </row>
    <row r="155" spans="1:2">
      <c r="A155" s="61" t="s">
        <v>317</v>
      </c>
      <c r="B155" s="61">
        <v>1110022</v>
      </c>
    </row>
    <row r="156" spans="1:2">
      <c r="A156" s="61" t="s">
        <v>318</v>
      </c>
      <c r="B156" s="61">
        <v>1112365</v>
      </c>
    </row>
    <row r="157" spans="1:2">
      <c r="A157" s="61" t="s">
        <v>319</v>
      </c>
      <c r="B157" s="61">
        <v>1111731</v>
      </c>
    </row>
    <row r="158" spans="1:2">
      <c r="A158" s="61" t="s">
        <v>320</v>
      </c>
      <c r="B158" s="61">
        <v>1111558</v>
      </c>
    </row>
    <row r="159" spans="1:2">
      <c r="A159" s="61" t="s">
        <v>321</v>
      </c>
      <c r="B159" s="61">
        <v>1110574</v>
      </c>
    </row>
    <row r="160" spans="1:2">
      <c r="A160" s="61" t="s">
        <v>322</v>
      </c>
      <c r="B160" s="61">
        <v>1111559</v>
      </c>
    </row>
    <row r="161" spans="1:2">
      <c r="A161" s="61" t="s">
        <v>323</v>
      </c>
      <c r="B161" s="61">
        <v>1111868</v>
      </c>
    </row>
    <row r="162" spans="1:2">
      <c r="A162" s="61" t="s">
        <v>324</v>
      </c>
      <c r="B162" s="61">
        <v>1111395</v>
      </c>
    </row>
    <row r="163" spans="1:2">
      <c r="A163" s="61" t="s">
        <v>325</v>
      </c>
      <c r="B163" s="61">
        <v>1112955</v>
      </c>
    </row>
    <row r="164" spans="1:2">
      <c r="A164" s="61" t="s">
        <v>326</v>
      </c>
      <c r="B164" s="61">
        <v>1110244</v>
      </c>
    </row>
    <row r="165" spans="1:2">
      <c r="A165" s="61" t="s">
        <v>327</v>
      </c>
      <c r="B165" s="61">
        <v>1113470</v>
      </c>
    </row>
    <row r="166" spans="1:2">
      <c r="A166" s="61" t="s">
        <v>328</v>
      </c>
      <c r="B166" s="61">
        <v>1110023</v>
      </c>
    </row>
    <row r="167" spans="1:2">
      <c r="A167" s="61" t="s">
        <v>330</v>
      </c>
      <c r="B167" s="61">
        <v>1110175</v>
      </c>
    </row>
    <row r="168" spans="1:2">
      <c r="A168" s="61" t="s">
        <v>331</v>
      </c>
      <c r="B168" s="61">
        <v>1110659</v>
      </c>
    </row>
    <row r="169" spans="1:2">
      <c r="A169" s="61" t="s">
        <v>332</v>
      </c>
      <c r="B169" s="61">
        <v>1111844</v>
      </c>
    </row>
    <row r="170" spans="1:2">
      <c r="A170" s="61" t="s">
        <v>333</v>
      </c>
      <c r="B170" s="61">
        <v>1110330</v>
      </c>
    </row>
    <row r="171" spans="1:2">
      <c r="A171" s="61" t="s">
        <v>334</v>
      </c>
      <c r="B171" s="61">
        <v>1111834</v>
      </c>
    </row>
    <row r="172" spans="1:2">
      <c r="A172" s="61" t="s">
        <v>336</v>
      </c>
      <c r="B172" s="61">
        <v>1110981</v>
      </c>
    </row>
    <row r="173" spans="1:2">
      <c r="A173" s="61" t="s">
        <v>337</v>
      </c>
      <c r="B173" s="61">
        <v>1110442</v>
      </c>
    </row>
    <row r="174" spans="1:2">
      <c r="A174" s="61" t="s">
        <v>338</v>
      </c>
      <c r="B174" s="61">
        <v>1110302</v>
      </c>
    </row>
    <row r="175" spans="1:2">
      <c r="A175" s="61" t="s">
        <v>339</v>
      </c>
      <c r="B175" s="61">
        <v>1111641</v>
      </c>
    </row>
    <row r="176" spans="1:2">
      <c r="A176" s="61" t="s">
        <v>341</v>
      </c>
      <c r="B176" s="61">
        <v>1112843</v>
      </c>
    </row>
    <row r="177" spans="1:2">
      <c r="A177" s="61" t="s">
        <v>343</v>
      </c>
      <c r="B177" s="61">
        <v>1112799</v>
      </c>
    </row>
    <row r="178" spans="1:2">
      <c r="A178" s="61" t="s">
        <v>344</v>
      </c>
      <c r="B178" s="61">
        <v>1110181</v>
      </c>
    </row>
    <row r="179" spans="1:2">
      <c r="A179" s="61" t="s">
        <v>345</v>
      </c>
      <c r="B179" s="61">
        <v>1110178</v>
      </c>
    </row>
    <row r="180" spans="1:2">
      <c r="A180" s="61" t="s">
        <v>346</v>
      </c>
      <c r="B180" s="61">
        <v>1111106</v>
      </c>
    </row>
    <row r="181" spans="1:2">
      <c r="A181" s="61" t="s">
        <v>347</v>
      </c>
      <c r="B181" s="61">
        <v>1111580</v>
      </c>
    </row>
    <row r="182" spans="1:2">
      <c r="A182" s="61" t="s">
        <v>348</v>
      </c>
      <c r="B182" s="61">
        <v>1112260</v>
      </c>
    </row>
    <row r="183" spans="1:2">
      <c r="A183" s="61" t="s">
        <v>349</v>
      </c>
      <c r="B183" s="61">
        <v>1112490</v>
      </c>
    </row>
    <row r="184" spans="1:2">
      <c r="A184" s="61" t="s">
        <v>350</v>
      </c>
      <c r="B184" s="61">
        <v>1110615</v>
      </c>
    </row>
    <row r="185" spans="1:2">
      <c r="A185" s="61" t="s">
        <v>351</v>
      </c>
      <c r="B185" s="61">
        <v>1110592</v>
      </c>
    </row>
    <row r="186" spans="1:2">
      <c r="A186" s="61" t="s">
        <v>352</v>
      </c>
      <c r="B186" s="61">
        <v>1111346</v>
      </c>
    </row>
    <row r="187" spans="1:2">
      <c r="A187" s="61" t="s">
        <v>353</v>
      </c>
      <c r="B187" s="61">
        <v>1112861</v>
      </c>
    </row>
    <row r="188" spans="1:2">
      <c r="A188" s="61" t="s">
        <v>354</v>
      </c>
      <c r="B188" s="61">
        <v>1112284</v>
      </c>
    </row>
    <row r="189" spans="1:2">
      <c r="A189" s="61" t="s">
        <v>355</v>
      </c>
      <c r="B189" s="61">
        <v>1111193</v>
      </c>
    </row>
    <row r="190" spans="1:2">
      <c r="A190" s="61" t="s">
        <v>356</v>
      </c>
      <c r="B190" s="61">
        <v>1111209</v>
      </c>
    </row>
    <row r="191" spans="1:2">
      <c r="A191" s="61" t="s">
        <v>357</v>
      </c>
      <c r="B191" s="61">
        <v>1111835</v>
      </c>
    </row>
    <row r="192" spans="1:2">
      <c r="A192" s="61" t="s">
        <v>358</v>
      </c>
      <c r="B192" s="61">
        <v>1112079</v>
      </c>
    </row>
    <row r="193" spans="1:2">
      <c r="A193" s="61" t="s">
        <v>359</v>
      </c>
      <c r="B193" s="61">
        <v>1112195</v>
      </c>
    </row>
    <row r="194" spans="1:2">
      <c r="A194" s="61" t="s">
        <v>360</v>
      </c>
      <c r="B194" s="61">
        <v>1110182</v>
      </c>
    </row>
    <row r="195" spans="1:2">
      <c r="A195" s="61" t="s">
        <v>361</v>
      </c>
      <c r="B195" s="61">
        <v>1112025</v>
      </c>
    </row>
    <row r="196" spans="1:2">
      <c r="A196" s="61" t="s">
        <v>362</v>
      </c>
      <c r="B196" s="61">
        <v>1110024</v>
      </c>
    </row>
    <row r="197" spans="1:2">
      <c r="A197" s="61" t="s">
        <v>363</v>
      </c>
      <c r="B197" s="61">
        <v>1112036</v>
      </c>
    </row>
    <row r="198" spans="1:2">
      <c r="A198" s="61" t="s">
        <v>364</v>
      </c>
      <c r="B198" s="61">
        <v>1110045</v>
      </c>
    </row>
    <row r="199" spans="1:2">
      <c r="A199" s="61" t="s">
        <v>365</v>
      </c>
      <c r="B199" s="61">
        <v>1111254</v>
      </c>
    </row>
    <row r="200" spans="1:2">
      <c r="A200" s="61" t="s">
        <v>366</v>
      </c>
      <c r="B200" s="61">
        <v>1110082</v>
      </c>
    </row>
    <row r="201" spans="1:2">
      <c r="A201" s="61" t="s">
        <v>367</v>
      </c>
      <c r="B201" s="61">
        <v>1111732</v>
      </c>
    </row>
    <row r="202" spans="1:2">
      <c r="A202" s="61" t="s">
        <v>368</v>
      </c>
      <c r="B202" s="61">
        <v>1112154</v>
      </c>
    </row>
    <row r="203" spans="1:2">
      <c r="A203" s="61" t="s">
        <v>369</v>
      </c>
      <c r="B203" s="61" t="s">
        <v>370</v>
      </c>
    </row>
    <row r="204" spans="1:2">
      <c r="A204" s="61" t="s">
        <v>371</v>
      </c>
      <c r="B204" s="61">
        <v>1112425</v>
      </c>
    </row>
    <row r="205" spans="1:2">
      <c r="A205" s="61" t="s">
        <v>372</v>
      </c>
      <c r="B205" s="61">
        <v>1111925</v>
      </c>
    </row>
    <row r="206" spans="1:2">
      <c r="A206" s="61" t="s">
        <v>373</v>
      </c>
      <c r="B206" s="61">
        <v>1110809</v>
      </c>
    </row>
    <row r="207" spans="1:2">
      <c r="A207" s="61" t="s">
        <v>374</v>
      </c>
      <c r="B207" s="61">
        <v>1110470</v>
      </c>
    </row>
    <row r="208" spans="1:2">
      <c r="A208" s="61" t="s">
        <v>375</v>
      </c>
      <c r="B208" s="61">
        <v>1110696</v>
      </c>
    </row>
    <row r="209" spans="1:2">
      <c r="A209" s="61" t="s">
        <v>376</v>
      </c>
      <c r="B209" s="61">
        <v>1110575</v>
      </c>
    </row>
    <row r="210" spans="1:2">
      <c r="A210" s="61" t="s">
        <v>377</v>
      </c>
      <c r="B210" s="61">
        <v>1112175</v>
      </c>
    </row>
    <row r="211" spans="1:2">
      <c r="A211" s="61" t="s">
        <v>378</v>
      </c>
      <c r="B211" s="61">
        <v>1111305</v>
      </c>
    </row>
    <row r="212" spans="1:2">
      <c r="A212" s="61" t="s">
        <v>379</v>
      </c>
      <c r="B212" s="61">
        <v>1112763</v>
      </c>
    </row>
    <row r="213" spans="1:2">
      <c r="A213" s="61" t="s">
        <v>380</v>
      </c>
      <c r="B213" s="61">
        <v>1110724</v>
      </c>
    </row>
    <row r="214" spans="1:2">
      <c r="A214" s="61" t="s">
        <v>381</v>
      </c>
      <c r="B214" s="61">
        <v>1112262</v>
      </c>
    </row>
    <row r="215" spans="1:2">
      <c r="A215" s="61" t="s">
        <v>382</v>
      </c>
      <c r="B215" s="61">
        <v>1112341</v>
      </c>
    </row>
    <row r="216" spans="1:2">
      <c r="A216" s="61" t="s">
        <v>383</v>
      </c>
      <c r="B216" s="61">
        <v>1112151</v>
      </c>
    </row>
    <row r="217" spans="1:2">
      <c r="A217" s="61" t="s">
        <v>384</v>
      </c>
      <c r="B217" s="61">
        <v>1112216</v>
      </c>
    </row>
    <row r="218" spans="1:2">
      <c r="A218" s="61" t="s">
        <v>385</v>
      </c>
      <c r="B218" s="61">
        <v>1112349</v>
      </c>
    </row>
    <row r="219" spans="1:2">
      <c r="A219" s="61" t="s">
        <v>387</v>
      </c>
      <c r="B219" s="61">
        <v>1110755</v>
      </c>
    </row>
    <row r="220" spans="1:2">
      <c r="A220" s="61" t="s">
        <v>388</v>
      </c>
      <c r="B220" s="61">
        <v>1112863</v>
      </c>
    </row>
    <row r="221" spans="1:2">
      <c r="A221" s="61" t="s">
        <v>389</v>
      </c>
      <c r="B221" s="61">
        <v>1111262</v>
      </c>
    </row>
    <row r="222" spans="1:2">
      <c r="A222" s="61" t="s">
        <v>390</v>
      </c>
      <c r="B222" s="61">
        <v>1110756</v>
      </c>
    </row>
    <row r="223" spans="1:2">
      <c r="A223" s="61" t="s">
        <v>392</v>
      </c>
      <c r="B223" s="61">
        <v>1110075</v>
      </c>
    </row>
    <row r="224" spans="1:2">
      <c r="A224" s="61" t="s">
        <v>394</v>
      </c>
      <c r="B224" s="61">
        <v>1112227</v>
      </c>
    </row>
    <row r="225" spans="1:2">
      <c r="A225" s="61" t="s">
        <v>395</v>
      </c>
      <c r="B225" s="61">
        <v>1110100</v>
      </c>
    </row>
    <row r="226" spans="1:2">
      <c r="A226" s="61" t="s">
        <v>396</v>
      </c>
      <c r="B226" s="61">
        <v>1112141</v>
      </c>
    </row>
    <row r="227" spans="1:2">
      <c r="A227" s="61" t="s">
        <v>397</v>
      </c>
      <c r="B227" s="61">
        <v>1112803</v>
      </c>
    </row>
    <row r="228" spans="1:2">
      <c r="A228" s="61" t="s">
        <v>398</v>
      </c>
      <c r="B228" s="61">
        <v>1111547</v>
      </c>
    </row>
    <row r="229" spans="1:2">
      <c r="A229" s="61" t="s">
        <v>399</v>
      </c>
      <c r="B229" s="61">
        <v>1111306</v>
      </c>
    </row>
    <row r="230" spans="1:2">
      <c r="A230" s="61" t="s">
        <v>401</v>
      </c>
      <c r="B230" s="61">
        <v>1112329</v>
      </c>
    </row>
    <row r="231" spans="1:2">
      <c r="A231" s="61" t="s">
        <v>402</v>
      </c>
      <c r="B231" s="61">
        <v>1112923</v>
      </c>
    </row>
    <row r="232" spans="1:2">
      <c r="A232" s="61" t="s">
        <v>403</v>
      </c>
      <c r="B232" s="61" t="s">
        <v>404</v>
      </c>
    </row>
    <row r="233" spans="1:2">
      <c r="A233" s="61" t="s">
        <v>405</v>
      </c>
      <c r="B233" s="61" t="s">
        <v>406</v>
      </c>
    </row>
    <row r="234" spans="1:2">
      <c r="A234" s="61" t="s">
        <v>407</v>
      </c>
      <c r="B234" s="61">
        <v>1112916</v>
      </c>
    </row>
    <row r="235" spans="1:2">
      <c r="A235" s="61" t="s">
        <v>408</v>
      </c>
      <c r="B235" s="61">
        <v>1111797</v>
      </c>
    </row>
    <row r="236" spans="1:2">
      <c r="A236" s="61" t="s">
        <v>409</v>
      </c>
      <c r="B236" s="61">
        <v>1111396</v>
      </c>
    </row>
    <row r="237" spans="1:2">
      <c r="A237" s="61" t="s">
        <v>410</v>
      </c>
      <c r="B237" s="61">
        <v>1111293</v>
      </c>
    </row>
    <row r="238" spans="1:2">
      <c r="A238" s="61" t="s">
        <v>412</v>
      </c>
      <c r="B238" s="61">
        <v>1110199</v>
      </c>
    </row>
    <row r="239" spans="1:2">
      <c r="A239" s="61" t="s">
        <v>413</v>
      </c>
      <c r="B239" s="61">
        <v>1112930</v>
      </c>
    </row>
    <row r="240" spans="1:2">
      <c r="A240" s="61" t="s">
        <v>414</v>
      </c>
      <c r="B240" s="61">
        <v>1112793</v>
      </c>
    </row>
    <row r="241" spans="1:2">
      <c r="A241" s="61" t="s">
        <v>415</v>
      </c>
      <c r="B241" s="61">
        <v>1110230</v>
      </c>
    </row>
    <row r="242" spans="1:2">
      <c r="A242" s="61" t="s">
        <v>416</v>
      </c>
      <c r="B242" s="61">
        <v>1111570</v>
      </c>
    </row>
    <row r="243" spans="1:2">
      <c r="A243" s="61" t="s">
        <v>417</v>
      </c>
      <c r="B243" s="61">
        <v>1112215</v>
      </c>
    </row>
    <row r="244" spans="1:2">
      <c r="A244" s="61" t="s">
        <v>418</v>
      </c>
      <c r="B244" s="61">
        <v>1112142</v>
      </c>
    </row>
    <row r="245" spans="1:2">
      <c r="A245" s="61" t="s">
        <v>419</v>
      </c>
      <c r="B245" s="61">
        <v>1112170</v>
      </c>
    </row>
    <row r="246" spans="1:2">
      <c r="A246" s="61" t="s">
        <v>420</v>
      </c>
      <c r="B246" s="61">
        <v>1112158</v>
      </c>
    </row>
    <row r="247" spans="1:2">
      <c r="A247" s="61" t="s">
        <v>421</v>
      </c>
      <c r="B247" s="61">
        <v>1112037</v>
      </c>
    </row>
    <row r="248" spans="1:2">
      <c r="A248" s="61" t="s">
        <v>422</v>
      </c>
      <c r="B248" s="61">
        <v>1112382</v>
      </c>
    </row>
    <row r="249" spans="1:2">
      <c r="A249" s="61" t="s">
        <v>423</v>
      </c>
      <c r="B249" s="61">
        <v>1112190</v>
      </c>
    </row>
    <row r="250" spans="1:2">
      <c r="A250" s="61" t="s">
        <v>424</v>
      </c>
      <c r="B250" s="61">
        <v>1110183</v>
      </c>
    </row>
    <row r="251" spans="1:2">
      <c r="A251" s="61" t="s">
        <v>425</v>
      </c>
      <c r="B251" s="61">
        <v>1111194</v>
      </c>
    </row>
    <row r="252" spans="1:2">
      <c r="A252" s="61" t="s">
        <v>426</v>
      </c>
      <c r="B252" s="61">
        <v>1111581</v>
      </c>
    </row>
    <row r="253" spans="1:2">
      <c r="A253" s="61" t="s">
        <v>427</v>
      </c>
      <c r="B253" s="61">
        <v>1113045</v>
      </c>
    </row>
    <row r="254" spans="1:2">
      <c r="A254" s="61" t="s">
        <v>429</v>
      </c>
      <c r="B254" s="61">
        <v>1111510</v>
      </c>
    </row>
    <row r="255" spans="1:2">
      <c r="A255" s="61" t="s">
        <v>430</v>
      </c>
      <c r="B255" s="61">
        <v>1111460</v>
      </c>
    </row>
    <row r="256" spans="1:2">
      <c r="A256" s="61" t="s">
        <v>431</v>
      </c>
      <c r="B256" s="61">
        <v>1112286</v>
      </c>
    </row>
    <row r="257" spans="1:2">
      <c r="A257" s="61" t="s">
        <v>432</v>
      </c>
      <c r="B257" s="61">
        <v>1110648</v>
      </c>
    </row>
    <row r="258" spans="1:2">
      <c r="A258" s="61" t="s">
        <v>433</v>
      </c>
      <c r="B258" s="61">
        <v>1111917</v>
      </c>
    </row>
    <row r="259" spans="1:2">
      <c r="A259" s="61" t="s">
        <v>434</v>
      </c>
      <c r="B259" s="61">
        <v>1112199</v>
      </c>
    </row>
    <row r="260" spans="1:2">
      <c r="A260" s="61" t="s">
        <v>435</v>
      </c>
      <c r="B260" s="61">
        <v>1112222</v>
      </c>
    </row>
    <row r="261" spans="1:2">
      <c r="A261" s="61" t="s">
        <v>436</v>
      </c>
      <c r="B261" s="61">
        <v>1112228</v>
      </c>
    </row>
    <row r="262" spans="1:2">
      <c r="A262" s="61" t="s">
        <v>437</v>
      </c>
      <c r="B262" s="61">
        <v>1112225</v>
      </c>
    </row>
    <row r="263" spans="1:2">
      <c r="A263" s="61" t="s">
        <v>438</v>
      </c>
      <c r="B263" s="61">
        <v>1112076</v>
      </c>
    </row>
    <row r="264" spans="1:2">
      <c r="A264" s="61" t="s">
        <v>439</v>
      </c>
      <c r="B264" s="61">
        <v>1112324</v>
      </c>
    </row>
    <row r="265" spans="1:2">
      <c r="A265" s="61" t="s">
        <v>440</v>
      </c>
      <c r="B265" s="61">
        <v>1111977</v>
      </c>
    </row>
    <row r="266" spans="1:2">
      <c r="A266" s="61" t="s">
        <v>441</v>
      </c>
      <c r="B266" s="61">
        <v>1111560</v>
      </c>
    </row>
    <row r="267" spans="1:2">
      <c r="A267" s="61" t="s">
        <v>442</v>
      </c>
      <c r="B267" s="61">
        <v>1112038</v>
      </c>
    </row>
    <row r="268" spans="1:2">
      <c r="A268" s="61" t="s">
        <v>443</v>
      </c>
      <c r="B268" s="61">
        <v>1112040</v>
      </c>
    </row>
    <row r="269" spans="1:2">
      <c r="A269" s="61" t="s">
        <v>444</v>
      </c>
      <c r="B269" s="61">
        <v>1111120</v>
      </c>
    </row>
    <row r="270" spans="1:2">
      <c r="A270" s="61" t="s">
        <v>445</v>
      </c>
      <c r="B270" s="61">
        <v>1111836</v>
      </c>
    </row>
    <row r="271" spans="1:2">
      <c r="A271" s="61" t="s">
        <v>446</v>
      </c>
      <c r="B271" s="61">
        <v>1110015</v>
      </c>
    </row>
    <row r="272" spans="1:2">
      <c r="A272" s="61" t="s">
        <v>447</v>
      </c>
      <c r="B272" s="61">
        <v>1112389</v>
      </c>
    </row>
    <row r="273" spans="1:2">
      <c r="A273" s="61" t="s">
        <v>448</v>
      </c>
      <c r="B273" s="61">
        <v>1110200</v>
      </c>
    </row>
    <row r="274" spans="1:2">
      <c r="A274" s="61" t="s">
        <v>449</v>
      </c>
      <c r="B274" s="61" t="s">
        <v>450</v>
      </c>
    </row>
    <row r="275" spans="1:2">
      <c r="A275" s="61" t="s">
        <v>451</v>
      </c>
      <c r="B275" s="61">
        <v>1112191</v>
      </c>
    </row>
    <row r="276" spans="1:2">
      <c r="A276" s="61" t="s">
        <v>452</v>
      </c>
      <c r="B276" s="61">
        <v>1111307</v>
      </c>
    </row>
    <row r="277" spans="1:2">
      <c r="A277" s="61" t="s">
        <v>453</v>
      </c>
      <c r="B277" s="61">
        <v>1112145</v>
      </c>
    </row>
    <row r="278" spans="1:2">
      <c r="A278" s="61" t="s">
        <v>454</v>
      </c>
      <c r="B278" s="61">
        <v>1110424</v>
      </c>
    </row>
    <row r="279" spans="1:2">
      <c r="A279" s="61" t="s">
        <v>455</v>
      </c>
      <c r="B279" s="61">
        <v>1111874</v>
      </c>
    </row>
    <row r="280" spans="1:2">
      <c r="A280" s="61" t="s">
        <v>456</v>
      </c>
      <c r="B280" s="61">
        <v>1111327</v>
      </c>
    </row>
    <row r="281" spans="1:2">
      <c r="A281" s="61" t="s">
        <v>458</v>
      </c>
      <c r="B281" s="61">
        <v>1111824</v>
      </c>
    </row>
    <row r="282" spans="1:2">
      <c r="A282" s="61" t="s">
        <v>459</v>
      </c>
      <c r="B282" s="61" t="s">
        <v>460</v>
      </c>
    </row>
    <row r="283" spans="1:2">
      <c r="A283" s="61" t="s">
        <v>461</v>
      </c>
      <c r="B283" s="61">
        <v>1111511</v>
      </c>
    </row>
    <row r="284" spans="1:2">
      <c r="A284" s="61" t="s">
        <v>462</v>
      </c>
      <c r="B284" s="61">
        <v>1111491</v>
      </c>
    </row>
    <row r="285" spans="1:2">
      <c r="A285" s="61" t="s">
        <v>463</v>
      </c>
      <c r="B285" s="61">
        <v>1111023</v>
      </c>
    </row>
    <row r="286" spans="1:2">
      <c r="A286" s="61" t="s">
        <v>464</v>
      </c>
      <c r="B286" s="61">
        <v>1110782</v>
      </c>
    </row>
    <row r="287" spans="1:2">
      <c r="A287" s="61" t="s">
        <v>465</v>
      </c>
      <c r="B287" s="61">
        <v>1112869</v>
      </c>
    </row>
    <row r="288" spans="1:2">
      <c r="A288" s="61" t="s">
        <v>466</v>
      </c>
      <c r="B288" s="61">
        <v>1110076</v>
      </c>
    </row>
    <row r="289" spans="1:2">
      <c r="A289" s="61" t="s">
        <v>467</v>
      </c>
      <c r="B289" s="61">
        <v>1110942</v>
      </c>
    </row>
    <row r="290" spans="1:2">
      <c r="A290" s="61" t="s">
        <v>468</v>
      </c>
      <c r="B290" s="61">
        <v>1111461</v>
      </c>
    </row>
    <row r="291" spans="1:2">
      <c r="A291" s="61" t="s">
        <v>469</v>
      </c>
      <c r="B291" s="61">
        <v>1112401</v>
      </c>
    </row>
    <row r="292" spans="1:2">
      <c r="A292" s="61" t="s">
        <v>470</v>
      </c>
      <c r="B292" s="61">
        <v>1111572</v>
      </c>
    </row>
    <row r="293" spans="1:2">
      <c r="A293" s="61" t="s">
        <v>471</v>
      </c>
      <c r="B293" s="61">
        <v>1112163</v>
      </c>
    </row>
    <row r="294" spans="1:2">
      <c r="A294" s="61" t="s">
        <v>472</v>
      </c>
      <c r="B294" s="61">
        <v>1112765</v>
      </c>
    </row>
    <row r="295" spans="1:2">
      <c r="A295" s="61" t="s">
        <v>473</v>
      </c>
      <c r="B295" s="61">
        <v>1112325</v>
      </c>
    </row>
    <row r="296" spans="1:2">
      <c r="A296" s="61" t="s">
        <v>474</v>
      </c>
      <c r="B296" s="61">
        <v>1112178</v>
      </c>
    </row>
    <row r="297" spans="1:2">
      <c r="A297" s="61" t="s">
        <v>475</v>
      </c>
      <c r="B297" s="61">
        <v>1112179</v>
      </c>
    </row>
    <row r="298" spans="1:2">
      <c r="A298" s="61" t="s">
        <v>476</v>
      </c>
      <c r="B298" s="61">
        <v>1111974</v>
      </c>
    </row>
    <row r="299" spans="1:2">
      <c r="A299" s="61" t="s">
        <v>477</v>
      </c>
      <c r="B299" s="61">
        <v>1111108</v>
      </c>
    </row>
    <row r="300" spans="1:2">
      <c r="A300" s="61" t="s">
        <v>479</v>
      </c>
      <c r="B300" s="61">
        <v>1112553</v>
      </c>
    </row>
    <row r="301" spans="1:2">
      <c r="A301" s="61" t="s">
        <v>480</v>
      </c>
      <c r="B301" s="61">
        <v>1110561</v>
      </c>
    </row>
    <row r="302" spans="1:2">
      <c r="A302" s="61" t="s">
        <v>481</v>
      </c>
      <c r="B302" s="61">
        <v>1112196</v>
      </c>
    </row>
    <row r="303" spans="1:2">
      <c r="A303" s="61" t="s">
        <v>483</v>
      </c>
      <c r="B303" s="61">
        <v>1112701</v>
      </c>
    </row>
    <row r="304" spans="1:2">
      <c r="A304" s="61" t="s">
        <v>484</v>
      </c>
      <c r="B304" s="61">
        <v>1112844</v>
      </c>
    </row>
    <row r="305" spans="1:2">
      <c r="A305" s="61" t="s">
        <v>485</v>
      </c>
      <c r="B305" s="61">
        <v>1112754</v>
      </c>
    </row>
    <row r="306" spans="1:2">
      <c r="A306" s="61" t="s">
        <v>486</v>
      </c>
      <c r="B306" s="61">
        <v>1110830</v>
      </c>
    </row>
    <row r="307" spans="1:2">
      <c r="A307" s="61" t="s">
        <v>487</v>
      </c>
      <c r="B307" s="61">
        <v>1111869</v>
      </c>
    </row>
    <row r="308" spans="1:2">
      <c r="A308" s="61" t="s">
        <v>488</v>
      </c>
      <c r="B308" s="61">
        <v>1110943</v>
      </c>
    </row>
    <row r="309" spans="1:2">
      <c r="A309" s="61" t="s">
        <v>489</v>
      </c>
      <c r="B309" s="61">
        <v>1112343</v>
      </c>
    </row>
    <row r="310" spans="1:2">
      <c r="A310" s="61" t="s">
        <v>490</v>
      </c>
      <c r="B310" s="61">
        <v>1112253</v>
      </c>
    </row>
    <row r="311" spans="1:2">
      <c r="A311" s="61" t="s">
        <v>491</v>
      </c>
      <c r="B311" s="61">
        <v>1112279</v>
      </c>
    </row>
    <row r="312" spans="1:2">
      <c r="A312" s="61" t="s">
        <v>492</v>
      </c>
      <c r="B312" s="61">
        <v>1112266</v>
      </c>
    </row>
    <row r="313" spans="1:2">
      <c r="A313" s="61" t="s">
        <v>493</v>
      </c>
      <c r="B313" s="61">
        <v>1112257</v>
      </c>
    </row>
    <row r="314" spans="1:2">
      <c r="A314" s="61" t="s">
        <v>494</v>
      </c>
      <c r="B314" s="61">
        <v>1112287</v>
      </c>
    </row>
    <row r="315" spans="1:2">
      <c r="A315" s="61" t="s">
        <v>495</v>
      </c>
      <c r="B315" s="61">
        <v>1112288</v>
      </c>
    </row>
    <row r="316" spans="1:2">
      <c r="A316" s="61" t="s">
        <v>496</v>
      </c>
      <c r="B316" s="61">
        <v>1112289</v>
      </c>
    </row>
    <row r="317" spans="1:2">
      <c r="A317" s="61" t="s">
        <v>497</v>
      </c>
      <c r="B317" s="61">
        <v>1112254</v>
      </c>
    </row>
    <row r="318" spans="1:2">
      <c r="A318" s="61" t="s">
        <v>498</v>
      </c>
      <c r="B318" s="61">
        <v>1112271</v>
      </c>
    </row>
    <row r="319" spans="1:2">
      <c r="A319" s="61" t="s">
        <v>499</v>
      </c>
      <c r="B319" s="61">
        <v>1110557</v>
      </c>
    </row>
    <row r="320" spans="1:2">
      <c r="A320" s="61" t="s">
        <v>500</v>
      </c>
      <c r="B320" s="61">
        <v>1112149</v>
      </c>
    </row>
    <row r="321" spans="1:2">
      <c r="A321" s="61" t="s">
        <v>501</v>
      </c>
      <c r="B321" s="61">
        <v>1112961</v>
      </c>
    </row>
    <row r="322" spans="1:2">
      <c r="A322" s="61" t="s">
        <v>502</v>
      </c>
      <c r="B322" s="61">
        <v>1110193</v>
      </c>
    </row>
    <row r="323" spans="1:2">
      <c r="A323" s="61" t="s">
        <v>503</v>
      </c>
      <c r="B323" s="61">
        <v>1110794</v>
      </c>
    </row>
    <row r="324" spans="1:2">
      <c r="A324" s="61" t="s">
        <v>505</v>
      </c>
      <c r="B324" s="61">
        <v>1111528</v>
      </c>
    </row>
    <row r="325" spans="1:2">
      <c r="A325" s="61" t="s">
        <v>506</v>
      </c>
      <c r="B325" s="61" t="s">
        <v>507</v>
      </c>
    </row>
    <row r="326" spans="1:2">
      <c r="A326" s="61" t="s">
        <v>508</v>
      </c>
      <c r="B326" s="61">
        <v>1112578</v>
      </c>
    </row>
    <row r="327" spans="1:2">
      <c r="A327" s="61" t="s">
        <v>509</v>
      </c>
      <c r="B327" s="61">
        <v>1111808</v>
      </c>
    </row>
    <row r="328" spans="1:2">
      <c r="A328" s="61" t="s">
        <v>510</v>
      </c>
      <c r="B328" s="61">
        <v>1111011</v>
      </c>
    </row>
    <row r="329" spans="1:2">
      <c r="A329" s="61" t="s">
        <v>511</v>
      </c>
      <c r="B329" s="61">
        <v>1112400</v>
      </c>
    </row>
    <row r="330" spans="1:2">
      <c r="A330" s="61" t="s">
        <v>512</v>
      </c>
      <c r="B330" s="61">
        <v>1112880</v>
      </c>
    </row>
    <row r="331" spans="1:2">
      <c r="A331" s="61" t="s">
        <v>513</v>
      </c>
      <c r="B331" s="61">
        <v>1112139</v>
      </c>
    </row>
    <row r="332" spans="1:2">
      <c r="A332" s="61" t="s">
        <v>514</v>
      </c>
      <c r="B332" s="61">
        <v>1112180</v>
      </c>
    </row>
    <row r="333" spans="1:2">
      <c r="A333" s="61" t="s">
        <v>516</v>
      </c>
      <c r="B333" s="61">
        <v>1111659</v>
      </c>
    </row>
    <row r="334" spans="1:2">
      <c r="A334" s="61" t="s">
        <v>517</v>
      </c>
      <c r="B334" s="61">
        <v>1110016</v>
      </c>
    </row>
    <row r="335" spans="1:2">
      <c r="A335" s="61" t="s">
        <v>518</v>
      </c>
      <c r="B335" s="61">
        <v>1110341</v>
      </c>
    </row>
    <row r="336" spans="1:2">
      <c r="A336" s="61" t="s">
        <v>519</v>
      </c>
      <c r="B336" s="61">
        <v>1111561</v>
      </c>
    </row>
    <row r="337" spans="1:2">
      <c r="A337" s="61" t="s">
        <v>520</v>
      </c>
      <c r="B337" s="61">
        <v>1112600</v>
      </c>
    </row>
    <row r="338" spans="1:2">
      <c r="A338" s="61" t="s">
        <v>521</v>
      </c>
      <c r="B338" s="61">
        <v>1112095</v>
      </c>
    </row>
    <row r="339" spans="1:2">
      <c r="A339" s="61" t="s">
        <v>522</v>
      </c>
      <c r="B339" s="61">
        <v>1112213</v>
      </c>
    </row>
    <row r="340" spans="1:2">
      <c r="A340" s="61" t="s">
        <v>523</v>
      </c>
      <c r="B340" s="61">
        <v>1111328</v>
      </c>
    </row>
    <row r="341" spans="1:2">
      <c r="A341" s="61" t="s">
        <v>524</v>
      </c>
      <c r="B341" s="61">
        <v>1111776</v>
      </c>
    </row>
    <row r="342" spans="1:2">
      <c r="A342" s="61" t="s">
        <v>525</v>
      </c>
      <c r="B342" s="61">
        <v>1111333</v>
      </c>
    </row>
    <row r="343" spans="1:2">
      <c r="A343" s="61" t="s">
        <v>526</v>
      </c>
      <c r="B343" s="61">
        <v>1112922</v>
      </c>
    </row>
    <row r="344" spans="1:2">
      <c r="A344" s="61" t="s">
        <v>527</v>
      </c>
      <c r="B344" s="61">
        <v>1110031</v>
      </c>
    </row>
    <row r="345" spans="1:2">
      <c r="A345" s="61" t="s">
        <v>528</v>
      </c>
      <c r="B345" s="61">
        <v>1111109</v>
      </c>
    </row>
    <row r="346" spans="1:2">
      <c r="A346" s="61" t="s">
        <v>529</v>
      </c>
      <c r="B346" s="61">
        <v>1112376</v>
      </c>
    </row>
    <row r="347" spans="1:2">
      <c r="A347" s="61" t="s">
        <v>530</v>
      </c>
      <c r="B347" s="61">
        <v>1111643</v>
      </c>
    </row>
    <row r="348" spans="1:2">
      <c r="A348" s="61" t="s">
        <v>531</v>
      </c>
      <c r="B348" s="61">
        <v>1111520</v>
      </c>
    </row>
    <row r="349" spans="1:2">
      <c r="A349" s="61" t="s">
        <v>532</v>
      </c>
      <c r="B349" s="61">
        <v>1111644</v>
      </c>
    </row>
    <row r="350" spans="1:2">
      <c r="A350" s="61" t="s">
        <v>533</v>
      </c>
      <c r="B350" s="61">
        <v>1112700</v>
      </c>
    </row>
    <row r="351" spans="1:2">
      <c r="A351" s="61" t="s">
        <v>534</v>
      </c>
      <c r="B351" s="61">
        <v>1111669</v>
      </c>
    </row>
    <row r="352" spans="1:2">
      <c r="A352" s="61" t="s">
        <v>536</v>
      </c>
      <c r="B352" s="61">
        <v>1110852</v>
      </c>
    </row>
    <row r="353" spans="1:2">
      <c r="A353" s="61" t="s">
        <v>537</v>
      </c>
      <c r="B353" s="61">
        <v>1112094</v>
      </c>
    </row>
    <row r="354" spans="1:2">
      <c r="A354" s="61" t="s">
        <v>538</v>
      </c>
      <c r="B354" s="61">
        <v>1111110</v>
      </c>
    </row>
    <row r="355" spans="1:2">
      <c r="A355" s="61" t="s">
        <v>539</v>
      </c>
      <c r="B355" s="61">
        <v>1110811</v>
      </c>
    </row>
    <row r="356" spans="1:2">
      <c r="A356" s="61" t="s">
        <v>540</v>
      </c>
      <c r="B356" s="61">
        <v>1111158</v>
      </c>
    </row>
    <row r="357" spans="1:2">
      <c r="A357" s="61" t="s">
        <v>542</v>
      </c>
      <c r="B357" s="61">
        <v>1111063</v>
      </c>
    </row>
    <row r="358" spans="1:2">
      <c r="A358" s="61" t="s">
        <v>543</v>
      </c>
      <c r="B358" s="61">
        <v>1112192</v>
      </c>
    </row>
    <row r="359" spans="1:2">
      <c r="A359" s="61" t="s">
        <v>544</v>
      </c>
      <c r="B359" s="61">
        <v>1110984</v>
      </c>
    </row>
    <row r="360" spans="1:2">
      <c r="A360" s="61" t="s">
        <v>545</v>
      </c>
      <c r="B360" s="61">
        <v>1111784</v>
      </c>
    </row>
    <row r="361" spans="1:2">
      <c r="A361" s="61" t="s">
        <v>546</v>
      </c>
      <c r="B361" s="61">
        <v>1112517</v>
      </c>
    </row>
    <row r="362" spans="1:2">
      <c r="A362" s="61" t="s">
        <v>547</v>
      </c>
      <c r="B362" s="61">
        <v>1112291</v>
      </c>
    </row>
    <row r="363" spans="1:2">
      <c r="A363" s="61" t="s">
        <v>548</v>
      </c>
      <c r="B363" s="61">
        <v>1110919</v>
      </c>
    </row>
    <row r="364" spans="1:2">
      <c r="A364" s="61" t="s">
        <v>549</v>
      </c>
      <c r="B364" s="61">
        <v>1111521</v>
      </c>
    </row>
    <row r="365" spans="1:2">
      <c r="A365" s="61" t="s">
        <v>550</v>
      </c>
      <c r="B365" s="61">
        <v>1111795</v>
      </c>
    </row>
    <row r="366" spans="1:2">
      <c r="A366" s="61" t="s">
        <v>551</v>
      </c>
      <c r="B366" s="61">
        <v>1110649</v>
      </c>
    </row>
    <row r="367" spans="1:2">
      <c r="A367" s="61" t="s">
        <v>552</v>
      </c>
      <c r="B367" s="61">
        <v>1110032</v>
      </c>
    </row>
    <row r="368" spans="1:2">
      <c r="A368" s="61" t="s">
        <v>553</v>
      </c>
      <c r="B368" s="61">
        <v>1110391</v>
      </c>
    </row>
    <row r="369" spans="1:2">
      <c r="A369" s="61" t="s">
        <v>554</v>
      </c>
      <c r="B369" s="61">
        <v>1111573</v>
      </c>
    </row>
    <row r="370" spans="1:2">
      <c r="A370" s="61" t="s">
        <v>555</v>
      </c>
      <c r="B370" s="61">
        <v>1111072</v>
      </c>
    </row>
    <row r="371" spans="1:2">
      <c r="A371" s="61" t="s">
        <v>556</v>
      </c>
      <c r="B371" s="61">
        <v>1112430</v>
      </c>
    </row>
    <row r="372" spans="1:2">
      <c r="A372" s="61" t="s">
        <v>557</v>
      </c>
      <c r="B372" s="61">
        <v>1112820</v>
      </c>
    </row>
    <row r="373" spans="1:2">
      <c r="A373" s="61" t="s">
        <v>558</v>
      </c>
      <c r="B373" s="61">
        <v>1110346</v>
      </c>
    </row>
    <row r="374" spans="1:2">
      <c r="A374" s="61" t="s">
        <v>559</v>
      </c>
      <c r="B374" s="61">
        <v>1111492</v>
      </c>
    </row>
    <row r="375" spans="1:2">
      <c r="A375" s="61" t="s">
        <v>560</v>
      </c>
      <c r="B375" s="61">
        <v>1111073</v>
      </c>
    </row>
    <row r="376" spans="1:2">
      <c r="A376" s="61" t="s">
        <v>561</v>
      </c>
      <c r="B376" s="61">
        <v>1111080</v>
      </c>
    </row>
    <row r="377" spans="1:2">
      <c r="A377" s="61" t="s">
        <v>562</v>
      </c>
      <c r="B377" s="61" t="s">
        <v>563</v>
      </c>
    </row>
    <row r="378" spans="1:2">
      <c r="A378" s="61" t="s">
        <v>564</v>
      </c>
      <c r="B378" s="61">
        <v>1111681</v>
      </c>
    </row>
    <row r="379" spans="1:2">
      <c r="A379" s="61" t="s">
        <v>565</v>
      </c>
      <c r="B379" s="61">
        <v>1110725</v>
      </c>
    </row>
    <row r="380" spans="1:2">
      <c r="A380" s="61" t="s">
        <v>566</v>
      </c>
      <c r="B380" s="61">
        <v>1111308</v>
      </c>
    </row>
    <row r="381" spans="1:2">
      <c r="A381" s="61" t="s">
        <v>567</v>
      </c>
      <c r="B381" s="61">
        <v>1110699</v>
      </c>
    </row>
    <row r="382" spans="1:2">
      <c r="A382" s="61" t="s">
        <v>568</v>
      </c>
      <c r="B382" s="61">
        <v>1110361</v>
      </c>
    </row>
    <row r="383" spans="1:2">
      <c r="A383" s="61" t="s">
        <v>569</v>
      </c>
      <c r="B383" s="61">
        <v>1111800</v>
      </c>
    </row>
    <row r="384" spans="1:2">
      <c r="A384" s="61" t="s">
        <v>570</v>
      </c>
      <c r="B384" s="61">
        <v>1112583</v>
      </c>
    </row>
    <row r="385" spans="1:2">
      <c r="A385" s="61" t="s">
        <v>571</v>
      </c>
      <c r="B385" s="61">
        <v>1111670</v>
      </c>
    </row>
    <row r="386" spans="1:2">
      <c r="A386" s="61" t="s">
        <v>572</v>
      </c>
      <c r="B386" s="61">
        <v>1112118</v>
      </c>
    </row>
    <row r="387" spans="1:2">
      <c r="A387" s="61" t="s">
        <v>573</v>
      </c>
      <c r="B387" s="61">
        <v>1111826</v>
      </c>
    </row>
    <row r="388" spans="1:2">
      <c r="A388" s="61" t="s">
        <v>575</v>
      </c>
      <c r="B388" s="61">
        <v>1111366</v>
      </c>
    </row>
    <row r="389" spans="1:2">
      <c r="A389" s="61" t="s">
        <v>576</v>
      </c>
      <c r="B389" s="61">
        <v>1112663</v>
      </c>
    </row>
    <row r="390" spans="1:2">
      <c r="A390" s="61" t="s">
        <v>577</v>
      </c>
      <c r="B390" s="61">
        <v>1110362</v>
      </c>
    </row>
    <row r="391" spans="1:2">
      <c r="A391" s="61" t="s">
        <v>578</v>
      </c>
      <c r="B391" s="61">
        <v>1112684</v>
      </c>
    </row>
    <row r="392" spans="1:2">
      <c r="A392" s="61" t="s">
        <v>579</v>
      </c>
      <c r="B392" s="61">
        <v>1111397</v>
      </c>
    </row>
    <row r="393" spans="1:2">
      <c r="A393" s="61" t="s">
        <v>580</v>
      </c>
      <c r="B393" s="61">
        <v>1111406</v>
      </c>
    </row>
    <row r="394" spans="1:2">
      <c r="A394" s="61" t="s">
        <v>581</v>
      </c>
      <c r="B394" s="61">
        <v>1111980</v>
      </c>
    </row>
    <row r="395" spans="1:2">
      <c r="A395" s="61" t="s">
        <v>582</v>
      </c>
      <c r="B395" s="61">
        <v>1112772</v>
      </c>
    </row>
    <row r="396" spans="1:2">
      <c r="A396" s="61" t="s">
        <v>583</v>
      </c>
      <c r="B396" s="61">
        <v>1112963</v>
      </c>
    </row>
    <row r="397" spans="1:2">
      <c r="A397" s="61" t="s">
        <v>584</v>
      </c>
      <c r="B397" s="61">
        <v>1111900</v>
      </c>
    </row>
    <row r="398" spans="1:2">
      <c r="A398" s="61" t="s">
        <v>585</v>
      </c>
      <c r="B398" s="61">
        <v>1110952</v>
      </c>
    </row>
    <row r="399" spans="1:2">
      <c r="A399" s="61" t="s">
        <v>586</v>
      </c>
      <c r="B399" s="61">
        <v>1110726</v>
      </c>
    </row>
    <row r="400" spans="1:2">
      <c r="A400" s="61" t="s">
        <v>587</v>
      </c>
      <c r="B400" s="61">
        <v>1112602</v>
      </c>
    </row>
    <row r="401" spans="1:2">
      <c r="A401" s="61" t="s">
        <v>588</v>
      </c>
      <c r="B401" s="61">
        <v>1112320</v>
      </c>
    </row>
    <row r="402" spans="1:2">
      <c r="A402" s="61" t="s">
        <v>589</v>
      </c>
      <c r="B402" s="61">
        <v>1111329</v>
      </c>
    </row>
    <row r="403" spans="1:2">
      <c r="A403" s="61" t="s">
        <v>590</v>
      </c>
      <c r="B403" s="61">
        <v>1112698</v>
      </c>
    </row>
    <row r="404" spans="1:2">
      <c r="A404" s="61" t="s">
        <v>591</v>
      </c>
      <c r="B404" s="61">
        <v>1112788</v>
      </c>
    </row>
    <row r="405" spans="1:2">
      <c r="A405" s="61" t="s">
        <v>592</v>
      </c>
      <c r="B405" s="61">
        <v>1112350</v>
      </c>
    </row>
    <row r="406" spans="1:2">
      <c r="A406" s="61" t="s">
        <v>593</v>
      </c>
      <c r="B406" s="61">
        <v>1110902</v>
      </c>
    </row>
    <row r="407" spans="1:2">
      <c r="A407" s="61" t="s">
        <v>594</v>
      </c>
      <c r="B407" s="61">
        <v>1112415</v>
      </c>
    </row>
    <row r="408" spans="1:2">
      <c r="A408" s="61" t="s">
        <v>595</v>
      </c>
      <c r="B408" s="61">
        <v>1112194</v>
      </c>
    </row>
    <row r="409" spans="1:2">
      <c r="A409" s="61" t="s">
        <v>596</v>
      </c>
      <c r="B409" s="61">
        <v>1112390</v>
      </c>
    </row>
    <row r="410" spans="1:2">
      <c r="A410" s="61" t="s">
        <v>597</v>
      </c>
      <c r="B410" s="61">
        <v>1111981</v>
      </c>
    </row>
    <row r="411" spans="1:2">
      <c r="A411" s="61" t="s">
        <v>598</v>
      </c>
      <c r="B411" s="61">
        <v>1112193</v>
      </c>
    </row>
    <row r="412" spans="1:2">
      <c r="A412" s="61" t="s">
        <v>599</v>
      </c>
      <c r="B412" s="61">
        <v>1110129</v>
      </c>
    </row>
    <row r="413" spans="1:2">
      <c r="A413" s="61" t="s">
        <v>600</v>
      </c>
      <c r="B413" s="61">
        <v>1111548</v>
      </c>
    </row>
    <row r="414" spans="1:2">
      <c r="A414" s="61" t="s">
        <v>601</v>
      </c>
      <c r="B414" s="61">
        <v>1111632</v>
      </c>
    </row>
    <row r="415" spans="1:2">
      <c r="A415" s="61" t="s">
        <v>602</v>
      </c>
      <c r="B415" s="61">
        <v>1111522</v>
      </c>
    </row>
    <row r="416" spans="1:2">
      <c r="A416" s="61" t="s">
        <v>603</v>
      </c>
      <c r="B416" s="61">
        <v>1112068</v>
      </c>
    </row>
    <row r="417" spans="1:2">
      <c r="A417" s="61" t="s">
        <v>604</v>
      </c>
      <c r="B417" s="61">
        <v>1110610</v>
      </c>
    </row>
    <row r="418" spans="1:2">
      <c r="A418" s="61" t="s">
        <v>605</v>
      </c>
      <c r="B418" s="61">
        <v>1110314</v>
      </c>
    </row>
    <row r="419" spans="1:2">
      <c r="A419" s="61" t="s">
        <v>606</v>
      </c>
      <c r="B419" s="61">
        <v>1111025</v>
      </c>
    </row>
    <row r="420" spans="1:2">
      <c r="A420" s="61" t="s">
        <v>607</v>
      </c>
      <c r="B420" s="61">
        <v>1112272</v>
      </c>
    </row>
    <row r="421" spans="1:2">
      <c r="A421" s="61" t="s">
        <v>608</v>
      </c>
      <c r="B421" s="61">
        <v>1112351</v>
      </c>
    </row>
    <row r="422" spans="1:2">
      <c r="A422" s="61" t="s">
        <v>609</v>
      </c>
      <c r="B422" s="61">
        <v>1111398</v>
      </c>
    </row>
    <row r="423" spans="1:2">
      <c r="A423" s="61" t="s">
        <v>610</v>
      </c>
      <c r="B423" s="61">
        <v>1110046</v>
      </c>
    </row>
    <row r="424" spans="1:2">
      <c r="A424" s="61" t="s">
        <v>611</v>
      </c>
      <c r="B424" s="61">
        <v>1110758</v>
      </c>
    </row>
    <row r="425" spans="1:2">
      <c r="A425" s="61" t="s">
        <v>612</v>
      </c>
      <c r="B425" s="61">
        <v>1110233</v>
      </c>
    </row>
    <row r="426" spans="1:2">
      <c r="A426" s="61" t="s">
        <v>613</v>
      </c>
      <c r="B426" s="61">
        <v>1112153</v>
      </c>
    </row>
    <row r="427" spans="1:2">
      <c r="A427" s="61" t="s">
        <v>614</v>
      </c>
      <c r="B427" s="61">
        <v>1112766</v>
      </c>
    </row>
    <row r="428" spans="1:2">
      <c r="A428" s="61" t="s">
        <v>615</v>
      </c>
      <c r="B428" s="61">
        <v>1111367</v>
      </c>
    </row>
    <row r="429" spans="1:2">
      <c r="A429" s="61" t="s">
        <v>616</v>
      </c>
      <c r="B429" s="61">
        <v>1112152</v>
      </c>
    </row>
    <row r="430" spans="1:2">
      <c r="A430" s="61" t="s">
        <v>617</v>
      </c>
      <c r="B430" s="61">
        <v>1112313</v>
      </c>
    </row>
    <row r="431" spans="1:2">
      <c r="A431" s="61" t="s">
        <v>618</v>
      </c>
      <c r="B431" s="61">
        <v>1112164</v>
      </c>
    </row>
    <row r="432" spans="1:2">
      <c r="A432" s="61" t="s">
        <v>619</v>
      </c>
      <c r="B432" s="61">
        <v>1110033</v>
      </c>
    </row>
    <row r="433" spans="1:2">
      <c r="A433" s="61" t="s">
        <v>620</v>
      </c>
      <c r="B433" s="61">
        <v>1112724</v>
      </c>
    </row>
    <row r="434" spans="1:2">
      <c r="A434" s="61" t="s">
        <v>621</v>
      </c>
      <c r="B434" s="61">
        <v>1111074</v>
      </c>
    </row>
    <row r="435" spans="1:2">
      <c r="A435" s="61" t="s">
        <v>622</v>
      </c>
      <c r="B435" s="61">
        <v>1110035</v>
      </c>
    </row>
    <row r="436" spans="1:2">
      <c r="A436" s="61" t="s">
        <v>623</v>
      </c>
      <c r="B436" s="61">
        <v>1112556</v>
      </c>
    </row>
    <row r="437" spans="1:2">
      <c r="A437" s="61" t="s">
        <v>624</v>
      </c>
      <c r="B437" s="61">
        <v>1112328</v>
      </c>
    </row>
    <row r="438" spans="1:2">
      <c r="A438" s="61" t="s">
        <v>625</v>
      </c>
      <c r="B438" s="61">
        <v>1112316</v>
      </c>
    </row>
    <row r="439" spans="1:2">
      <c r="A439" s="61" t="s">
        <v>626</v>
      </c>
      <c r="B439" s="61">
        <v>1111584</v>
      </c>
    </row>
    <row r="440" spans="1:2">
      <c r="A440" s="61" t="s">
        <v>627</v>
      </c>
      <c r="B440" s="61">
        <v>1111034</v>
      </c>
    </row>
    <row r="441" spans="1:2">
      <c r="A441" s="61" t="s">
        <v>628</v>
      </c>
      <c r="B441" s="61">
        <v>1112377</v>
      </c>
    </row>
    <row r="442" spans="1:2">
      <c r="A442" s="61" t="s">
        <v>629</v>
      </c>
      <c r="B442" s="61" t="s">
        <v>630</v>
      </c>
    </row>
    <row r="443" spans="1:2">
      <c r="A443" s="61" t="s">
        <v>631</v>
      </c>
      <c r="B443" s="61">
        <v>1111809</v>
      </c>
    </row>
    <row r="444" spans="1:2">
      <c r="A444" s="61" t="s">
        <v>632</v>
      </c>
      <c r="B444" s="61">
        <v>1110263</v>
      </c>
    </row>
    <row r="445" spans="1:2">
      <c r="A445" s="61" t="s">
        <v>633</v>
      </c>
      <c r="B445" s="61">
        <v>1110582</v>
      </c>
    </row>
    <row r="446" spans="1:2">
      <c r="A446" s="61" t="s">
        <v>634</v>
      </c>
      <c r="B446" s="61">
        <v>1112352</v>
      </c>
    </row>
    <row r="447" spans="1:2">
      <c r="A447" s="61" t="s">
        <v>635</v>
      </c>
      <c r="B447" s="61">
        <v>1112755</v>
      </c>
    </row>
    <row r="448" spans="1:2">
      <c r="A448" s="61" t="s">
        <v>636</v>
      </c>
      <c r="B448" s="61">
        <v>1112378</v>
      </c>
    </row>
    <row r="449" spans="1:2">
      <c r="A449" s="61" t="s">
        <v>637</v>
      </c>
      <c r="B449" s="61">
        <v>1112033</v>
      </c>
    </row>
    <row r="450" spans="1:2">
      <c r="A450" s="61" t="s">
        <v>638</v>
      </c>
      <c r="B450" s="61">
        <v>1110893</v>
      </c>
    </row>
    <row r="451" spans="1:2">
      <c r="A451" s="61" t="s">
        <v>639</v>
      </c>
      <c r="B451" s="61">
        <v>1111986</v>
      </c>
    </row>
    <row r="452" spans="1:2">
      <c r="A452" s="61" t="s">
        <v>640</v>
      </c>
      <c r="B452" s="61">
        <v>1111838</v>
      </c>
    </row>
    <row r="453" spans="1:2">
      <c r="A453" s="61" t="s">
        <v>641</v>
      </c>
      <c r="B453" s="61">
        <v>1110204</v>
      </c>
    </row>
    <row r="454" spans="1:2">
      <c r="A454" s="61" t="s">
        <v>642</v>
      </c>
      <c r="B454" s="61">
        <v>1111562</v>
      </c>
    </row>
    <row r="455" spans="1:2">
      <c r="A455" s="61" t="s">
        <v>643</v>
      </c>
      <c r="B455" s="61">
        <v>1112691</v>
      </c>
    </row>
    <row r="456" spans="1:2">
      <c r="A456" s="61" t="s">
        <v>644</v>
      </c>
      <c r="B456" s="61">
        <v>1110246</v>
      </c>
    </row>
    <row r="457" spans="1:2">
      <c r="A457" s="61" t="s">
        <v>645</v>
      </c>
      <c r="B457" s="61">
        <v>1112469</v>
      </c>
    </row>
    <row r="458" spans="1:2">
      <c r="A458" s="61" t="s">
        <v>646</v>
      </c>
      <c r="B458" s="61">
        <v>1111334</v>
      </c>
    </row>
    <row r="459" spans="1:2">
      <c r="A459" s="61" t="s">
        <v>647</v>
      </c>
      <c r="B459" s="61">
        <v>1110205</v>
      </c>
    </row>
    <row r="460" spans="1:2">
      <c r="A460" s="61" t="s">
        <v>648</v>
      </c>
      <c r="B460" s="61">
        <v>1111970</v>
      </c>
    </row>
    <row r="461" spans="1:2">
      <c r="A461" s="61" t="s">
        <v>649</v>
      </c>
      <c r="B461" s="61">
        <v>1111075</v>
      </c>
    </row>
    <row r="462" spans="1:2">
      <c r="A462" s="61" t="s">
        <v>650</v>
      </c>
      <c r="B462" s="61">
        <v>1112156</v>
      </c>
    </row>
    <row r="463" spans="1:2">
      <c r="A463" s="61" t="s">
        <v>651</v>
      </c>
      <c r="B463" s="61">
        <v>1111790</v>
      </c>
    </row>
    <row r="464" spans="1:2">
      <c r="A464" s="61" t="s">
        <v>652</v>
      </c>
      <c r="B464" s="61">
        <v>1111563</v>
      </c>
    </row>
    <row r="465" spans="1:2">
      <c r="A465" s="61" t="s">
        <v>2</v>
      </c>
      <c r="B465" s="61">
        <v>1112107</v>
      </c>
    </row>
    <row r="466" spans="1:2">
      <c r="A466" s="61" t="s">
        <v>653</v>
      </c>
      <c r="B466" s="61" t="s">
        <v>654</v>
      </c>
    </row>
    <row r="467" spans="1:2">
      <c r="A467" s="61" t="s">
        <v>655</v>
      </c>
      <c r="B467" s="61">
        <v>1111455</v>
      </c>
    </row>
    <row r="468" spans="1:2">
      <c r="A468" s="61" t="s">
        <v>656</v>
      </c>
      <c r="B468" s="61">
        <v>1112026</v>
      </c>
    </row>
    <row r="469" spans="1:2">
      <c r="A469" s="61" t="s">
        <v>657</v>
      </c>
      <c r="B469" s="61">
        <v>1112657</v>
      </c>
    </row>
    <row r="470" spans="1:2">
      <c r="A470" s="61" t="s">
        <v>658</v>
      </c>
      <c r="B470" s="61">
        <v>1111801</v>
      </c>
    </row>
    <row r="471" spans="1:2">
      <c r="A471" s="61" t="s">
        <v>659</v>
      </c>
      <c r="B471" s="61">
        <v>1112246</v>
      </c>
    </row>
    <row r="472" spans="1:2">
      <c r="A472" s="61" t="s">
        <v>660</v>
      </c>
      <c r="B472" s="61">
        <v>1110812</v>
      </c>
    </row>
    <row r="473" spans="1:2">
      <c r="A473" s="61" t="s">
        <v>661</v>
      </c>
      <c r="B473" s="61">
        <v>1112045</v>
      </c>
    </row>
    <row r="474" spans="1:2">
      <c r="A474" s="61" t="s">
        <v>662</v>
      </c>
      <c r="B474" s="61">
        <v>1110894</v>
      </c>
    </row>
    <row r="475" spans="1:2">
      <c r="A475" s="61" t="s">
        <v>663</v>
      </c>
      <c r="B475" s="61">
        <v>1112776</v>
      </c>
    </row>
    <row r="476" spans="1:2">
      <c r="A476" s="61" t="s">
        <v>664</v>
      </c>
      <c r="B476" s="61">
        <v>1112247</v>
      </c>
    </row>
    <row r="477" spans="1:2">
      <c r="A477" s="61" t="s">
        <v>665</v>
      </c>
      <c r="B477" s="61">
        <v>1111036</v>
      </c>
    </row>
    <row r="478" spans="1:2">
      <c r="A478" s="61" t="s">
        <v>666</v>
      </c>
      <c r="B478" s="61">
        <v>1110101</v>
      </c>
    </row>
    <row r="479" spans="1:2">
      <c r="A479" s="61" t="s">
        <v>667</v>
      </c>
      <c r="B479" s="61">
        <v>1111037</v>
      </c>
    </row>
    <row r="480" spans="1:2">
      <c r="A480" s="61" t="s">
        <v>668</v>
      </c>
      <c r="B480" s="61">
        <v>1110093</v>
      </c>
    </row>
    <row r="481" spans="1:2">
      <c r="A481" s="61" t="s">
        <v>669</v>
      </c>
      <c r="B481" s="61">
        <v>1110102</v>
      </c>
    </row>
    <row r="482" spans="1:2">
      <c r="A482" s="61" t="s">
        <v>670</v>
      </c>
      <c r="B482" s="61">
        <v>1112155</v>
      </c>
    </row>
    <row r="483" spans="1:2">
      <c r="A483" s="61" t="s">
        <v>671</v>
      </c>
      <c r="B483" s="61">
        <v>1112383</v>
      </c>
    </row>
    <row r="484" spans="1:2">
      <c r="A484" s="61" t="s">
        <v>672</v>
      </c>
      <c r="B484" s="61">
        <v>1112310</v>
      </c>
    </row>
    <row r="485" spans="1:2">
      <c r="A485" s="61" t="s">
        <v>673</v>
      </c>
      <c r="B485" s="61">
        <v>1112359</v>
      </c>
    </row>
    <row r="486" spans="1:2">
      <c r="A486" s="61" t="s">
        <v>674</v>
      </c>
      <c r="B486" s="61">
        <v>1111487</v>
      </c>
    </row>
    <row r="487" spans="1:2">
      <c r="A487" s="61" t="s">
        <v>675</v>
      </c>
      <c r="B487" s="61">
        <v>1111466</v>
      </c>
    </row>
    <row r="488" spans="1:2">
      <c r="A488" s="61" t="s">
        <v>676</v>
      </c>
      <c r="B488" s="61">
        <v>1111348</v>
      </c>
    </row>
    <row r="489" spans="1:2">
      <c r="A489" s="61" t="s">
        <v>677</v>
      </c>
      <c r="B489" s="61">
        <v>1111294</v>
      </c>
    </row>
    <row r="490" spans="1:2">
      <c r="A490" s="61" t="s">
        <v>678</v>
      </c>
      <c r="B490" s="61">
        <v>1112847</v>
      </c>
    </row>
    <row r="491" spans="1:2">
      <c r="A491" s="61" t="s">
        <v>679</v>
      </c>
      <c r="B491" s="61">
        <v>1110895</v>
      </c>
    </row>
    <row r="492" spans="1:2">
      <c r="A492" s="61" t="s">
        <v>680</v>
      </c>
      <c r="B492" s="61">
        <v>1111196</v>
      </c>
    </row>
    <row r="493" spans="1:2">
      <c r="A493" s="61" t="s">
        <v>681</v>
      </c>
      <c r="B493" s="61">
        <v>1111204</v>
      </c>
    </row>
    <row r="494" spans="1:2">
      <c r="A494" s="61" t="s">
        <v>682</v>
      </c>
      <c r="B494" s="61">
        <v>1112585</v>
      </c>
    </row>
    <row r="495" spans="1:2">
      <c r="A495" s="61" t="s">
        <v>683</v>
      </c>
      <c r="B495" s="61">
        <v>1111298</v>
      </c>
    </row>
    <row r="496" spans="1:2">
      <c r="A496" s="61" t="s">
        <v>684</v>
      </c>
      <c r="B496" s="61">
        <v>1110472</v>
      </c>
    </row>
    <row r="497" spans="1:2">
      <c r="A497" s="61" t="s">
        <v>685</v>
      </c>
      <c r="B497" s="61">
        <v>1111183</v>
      </c>
    </row>
    <row r="498" spans="1:2">
      <c r="A498" s="61" t="s">
        <v>686</v>
      </c>
      <c r="B498" s="61">
        <v>1110186</v>
      </c>
    </row>
    <row r="499" spans="1:2">
      <c r="A499" s="61" t="s">
        <v>687</v>
      </c>
      <c r="B499" s="61">
        <v>1112870</v>
      </c>
    </row>
    <row r="500" spans="1:2">
      <c r="A500" s="61" t="s">
        <v>688</v>
      </c>
      <c r="B500" s="61">
        <v>1110492</v>
      </c>
    </row>
    <row r="501" spans="1:2">
      <c r="A501" s="61" t="s">
        <v>689</v>
      </c>
      <c r="B501" s="61">
        <v>1110638</v>
      </c>
    </row>
    <row r="502" spans="1:2">
      <c r="A502" s="61" t="s">
        <v>690</v>
      </c>
      <c r="B502" s="61">
        <v>1112027</v>
      </c>
    </row>
    <row r="503" spans="1:2">
      <c r="A503" s="61" t="s">
        <v>691</v>
      </c>
      <c r="B503" s="61">
        <v>1112767</v>
      </c>
    </row>
    <row r="504" spans="1:2">
      <c r="A504" s="61" t="s">
        <v>692</v>
      </c>
      <c r="B504" s="61">
        <v>1111633</v>
      </c>
    </row>
    <row r="505" spans="1:2">
      <c r="A505" s="61" t="s">
        <v>693</v>
      </c>
      <c r="B505" s="61">
        <v>1110832</v>
      </c>
    </row>
    <row r="506" spans="1:2">
      <c r="A506" s="61" t="s">
        <v>694</v>
      </c>
      <c r="B506" s="61">
        <v>1111879</v>
      </c>
    </row>
    <row r="507" spans="1:2">
      <c r="A507" s="61" t="s">
        <v>695</v>
      </c>
      <c r="B507" s="61">
        <v>1113011</v>
      </c>
    </row>
    <row r="508" spans="1:2">
      <c r="A508" s="61" t="s">
        <v>696</v>
      </c>
      <c r="B508" s="61">
        <v>1110206</v>
      </c>
    </row>
    <row r="509" spans="1:2">
      <c r="A509" s="61" t="s">
        <v>697</v>
      </c>
      <c r="B509" s="61">
        <v>1112794</v>
      </c>
    </row>
    <row r="510" spans="1:2">
      <c r="A510" s="61" t="s">
        <v>698</v>
      </c>
      <c r="B510" s="61">
        <v>1112809</v>
      </c>
    </row>
    <row r="511" spans="1:2">
      <c r="A511" s="61" t="s">
        <v>699</v>
      </c>
      <c r="B511" s="61">
        <v>1112797</v>
      </c>
    </row>
    <row r="512" spans="1:2">
      <c r="A512" s="61" t="s">
        <v>700</v>
      </c>
      <c r="B512" s="61">
        <v>1112807</v>
      </c>
    </row>
    <row r="513" spans="1:2">
      <c r="A513" s="61" t="s">
        <v>701</v>
      </c>
      <c r="B513" s="61">
        <v>1111111</v>
      </c>
    </row>
    <row r="514" spans="1:2">
      <c r="A514" s="61" t="s">
        <v>702</v>
      </c>
      <c r="B514" s="61">
        <v>1111462</v>
      </c>
    </row>
    <row r="515" spans="1:2">
      <c r="A515" s="61" t="s">
        <v>703</v>
      </c>
      <c r="B515" s="61">
        <v>1111399</v>
      </c>
    </row>
    <row r="516" spans="1:2">
      <c r="A516" s="61" t="s">
        <v>704</v>
      </c>
      <c r="B516" s="61">
        <v>1111891</v>
      </c>
    </row>
    <row r="517" spans="1:2">
      <c r="A517" s="61" t="s">
        <v>705</v>
      </c>
      <c r="B517" s="61">
        <v>1110480</v>
      </c>
    </row>
    <row r="518" spans="1:2">
      <c r="A518" s="61" t="s">
        <v>706</v>
      </c>
      <c r="B518" s="61">
        <v>1111197</v>
      </c>
    </row>
    <row r="519" spans="1:2">
      <c r="A519" s="61" t="s">
        <v>707</v>
      </c>
      <c r="B519" s="61">
        <v>1112588</v>
      </c>
    </row>
    <row r="520" spans="1:2">
      <c r="A520" s="61" t="s">
        <v>708</v>
      </c>
      <c r="B520" s="61">
        <v>1113040</v>
      </c>
    </row>
    <row r="521" spans="1:2">
      <c r="A521" s="61" t="s">
        <v>709</v>
      </c>
      <c r="B521" s="61">
        <v>1110427</v>
      </c>
    </row>
    <row r="522" spans="1:2">
      <c r="A522" s="61" t="s">
        <v>710</v>
      </c>
      <c r="B522" s="61">
        <v>1110833</v>
      </c>
    </row>
    <row r="523" spans="1:2">
      <c r="A523" s="61" t="s">
        <v>711</v>
      </c>
      <c r="B523" s="61" t="s">
        <v>712</v>
      </c>
    </row>
    <row r="524" spans="1:2">
      <c r="A524" s="61" t="s">
        <v>713</v>
      </c>
      <c r="B524" s="61">
        <v>1112080</v>
      </c>
    </row>
    <row r="525" spans="1:2">
      <c r="A525" s="61" t="s">
        <v>714</v>
      </c>
      <c r="B525" s="61">
        <v>1111148</v>
      </c>
    </row>
    <row r="526" spans="1:2">
      <c r="A526" s="61" t="s">
        <v>715</v>
      </c>
      <c r="B526" s="61">
        <v>1110446</v>
      </c>
    </row>
    <row r="527" spans="1:2">
      <c r="A527" s="61" t="s">
        <v>716</v>
      </c>
      <c r="B527" s="61">
        <v>1112188</v>
      </c>
    </row>
    <row r="528" spans="1:2">
      <c r="A528" s="61" t="s">
        <v>717</v>
      </c>
      <c r="B528" s="61">
        <v>1111198</v>
      </c>
    </row>
    <row r="529" spans="1:2">
      <c r="A529" s="61" t="s">
        <v>718</v>
      </c>
      <c r="B529" s="61">
        <v>1110642</v>
      </c>
    </row>
    <row r="530" spans="1:2">
      <c r="A530" s="61" t="s">
        <v>719</v>
      </c>
      <c r="B530" s="61">
        <v>1110814</v>
      </c>
    </row>
    <row r="531" spans="1:2">
      <c r="A531" s="61" t="s">
        <v>720</v>
      </c>
      <c r="B531" s="61">
        <v>1111321</v>
      </c>
    </row>
    <row r="532" spans="1:2">
      <c r="A532" s="61" t="s">
        <v>721</v>
      </c>
      <c r="B532" s="61">
        <v>1112886</v>
      </c>
    </row>
    <row r="533" spans="1:2">
      <c r="A533" s="61" t="s">
        <v>722</v>
      </c>
      <c r="B533" s="61">
        <v>1112274</v>
      </c>
    </row>
    <row r="534" spans="1:2">
      <c r="A534" s="61" t="s">
        <v>723</v>
      </c>
      <c r="B534" s="61">
        <v>1111234</v>
      </c>
    </row>
    <row r="535" spans="1:2">
      <c r="A535" s="61" t="s">
        <v>724</v>
      </c>
      <c r="B535" s="61">
        <v>1110576</v>
      </c>
    </row>
    <row r="536" spans="1:2">
      <c r="A536" s="61" t="s">
        <v>725</v>
      </c>
      <c r="B536" s="61">
        <v>1111734</v>
      </c>
    </row>
    <row r="537" spans="1:2">
      <c r="A537" s="61" t="s">
        <v>726</v>
      </c>
      <c r="B537" s="61">
        <v>1110661</v>
      </c>
    </row>
    <row r="538" spans="1:2">
      <c r="A538" s="61" t="s">
        <v>727</v>
      </c>
      <c r="B538" s="61">
        <v>1112162</v>
      </c>
    </row>
    <row r="539" spans="1:2">
      <c r="A539" s="61" t="s">
        <v>728</v>
      </c>
      <c r="B539" s="61">
        <v>1111740</v>
      </c>
    </row>
    <row r="540" spans="1:2">
      <c r="A540" s="61" t="s">
        <v>729</v>
      </c>
      <c r="B540" s="61">
        <v>1110109</v>
      </c>
    </row>
    <row r="541" spans="1:2">
      <c r="A541" s="61" t="s">
        <v>730</v>
      </c>
      <c r="B541" s="61">
        <v>1112689</v>
      </c>
    </row>
    <row r="542" spans="1:2">
      <c r="A542" s="61" t="s">
        <v>731</v>
      </c>
      <c r="B542" s="61">
        <v>1111592</v>
      </c>
    </row>
    <row r="543" spans="1:2">
      <c r="A543" s="61" t="s">
        <v>732</v>
      </c>
      <c r="B543" s="61">
        <v>1110047</v>
      </c>
    </row>
    <row r="544" spans="1:2">
      <c r="A544" s="61" t="s">
        <v>733</v>
      </c>
      <c r="B544" s="61">
        <v>1112775</v>
      </c>
    </row>
    <row r="545" spans="1:2">
      <c r="A545" s="61" t="s">
        <v>734</v>
      </c>
      <c r="B545" s="61">
        <v>1112379</v>
      </c>
    </row>
    <row r="546" spans="1:2">
      <c r="A546" s="61" t="s">
        <v>736</v>
      </c>
      <c r="B546" s="61" t="s">
        <v>737</v>
      </c>
    </row>
    <row r="547" spans="1:2">
      <c r="A547" s="61" t="s">
        <v>738</v>
      </c>
      <c r="B547" s="61">
        <v>1111626</v>
      </c>
    </row>
    <row r="548" spans="1:2">
      <c r="A548" s="61" t="s">
        <v>739</v>
      </c>
      <c r="B548" s="61">
        <v>1111439</v>
      </c>
    </row>
    <row r="549" spans="1:2">
      <c r="A549" s="61" t="s">
        <v>740</v>
      </c>
      <c r="B549" s="61">
        <v>1111012</v>
      </c>
    </row>
    <row r="550" spans="1:2">
      <c r="A550" s="61" t="s">
        <v>741</v>
      </c>
      <c r="B550" s="61">
        <v>1112210</v>
      </c>
    </row>
    <row r="551" spans="1:2">
      <c r="A551" s="61" t="s">
        <v>742</v>
      </c>
      <c r="B551" s="61">
        <v>1110614</v>
      </c>
    </row>
    <row r="552" spans="1:2">
      <c r="A552" s="61" t="s">
        <v>743</v>
      </c>
      <c r="B552" s="61">
        <v>1112323</v>
      </c>
    </row>
    <row r="553" spans="1:2">
      <c r="A553" s="61" t="s">
        <v>744</v>
      </c>
      <c r="B553" s="61">
        <v>1112539</v>
      </c>
    </row>
    <row r="554" spans="1:2">
      <c r="A554" s="61" t="s">
        <v>745</v>
      </c>
      <c r="B554" s="61" t="s">
        <v>746</v>
      </c>
    </row>
    <row r="555" spans="1:2">
      <c r="A555" s="61" t="s">
        <v>747</v>
      </c>
      <c r="B555" s="61">
        <v>1111013</v>
      </c>
    </row>
    <row r="556" spans="1:2">
      <c r="A556" s="61" t="s">
        <v>748</v>
      </c>
      <c r="B556" s="61">
        <v>1110110</v>
      </c>
    </row>
    <row r="557" spans="1:2">
      <c r="A557" s="61" t="s">
        <v>749</v>
      </c>
      <c r="B557" s="61">
        <v>1111549</v>
      </c>
    </row>
    <row r="558" spans="1:2">
      <c r="A558" s="61" t="s">
        <v>750</v>
      </c>
      <c r="B558" s="61">
        <v>1110116</v>
      </c>
    </row>
    <row r="559" spans="1:2">
      <c r="A559" s="61" t="s">
        <v>751</v>
      </c>
      <c r="B559" s="61">
        <v>1111852</v>
      </c>
    </row>
    <row r="560" spans="1:2">
      <c r="A560" s="61" t="s">
        <v>752</v>
      </c>
      <c r="B560" s="61">
        <v>1111926</v>
      </c>
    </row>
    <row r="561" spans="1:2">
      <c r="A561" s="61" t="s">
        <v>753</v>
      </c>
      <c r="B561" s="61">
        <v>1111514</v>
      </c>
    </row>
    <row r="562" spans="1:2">
      <c r="A562" s="61" t="s">
        <v>754</v>
      </c>
      <c r="B562" s="61">
        <v>1112403</v>
      </c>
    </row>
    <row r="563" spans="1:2">
      <c r="A563" s="61" t="s">
        <v>755</v>
      </c>
      <c r="B563" s="61">
        <v>1110185</v>
      </c>
    </row>
    <row r="564" spans="1:2">
      <c r="A564" s="61" t="s">
        <v>756</v>
      </c>
      <c r="B564" s="61">
        <v>1111791</v>
      </c>
    </row>
    <row r="565" spans="1:2">
      <c r="A565" s="61" t="s">
        <v>757</v>
      </c>
      <c r="B565" s="61">
        <v>1110991</v>
      </c>
    </row>
    <row r="566" spans="1:2">
      <c r="A566" s="61" t="s">
        <v>758</v>
      </c>
      <c r="B566" s="61">
        <v>1110920</v>
      </c>
    </row>
    <row r="567" spans="1:2">
      <c r="A567" s="61" t="s">
        <v>759</v>
      </c>
      <c r="B567" s="61">
        <v>1112042</v>
      </c>
    </row>
    <row r="568" spans="1:2">
      <c r="A568" s="61" t="s">
        <v>760</v>
      </c>
      <c r="B568" s="61">
        <v>1118421</v>
      </c>
    </row>
    <row r="569" spans="1:2">
      <c r="A569" s="61" t="s">
        <v>761</v>
      </c>
      <c r="B569" s="61">
        <v>1110761</v>
      </c>
    </row>
    <row r="570" spans="1:2">
      <c r="A570" s="61" t="s">
        <v>762</v>
      </c>
      <c r="B570" s="61">
        <v>1112111</v>
      </c>
    </row>
    <row r="571" spans="1:2">
      <c r="A571" s="61" t="s">
        <v>763</v>
      </c>
      <c r="B571" s="61">
        <v>1112562</v>
      </c>
    </row>
    <row r="572" spans="1:2">
      <c r="A572" s="61" t="s">
        <v>764</v>
      </c>
      <c r="B572" s="61">
        <v>1112261</v>
      </c>
    </row>
    <row r="573" spans="1:2">
      <c r="A573" s="61" t="s">
        <v>765</v>
      </c>
      <c r="B573" s="61">
        <v>1112364</v>
      </c>
    </row>
    <row r="574" spans="1:2">
      <c r="A574" s="61" t="s">
        <v>766</v>
      </c>
      <c r="B574" s="61">
        <v>1110500</v>
      </c>
    </row>
    <row r="575" spans="1:2">
      <c r="A575" s="61" t="s">
        <v>767</v>
      </c>
      <c r="B575" s="61">
        <v>1112016</v>
      </c>
    </row>
    <row r="576" spans="1:2">
      <c r="A576" s="61" t="s">
        <v>768</v>
      </c>
      <c r="B576" s="61">
        <v>1112214</v>
      </c>
    </row>
    <row r="577" spans="1:2">
      <c r="A577" s="61" t="s">
        <v>769</v>
      </c>
      <c r="B577" s="61">
        <v>1111515</v>
      </c>
    </row>
    <row r="578" spans="1:2">
      <c r="A578" s="61" t="s">
        <v>770</v>
      </c>
      <c r="B578" s="61">
        <v>1111634</v>
      </c>
    </row>
    <row r="579" spans="1:2">
      <c r="A579" s="61" t="s">
        <v>771</v>
      </c>
      <c r="B579" s="61">
        <v>1111299</v>
      </c>
    </row>
    <row r="580" spans="1:2">
      <c r="A580" s="61" t="s">
        <v>772</v>
      </c>
      <c r="B580" s="61">
        <v>1112106</v>
      </c>
    </row>
    <row r="581" spans="1:2">
      <c r="A581" s="61" t="s">
        <v>773</v>
      </c>
      <c r="B581" s="61">
        <v>1110048</v>
      </c>
    </row>
    <row r="582" spans="1:2">
      <c r="A582" s="61" t="s">
        <v>774</v>
      </c>
      <c r="B582" s="61">
        <v>1110858</v>
      </c>
    </row>
    <row r="583" spans="1:2">
      <c r="A583" s="61" t="s">
        <v>775</v>
      </c>
      <c r="B583" s="61">
        <v>1111290</v>
      </c>
    </row>
    <row r="584" spans="1:2">
      <c r="A584" s="61" t="s">
        <v>776</v>
      </c>
      <c r="B584" s="61">
        <v>1111302</v>
      </c>
    </row>
    <row r="585" spans="1:2">
      <c r="A585" s="61" t="s">
        <v>777</v>
      </c>
      <c r="B585" s="61">
        <v>1111568</v>
      </c>
    </row>
    <row r="586" spans="1:2">
      <c r="A586" s="61" t="s">
        <v>778</v>
      </c>
      <c r="B586" s="61">
        <v>1111635</v>
      </c>
    </row>
    <row r="587" spans="1:2">
      <c r="A587" s="61" t="s">
        <v>779</v>
      </c>
      <c r="B587" s="61">
        <v>1111349</v>
      </c>
    </row>
    <row r="588" spans="1:2">
      <c r="A588" s="61" t="s">
        <v>780</v>
      </c>
      <c r="B588" s="61">
        <v>1110483</v>
      </c>
    </row>
    <row r="589" spans="1:2">
      <c r="A589" s="61" t="s">
        <v>781</v>
      </c>
      <c r="B589" s="61">
        <v>1111199</v>
      </c>
    </row>
    <row r="590" spans="1:2">
      <c r="A590" s="61" t="s">
        <v>782</v>
      </c>
      <c r="B590" s="61">
        <v>1112384</v>
      </c>
    </row>
    <row r="591" spans="1:2">
      <c r="A591" s="61" t="s">
        <v>783</v>
      </c>
      <c r="B591" s="61">
        <v>1110049</v>
      </c>
    </row>
    <row r="592" spans="1:2">
      <c r="A592" s="61" t="s">
        <v>784</v>
      </c>
      <c r="B592" s="61">
        <v>1112030</v>
      </c>
    </row>
    <row r="593" spans="1:2">
      <c r="A593" s="61" t="s">
        <v>785</v>
      </c>
      <c r="B593" s="61">
        <v>1111122</v>
      </c>
    </row>
    <row r="594" spans="1:2">
      <c r="A594" s="61" t="s">
        <v>786</v>
      </c>
      <c r="B594" s="61">
        <v>1112315</v>
      </c>
    </row>
    <row r="595" spans="1:2">
      <c r="A595" s="61" t="s">
        <v>787</v>
      </c>
      <c r="B595" s="61">
        <v>1112768</v>
      </c>
    </row>
    <row r="596" spans="1:2">
      <c r="A596" s="61" t="s">
        <v>788</v>
      </c>
      <c r="B596" s="61">
        <v>1111727</v>
      </c>
    </row>
    <row r="597" spans="1:2">
      <c r="A597" s="61" t="s">
        <v>789</v>
      </c>
      <c r="B597" s="61">
        <v>1113425</v>
      </c>
    </row>
    <row r="598" spans="1:2">
      <c r="A598" s="61" t="s">
        <v>790</v>
      </c>
      <c r="B598" s="61">
        <v>1112730</v>
      </c>
    </row>
    <row r="599" spans="1:2">
      <c r="A599" s="61" t="s">
        <v>791</v>
      </c>
      <c r="B599" s="61">
        <v>1111802</v>
      </c>
    </row>
    <row r="600" spans="1:2">
      <c r="A600" s="61" t="s">
        <v>792</v>
      </c>
      <c r="B600" s="61">
        <v>1111631</v>
      </c>
    </row>
    <row r="601" spans="1:2">
      <c r="A601" s="61" t="s">
        <v>793</v>
      </c>
      <c r="B601" s="61">
        <v>1110762</v>
      </c>
    </row>
    <row r="602" spans="1:2">
      <c r="A602" s="61" t="s">
        <v>794</v>
      </c>
      <c r="B602" s="61">
        <v>1110393</v>
      </c>
    </row>
    <row r="603" spans="1:2">
      <c r="A603" s="61" t="s">
        <v>796</v>
      </c>
      <c r="B603" s="61">
        <v>1110521</v>
      </c>
    </row>
    <row r="604" spans="1:2">
      <c r="A604" s="61" t="s">
        <v>797</v>
      </c>
      <c r="B604" s="61">
        <v>1110601</v>
      </c>
    </row>
    <row r="605" spans="1:2">
      <c r="A605" s="61" t="s">
        <v>798</v>
      </c>
      <c r="B605" s="61">
        <v>1111792</v>
      </c>
    </row>
    <row r="606" spans="1:2">
      <c r="A606" s="61" t="s">
        <v>799</v>
      </c>
      <c r="B606" s="61">
        <v>1112242</v>
      </c>
    </row>
    <row r="607" spans="1:2">
      <c r="A607" s="61" t="s">
        <v>800</v>
      </c>
      <c r="B607" s="61">
        <v>1111029</v>
      </c>
    </row>
    <row r="608" spans="1:2">
      <c r="A608" s="61" t="s">
        <v>801</v>
      </c>
      <c r="B608" s="61">
        <v>1110676</v>
      </c>
    </row>
    <row r="609" spans="1:2">
      <c r="A609" s="61" t="s">
        <v>802</v>
      </c>
      <c r="B609" s="61">
        <v>1112862</v>
      </c>
    </row>
    <row r="610" spans="1:2">
      <c r="A610" s="61" t="s">
        <v>803</v>
      </c>
      <c r="B610" s="61">
        <v>1112218</v>
      </c>
    </row>
    <row r="611" spans="1:2">
      <c r="A611" s="61" t="s">
        <v>804</v>
      </c>
      <c r="B611" s="61">
        <v>1110921</v>
      </c>
    </row>
    <row r="612" spans="1:2">
      <c r="A612" s="61" t="s">
        <v>805</v>
      </c>
      <c r="B612" s="61">
        <v>1110207</v>
      </c>
    </row>
    <row r="613" spans="1:2">
      <c r="A613" s="61" t="s">
        <v>806</v>
      </c>
      <c r="B613" s="61">
        <v>1111973</v>
      </c>
    </row>
    <row r="614" spans="1:2">
      <c r="A614" s="61" t="s">
        <v>807</v>
      </c>
      <c r="B614" s="61">
        <v>1112412</v>
      </c>
    </row>
    <row r="615" spans="1:2">
      <c r="A615" s="61" t="s">
        <v>808</v>
      </c>
      <c r="B615" s="61">
        <v>1110815</v>
      </c>
    </row>
    <row r="616" spans="1:2">
      <c r="A616" s="61" t="s">
        <v>809</v>
      </c>
      <c r="B616" s="61">
        <v>1110816</v>
      </c>
    </row>
    <row r="617" spans="1:2">
      <c r="A617" s="61" t="s">
        <v>810</v>
      </c>
      <c r="B617" s="61">
        <v>1113012</v>
      </c>
    </row>
    <row r="618" spans="1:2">
      <c r="A618" s="61" t="s">
        <v>811</v>
      </c>
      <c r="B618" s="61">
        <v>1110859</v>
      </c>
    </row>
    <row r="619" spans="1:2">
      <c r="A619" s="61" t="s">
        <v>812</v>
      </c>
      <c r="B619" s="61">
        <v>1112173</v>
      </c>
    </row>
    <row r="620" spans="1:2">
      <c r="A620" s="61" t="s">
        <v>813</v>
      </c>
      <c r="B620" s="61">
        <v>1111463</v>
      </c>
    </row>
    <row r="621" spans="1:2">
      <c r="A621" s="61" t="s">
        <v>814</v>
      </c>
      <c r="B621" s="61">
        <v>1113002</v>
      </c>
    </row>
    <row r="622" spans="1:2">
      <c r="A622" s="61" t="s">
        <v>815</v>
      </c>
      <c r="B622" s="61">
        <v>1111777</v>
      </c>
    </row>
    <row r="623" spans="1:2">
      <c r="A623" s="61" t="s">
        <v>816</v>
      </c>
      <c r="B623" s="61">
        <v>1111019</v>
      </c>
    </row>
    <row r="624" spans="1:2">
      <c r="A624" s="61" t="s">
        <v>817</v>
      </c>
      <c r="B624" s="61">
        <v>1112405</v>
      </c>
    </row>
    <row r="625" spans="1:2">
      <c r="A625" s="61" t="s">
        <v>818</v>
      </c>
      <c r="B625" s="61">
        <v>1110677</v>
      </c>
    </row>
    <row r="626" spans="1:2">
      <c r="A626" s="61" t="s">
        <v>819</v>
      </c>
      <c r="B626" s="61">
        <v>1110666</v>
      </c>
    </row>
    <row r="627" spans="1:2">
      <c r="A627" s="61" t="s">
        <v>820</v>
      </c>
      <c r="B627" s="61">
        <v>1110519</v>
      </c>
    </row>
    <row r="628" spans="1:2">
      <c r="A628" s="61" t="s">
        <v>821</v>
      </c>
      <c r="B628" s="61">
        <v>1112385</v>
      </c>
    </row>
    <row r="629" spans="1:2">
      <c r="A629" s="61" t="s">
        <v>822</v>
      </c>
      <c r="B629" s="61">
        <v>1110641</v>
      </c>
    </row>
    <row r="630" spans="1:2">
      <c r="A630" s="61" t="s">
        <v>823</v>
      </c>
      <c r="B630" s="61">
        <v>1110094</v>
      </c>
    </row>
    <row r="631" spans="1:2">
      <c r="A631" s="61" t="s">
        <v>824</v>
      </c>
      <c r="B631" s="61">
        <v>1110613</v>
      </c>
    </row>
    <row r="632" spans="1:2">
      <c r="A632" s="61" t="s">
        <v>825</v>
      </c>
      <c r="B632" s="61">
        <v>1110531</v>
      </c>
    </row>
    <row r="633" spans="1:2">
      <c r="A633" s="61" t="s">
        <v>826</v>
      </c>
      <c r="B633" s="61">
        <v>1112223</v>
      </c>
    </row>
    <row r="634" spans="1:2">
      <c r="A634" s="61" t="s">
        <v>827</v>
      </c>
      <c r="B634" s="61">
        <v>1112327</v>
      </c>
    </row>
    <row r="635" spans="1:2">
      <c r="A635" s="61" t="s">
        <v>828</v>
      </c>
      <c r="B635" s="61">
        <v>1111772</v>
      </c>
    </row>
    <row r="636" spans="1:2">
      <c r="A636" s="61" t="s">
        <v>830</v>
      </c>
      <c r="B636" s="61">
        <v>1111700</v>
      </c>
    </row>
    <row r="637" spans="1:2">
      <c r="A637" s="61" t="s">
        <v>831</v>
      </c>
      <c r="B637" s="61">
        <v>1112771</v>
      </c>
    </row>
    <row r="638" spans="1:2">
      <c r="A638" s="61" t="s">
        <v>832</v>
      </c>
      <c r="B638" s="61">
        <v>1112849</v>
      </c>
    </row>
    <row r="639" spans="1:2">
      <c r="A639" s="61" t="s">
        <v>833</v>
      </c>
      <c r="B639" s="61">
        <v>1112850</v>
      </c>
    </row>
    <row r="640" spans="1:2">
      <c r="A640" s="61" t="s">
        <v>834</v>
      </c>
      <c r="B640" s="61">
        <v>1112852</v>
      </c>
    </row>
    <row r="641" spans="1:2">
      <c r="A641" s="61" t="s">
        <v>835</v>
      </c>
      <c r="B641" s="61">
        <v>1112211</v>
      </c>
    </row>
    <row r="642" spans="1:2">
      <c r="A642" s="61" t="s">
        <v>836</v>
      </c>
      <c r="B642" s="61">
        <v>1112345</v>
      </c>
    </row>
    <row r="643" spans="1:2">
      <c r="A643" s="61" t="s">
        <v>837</v>
      </c>
      <c r="B643" s="61">
        <v>1112433</v>
      </c>
    </row>
    <row r="644" spans="1:2">
      <c r="A644" s="61" t="s">
        <v>838</v>
      </c>
      <c r="B644" s="61">
        <v>1112690</v>
      </c>
    </row>
    <row r="645" spans="1:2">
      <c r="A645" s="61" t="s">
        <v>839</v>
      </c>
      <c r="B645" s="61">
        <v>1111786</v>
      </c>
    </row>
    <row r="646" spans="1:2">
      <c r="A646" s="61" t="s">
        <v>840</v>
      </c>
      <c r="B646" s="61">
        <v>1111735</v>
      </c>
    </row>
    <row r="647" spans="1:2">
      <c r="A647" s="61" t="s">
        <v>841</v>
      </c>
      <c r="B647" s="61">
        <v>1110095</v>
      </c>
    </row>
    <row r="648" spans="1:2">
      <c r="A648" s="61" t="s">
        <v>842</v>
      </c>
      <c r="B648" s="61">
        <v>1110050</v>
      </c>
    </row>
    <row r="649" spans="1:2">
      <c r="A649" s="61" t="s">
        <v>843</v>
      </c>
      <c r="B649" s="61">
        <v>1112785</v>
      </c>
    </row>
    <row r="650" spans="1:2">
      <c r="A650" s="61" t="s">
        <v>844</v>
      </c>
      <c r="B650" s="61">
        <v>1111713</v>
      </c>
    </row>
    <row r="651" spans="1:2">
      <c r="A651" s="61" t="s">
        <v>845</v>
      </c>
      <c r="B651" s="61">
        <v>1110553</v>
      </c>
    </row>
    <row r="652" spans="1:2">
      <c r="A652" s="61" t="s">
        <v>846</v>
      </c>
      <c r="B652" s="61">
        <v>1111660</v>
      </c>
    </row>
    <row r="653" spans="1:2">
      <c r="A653" s="61" t="s">
        <v>847</v>
      </c>
      <c r="B653" s="61">
        <v>1110380</v>
      </c>
    </row>
    <row r="654" spans="1:2">
      <c r="A654" s="61" t="s">
        <v>848</v>
      </c>
      <c r="B654" s="61">
        <v>1110379</v>
      </c>
    </row>
    <row r="655" spans="1:2">
      <c r="A655" s="61" t="s">
        <v>849</v>
      </c>
      <c r="B655" s="61">
        <v>1110381</v>
      </c>
    </row>
    <row r="656" spans="1:2">
      <c r="A656" s="61" t="s">
        <v>850</v>
      </c>
      <c r="B656" s="61">
        <v>1110030</v>
      </c>
    </row>
    <row r="657" spans="1:2">
      <c r="A657" s="61" t="s">
        <v>851</v>
      </c>
      <c r="B657" s="61">
        <v>1110051</v>
      </c>
    </row>
    <row r="658" spans="1:2">
      <c r="A658" s="61" t="s">
        <v>852</v>
      </c>
      <c r="B658" s="61">
        <v>1110922</v>
      </c>
    </row>
    <row r="659" spans="1:2">
      <c r="A659" s="61" t="s">
        <v>853</v>
      </c>
      <c r="B659" s="61">
        <v>1111804</v>
      </c>
    </row>
    <row r="660" spans="1:2">
      <c r="A660" s="61" t="s">
        <v>854</v>
      </c>
      <c r="B660" s="61">
        <v>1112391</v>
      </c>
    </row>
    <row r="661" spans="1:2">
      <c r="A661" s="61" t="s">
        <v>855</v>
      </c>
      <c r="B661" s="61">
        <v>1110104</v>
      </c>
    </row>
    <row r="662" spans="1:2">
      <c r="A662" s="61" t="s">
        <v>856</v>
      </c>
      <c r="B662" s="61">
        <v>1112109</v>
      </c>
    </row>
    <row r="663" spans="1:2">
      <c r="A663" s="61" t="s">
        <v>857</v>
      </c>
      <c r="B663" s="61">
        <v>1111714</v>
      </c>
    </row>
    <row r="664" spans="1:2">
      <c r="A664" s="61" t="s">
        <v>858</v>
      </c>
      <c r="B664" s="61">
        <v>1111149</v>
      </c>
    </row>
    <row r="665" spans="1:2">
      <c r="A665" s="61" t="s">
        <v>859</v>
      </c>
      <c r="B665" s="61">
        <v>1112725</v>
      </c>
    </row>
    <row r="666" spans="1:2">
      <c r="A666" s="61" t="s">
        <v>860</v>
      </c>
      <c r="B666" s="61">
        <v>1110208</v>
      </c>
    </row>
    <row r="667" spans="1:2">
      <c r="A667" s="61" t="s">
        <v>861</v>
      </c>
      <c r="B667" s="61">
        <v>1111551</v>
      </c>
    </row>
    <row r="668" spans="1:2">
      <c r="A668" s="61" t="s">
        <v>862</v>
      </c>
      <c r="B668" s="61">
        <v>1112386</v>
      </c>
    </row>
    <row r="669" spans="1:2">
      <c r="A669" s="61" t="s">
        <v>863</v>
      </c>
      <c r="B669" s="61">
        <v>1111773</v>
      </c>
    </row>
    <row r="670" spans="1:2">
      <c r="A670" s="61" t="s">
        <v>864</v>
      </c>
      <c r="B670" s="61">
        <v>1110149</v>
      </c>
    </row>
    <row r="671" spans="1:2">
      <c r="A671" s="61" t="s">
        <v>865</v>
      </c>
      <c r="B671" s="61">
        <v>1110267</v>
      </c>
    </row>
    <row r="672" spans="1:2">
      <c r="A672" s="61" t="s">
        <v>866</v>
      </c>
      <c r="B672" s="61">
        <v>1112559</v>
      </c>
    </row>
    <row r="673" spans="1:2">
      <c r="A673" s="61" t="s">
        <v>867</v>
      </c>
      <c r="B673" s="61">
        <v>1110105</v>
      </c>
    </row>
    <row r="674" spans="1:2">
      <c r="A674" s="61" t="s">
        <v>868</v>
      </c>
      <c r="B674" s="61">
        <v>1110992</v>
      </c>
    </row>
    <row r="675" spans="1:2">
      <c r="A675" s="61" t="s">
        <v>869</v>
      </c>
      <c r="B675" s="61">
        <v>1111935</v>
      </c>
    </row>
    <row r="676" spans="1:2">
      <c r="A676" s="61" t="s">
        <v>870</v>
      </c>
      <c r="B676" s="61">
        <v>1111065</v>
      </c>
    </row>
    <row r="677" spans="1:2">
      <c r="A677" s="61" t="s">
        <v>871</v>
      </c>
      <c r="B677" s="61">
        <v>1112800</v>
      </c>
    </row>
    <row r="678" spans="1:2">
      <c r="A678" s="61" t="s">
        <v>872</v>
      </c>
      <c r="B678" s="61">
        <v>1110903</v>
      </c>
    </row>
    <row r="679" spans="1:2">
      <c r="A679" s="61" t="s">
        <v>873</v>
      </c>
      <c r="B679" s="61">
        <v>1112353</v>
      </c>
    </row>
    <row r="680" spans="1:2">
      <c r="A680" s="61" t="s">
        <v>874</v>
      </c>
      <c r="B680" s="61">
        <v>1112540</v>
      </c>
    </row>
    <row r="681" spans="1:2">
      <c r="A681" s="61" t="s">
        <v>875</v>
      </c>
      <c r="B681" s="61">
        <v>1110783</v>
      </c>
    </row>
    <row r="682" spans="1:2">
      <c r="A682" s="61" t="s">
        <v>876</v>
      </c>
      <c r="B682" s="61">
        <v>1110993</v>
      </c>
    </row>
    <row r="683" spans="1:2">
      <c r="A683" s="61" t="s">
        <v>877</v>
      </c>
      <c r="B683" s="61">
        <v>1111901</v>
      </c>
    </row>
    <row r="684" spans="1:2">
      <c r="A684" s="61" t="s">
        <v>878</v>
      </c>
      <c r="B684" s="61">
        <v>1111077</v>
      </c>
    </row>
    <row r="685" spans="1:2">
      <c r="A685" s="61" t="s">
        <v>879</v>
      </c>
      <c r="B685" s="61">
        <v>1110962</v>
      </c>
    </row>
    <row r="686" spans="1:2">
      <c r="A686" s="61" t="s">
        <v>880</v>
      </c>
      <c r="B686" s="61">
        <v>1111335</v>
      </c>
    </row>
    <row r="687" spans="1:2">
      <c r="A687" s="61" t="s">
        <v>881</v>
      </c>
      <c r="B687" s="61">
        <v>1113007</v>
      </c>
    </row>
    <row r="688" spans="1:2">
      <c r="A688" s="61" t="s">
        <v>882</v>
      </c>
      <c r="B688" s="61">
        <v>1112501</v>
      </c>
    </row>
    <row r="689" spans="1:2">
      <c r="A689" s="61" t="s">
        <v>883</v>
      </c>
      <c r="B689" s="61">
        <v>1112605</v>
      </c>
    </row>
    <row r="690" spans="1:2">
      <c r="A690" s="61" t="s">
        <v>884</v>
      </c>
      <c r="B690" s="61">
        <v>1111778</v>
      </c>
    </row>
    <row r="691" spans="1:2">
      <c r="A691" s="61" t="s">
        <v>885</v>
      </c>
      <c r="B691" s="61">
        <v>1112413</v>
      </c>
    </row>
    <row r="692" spans="1:2">
      <c r="A692" s="61" t="s">
        <v>886</v>
      </c>
      <c r="B692" s="61">
        <v>1110701</v>
      </c>
    </row>
    <row r="693" spans="1:2">
      <c r="A693" s="61" t="s">
        <v>887</v>
      </c>
      <c r="B693" s="61">
        <v>1113001</v>
      </c>
    </row>
    <row r="694" spans="1:2">
      <c r="A694" s="61" t="s">
        <v>888</v>
      </c>
      <c r="B694" s="61">
        <v>1112189</v>
      </c>
    </row>
    <row r="695" spans="1:2">
      <c r="A695" s="61" t="s">
        <v>889</v>
      </c>
      <c r="B695" s="61">
        <v>1119914</v>
      </c>
    </row>
    <row r="696" spans="1:2">
      <c r="A696" s="61" t="s">
        <v>890</v>
      </c>
      <c r="B696" s="61">
        <v>1110945</v>
      </c>
    </row>
    <row r="697" spans="1:2">
      <c r="A697" s="61" t="s">
        <v>891</v>
      </c>
      <c r="B697" s="61">
        <v>1111877</v>
      </c>
    </row>
    <row r="698" spans="1:2">
      <c r="A698" s="61" t="s">
        <v>892</v>
      </c>
      <c r="B698" s="61">
        <v>1112909</v>
      </c>
    </row>
    <row r="699" spans="1:2">
      <c r="A699" s="61" t="s">
        <v>893</v>
      </c>
      <c r="B699" s="61">
        <v>1111827</v>
      </c>
    </row>
    <row r="700" spans="1:2">
      <c r="A700" s="61" t="s">
        <v>894</v>
      </c>
      <c r="B700" s="61">
        <v>1111200</v>
      </c>
    </row>
    <row r="701" spans="1:2">
      <c r="A701" s="61" t="s">
        <v>895</v>
      </c>
      <c r="B701" s="61">
        <v>1110552</v>
      </c>
    </row>
    <row r="702" spans="1:2">
      <c r="A702" s="61" t="s">
        <v>896</v>
      </c>
      <c r="B702" s="61">
        <v>1110537</v>
      </c>
    </row>
    <row r="703" spans="1:2">
      <c r="A703" s="61" t="s">
        <v>897</v>
      </c>
      <c r="B703" s="61">
        <v>1112699</v>
      </c>
    </row>
    <row r="704" spans="1:2">
      <c r="A704" s="61" t="s">
        <v>898</v>
      </c>
      <c r="B704" s="61">
        <v>1111309</v>
      </c>
    </row>
    <row r="705" spans="1:2">
      <c r="A705" s="61" t="s">
        <v>899</v>
      </c>
      <c r="B705" s="61">
        <v>1111971</v>
      </c>
    </row>
    <row r="706" spans="1:2">
      <c r="A706" s="61" t="s">
        <v>900</v>
      </c>
      <c r="B706" s="61">
        <v>1110037</v>
      </c>
    </row>
    <row r="707" spans="1:2">
      <c r="A707" s="61" t="s">
        <v>901</v>
      </c>
      <c r="B707" s="61">
        <v>1111793</v>
      </c>
    </row>
    <row r="708" spans="1:2">
      <c r="A708" s="61" t="s">
        <v>902</v>
      </c>
      <c r="B708" s="61">
        <v>1111760</v>
      </c>
    </row>
    <row r="709" spans="1:2">
      <c r="A709" s="61" t="s">
        <v>903</v>
      </c>
      <c r="B709" s="61">
        <v>1110702</v>
      </c>
    </row>
    <row r="710" spans="1:2">
      <c r="A710" s="61" t="s">
        <v>904</v>
      </c>
      <c r="B710" s="61">
        <v>1111387</v>
      </c>
    </row>
    <row r="711" spans="1:2">
      <c r="A711" s="61" t="s">
        <v>905</v>
      </c>
      <c r="B711" s="61">
        <v>1112470</v>
      </c>
    </row>
    <row r="712" spans="1:2">
      <c r="A712" s="61" t="s">
        <v>906</v>
      </c>
      <c r="B712" s="61">
        <v>1112096</v>
      </c>
    </row>
    <row r="713" spans="1:2">
      <c r="A713" s="61" t="s">
        <v>907</v>
      </c>
      <c r="B713" s="61">
        <v>1112321</v>
      </c>
    </row>
    <row r="714" spans="1:2">
      <c r="A714" s="61" t="s">
        <v>908</v>
      </c>
      <c r="B714" s="61">
        <v>1112500</v>
      </c>
    </row>
    <row r="715" spans="1:2">
      <c r="A715" s="61" t="s">
        <v>909</v>
      </c>
      <c r="B715" s="61">
        <v>1111360</v>
      </c>
    </row>
    <row r="716" spans="1:2">
      <c r="A716" s="61" t="s">
        <v>910</v>
      </c>
      <c r="B716" s="61" t="s">
        <v>911</v>
      </c>
    </row>
    <row r="717" spans="1:2">
      <c r="A717" s="61" t="s">
        <v>912</v>
      </c>
      <c r="B717" s="61">
        <v>1110053</v>
      </c>
    </row>
    <row r="718" spans="1:2">
      <c r="A718" s="61" t="s">
        <v>913</v>
      </c>
      <c r="B718" s="61">
        <v>1110585</v>
      </c>
    </row>
    <row r="719" spans="1:2">
      <c r="A719" s="61" t="s">
        <v>914</v>
      </c>
      <c r="B719" s="61">
        <v>1110728</v>
      </c>
    </row>
    <row r="720" spans="1:2">
      <c r="A720" s="61" t="s">
        <v>915</v>
      </c>
      <c r="B720" s="61">
        <v>1111574</v>
      </c>
    </row>
    <row r="721" spans="1:2">
      <c r="A721" s="61" t="s">
        <v>916</v>
      </c>
      <c r="B721" s="61">
        <v>1111661</v>
      </c>
    </row>
    <row r="722" spans="1:2">
      <c r="A722" s="61" t="s">
        <v>917</v>
      </c>
      <c r="B722" s="61">
        <v>1112416</v>
      </c>
    </row>
    <row r="723" spans="1:2">
      <c r="A723" s="61" t="s">
        <v>918</v>
      </c>
      <c r="B723" s="61">
        <v>1111101</v>
      </c>
    </row>
    <row r="724" spans="1:2">
      <c r="A724" s="61" t="s">
        <v>919</v>
      </c>
      <c r="B724" s="61">
        <v>1110156</v>
      </c>
    </row>
    <row r="725" spans="1:2">
      <c r="A725" s="61" t="s">
        <v>920</v>
      </c>
      <c r="B725" s="61">
        <v>1112756</v>
      </c>
    </row>
    <row r="726" spans="1:2">
      <c r="A726" s="61" t="s">
        <v>921</v>
      </c>
      <c r="B726" s="61">
        <v>1112113</v>
      </c>
    </row>
    <row r="727" spans="1:2">
      <c r="A727" s="61" t="s">
        <v>922</v>
      </c>
      <c r="B727" s="61">
        <v>1111389</v>
      </c>
    </row>
    <row r="728" spans="1:2">
      <c r="A728" s="61" t="s">
        <v>923</v>
      </c>
      <c r="B728" s="61">
        <v>1112150</v>
      </c>
    </row>
    <row r="729" spans="1:2">
      <c r="A729" s="61" t="s">
        <v>924</v>
      </c>
      <c r="B729" s="61">
        <v>1111411</v>
      </c>
    </row>
    <row r="730" spans="1:2">
      <c r="A730" s="61" t="s">
        <v>925</v>
      </c>
      <c r="B730" s="61">
        <v>1110923</v>
      </c>
    </row>
    <row r="731" spans="1:2">
      <c r="A731" s="61" t="s">
        <v>926</v>
      </c>
      <c r="B731" s="61">
        <v>1111525</v>
      </c>
    </row>
    <row r="732" spans="1:2">
      <c r="A732" s="61" t="s">
        <v>927</v>
      </c>
      <c r="B732" s="61">
        <v>1111936</v>
      </c>
    </row>
    <row r="733" spans="1:2">
      <c r="A733" s="61" t="s">
        <v>928</v>
      </c>
      <c r="B733" s="61">
        <v>1111412</v>
      </c>
    </row>
    <row r="734" spans="1:2">
      <c r="A734" s="61" t="s">
        <v>929</v>
      </c>
      <c r="B734" s="61">
        <v>1111828</v>
      </c>
    </row>
    <row r="735" spans="1:2">
      <c r="A735" s="61" t="s">
        <v>930</v>
      </c>
      <c r="B735" s="61">
        <v>1111678</v>
      </c>
    </row>
    <row r="736" spans="1:2">
      <c r="A736" s="61" t="s">
        <v>931</v>
      </c>
      <c r="B736" s="61">
        <v>1110847</v>
      </c>
    </row>
    <row r="737" spans="1:2">
      <c r="A737" s="61" t="s">
        <v>932</v>
      </c>
      <c r="B737" s="61">
        <v>1112929</v>
      </c>
    </row>
    <row r="738" spans="1:2">
      <c r="A738" s="61" t="s">
        <v>933</v>
      </c>
      <c r="B738" s="61">
        <v>1112143</v>
      </c>
    </row>
    <row r="739" spans="1:2">
      <c r="A739" s="61" t="s">
        <v>934</v>
      </c>
      <c r="B739" s="61">
        <v>1112939</v>
      </c>
    </row>
    <row r="740" spans="1:2">
      <c r="A740" s="61" t="s">
        <v>935</v>
      </c>
      <c r="B740" s="61">
        <v>1111585</v>
      </c>
    </row>
    <row r="741" spans="1:2">
      <c r="A741" s="61" t="s">
        <v>936</v>
      </c>
      <c r="B741" s="61">
        <v>1110252</v>
      </c>
    </row>
    <row r="742" spans="1:2">
      <c r="A742" s="61" t="s">
        <v>937</v>
      </c>
      <c r="B742" s="61">
        <v>1111984</v>
      </c>
    </row>
    <row r="743" spans="1:2">
      <c r="A743" s="61" t="s">
        <v>938</v>
      </c>
      <c r="B743" s="61">
        <v>1112311</v>
      </c>
    </row>
    <row r="744" spans="1:2">
      <c r="A744" s="61" t="s">
        <v>939</v>
      </c>
      <c r="B744" s="61">
        <v>1111787</v>
      </c>
    </row>
    <row r="745" spans="1:2">
      <c r="A745" s="61" t="s">
        <v>940</v>
      </c>
      <c r="B745" s="61">
        <v>1110237</v>
      </c>
    </row>
    <row r="746" spans="1:2">
      <c r="A746" s="61" t="s">
        <v>941</v>
      </c>
      <c r="B746" s="61">
        <v>1111322</v>
      </c>
    </row>
    <row r="747" spans="1:2">
      <c r="A747" s="61" t="s">
        <v>942</v>
      </c>
      <c r="B747" s="61">
        <v>1112028</v>
      </c>
    </row>
    <row r="748" spans="1:2">
      <c r="A748" s="61" t="s">
        <v>943</v>
      </c>
      <c r="B748" s="61">
        <v>1112363</v>
      </c>
    </row>
    <row r="749" spans="1:2">
      <c r="A749" s="61" t="s">
        <v>944</v>
      </c>
      <c r="B749" s="61">
        <v>1111465</v>
      </c>
    </row>
    <row r="750" spans="1:2">
      <c r="A750" s="61" t="s">
        <v>945</v>
      </c>
      <c r="B750" s="61">
        <v>1112314</v>
      </c>
    </row>
    <row r="751" spans="1:2">
      <c r="A751" s="61" t="s">
        <v>946</v>
      </c>
      <c r="B751" s="61">
        <v>1110189</v>
      </c>
    </row>
    <row r="752" spans="1:2">
      <c r="A752" s="61" t="s">
        <v>947</v>
      </c>
      <c r="B752" s="61">
        <v>1110534</v>
      </c>
    </row>
    <row r="753" spans="1:2">
      <c r="A753" s="61" t="s">
        <v>948</v>
      </c>
      <c r="B753" s="61">
        <v>1111829</v>
      </c>
    </row>
    <row r="754" spans="1:2">
      <c r="A754" s="61" t="s">
        <v>949</v>
      </c>
      <c r="B754" s="61">
        <v>1111371</v>
      </c>
    </row>
    <row r="755" spans="1:2">
      <c r="A755" s="61" t="s">
        <v>950</v>
      </c>
      <c r="B755" s="61">
        <v>1111159</v>
      </c>
    </row>
    <row r="756" spans="1:2">
      <c r="A756" s="61" t="s">
        <v>951</v>
      </c>
      <c r="B756" s="61">
        <v>1111400</v>
      </c>
    </row>
    <row r="757" spans="1:2">
      <c r="A757" s="61" t="s">
        <v>952</v>
      </c>
      <c r="B757" s="61">
        <v>1110525</v>
      </c>
    </row>
    <row r="758" spans="1:2">
      <c r="A758" s="61" t="s">
        <v>953</v>
      </c>
      <c r="B758" s="61">
        <v>1111728</v>
      </c>
    </row>
    <row r="759" spans="1:2">
      <c r="A759" s="61" t="s">
        <v>954</v>
      </c>
      <c r="B759" s="61">
        <v>1111208</v>
      </c>
    </row>
    <row r="760" spans="1:2">
      <c r="A760" s="61" t="s">
        <v>955</v>
      </c>
      <c r="B760" s="61">
        <v>1112733</v>
      </c>
    </row>
    <row r="761" spans="1:2">
      <c r="A761" s="61" t="s">
        <v>956</v>
      </c>
      <c r="B761" s="61">
        <v>1111839</v>
      </c>
    </row>
    <row r="762" spans="1:2">
      <c r="A762" s="61" t="s">
        <v>957</v>
      </c>
      <c r="B762" s="61">
        <v>1112322</v>
      </c>
    </row>
    <row r="763" spans="1:2">
      <c r="A763" s="61" t="s">
        <v>958</v>
      </c>
      <c r="B763" s="61">
        <v>1110020</v>
      </c>
    </row>
    <row r="764" spans="1:2">
      <c r="A764" s="61" t="s">
        <v>959</v>
      </c>
      <c r="B764" s="61">
        <v>1112541</v>
      </c>
    </row>
    <row r="765" spans="1:2">
      <c r="A765" s="61" t="s">
        <v>960</v>
      </c>
      <c r="B765" s="61">
        <v>1110906</v>
      </c>
    </row>
    <row r="766" spans="1:2">
      <c r="A766" s="61" t="s">
        <v>961</v>
      </c>
      <c r="B766" s="61">
        <v>1111830</v>
      </c>
    </row>
    <row r="767" spans="1:2">
      <c r="A767" s="61" t="s">
        <v>962</v>
      </c>
      <c r="B767" s="61">
        <v>1110767</v>
      </c>
    </row>
    <row r="768" spans="1:2">
      <c r="A768" s="61" t="s">
        <v>963</v>
      </c>
      <c r="B768" s="61">
        <v>1111927</v>
      </c>
    </row>
    <row r="769" spans="1:2">
      <c r="A769" s="61" t="s">
        <v>964</v>
      </c>
      <c r="B769" s="61">
        <v>1110190</v>
      </c>
    </row>
    <row r="770" spans="1:2">
      <c r="A770" s="61" t="s">
        <v>965</v>
      </c>
      <c r="B770" s="61">
        <v>1110179</v>
      </c>
    </row>
    <row r="771" spans="1:2">
      <c r="A771" s="61" t="s">
        <v>966</v>
      </c>
      <c r="B771" s="61">
        <v>1110315</v>
      </c>
    </row>
    <row r="772" spans="1:2">
      <c r="A772" s="61" t="s">
        <v>967</v>
      </c>
      <c r="B772" s="61">
        <v>1111565</v>
      </c>
    </row>
    <row r="773" spans="1:2">
      <c r="A773" s="61" t="s">
        <v>968</v>
      </c>
      <c r="B773" s="61">
        <v>1110395</v>
      </c>
    </row>
    <row r="774" spans="1:2">
      <c r="A774" s="61" t="s">
        <v>969</v>
      </c>
      <c r="B774" s="61">
        <v>1110834</v>
      </c>
    </row>
    <row r="775" spans="1:2">
      <c r="A775" s="61" t="s">
        <v>970</v>
      </c>
      <c r="B775" s="61">
        <v>1113000</v>
      </c>
    </row>
    <row r="776" spans="1:2">
      <c r="A776" s="61" t="s">
        <v>971</v>
      </c>
      <c r="B776" s="61">
        <v>1110602</v>
      </c>
    </row>
    <row r="777" spans="1:2">
      <c r="A777" s="61" t="s">
        <v>972</v>
      </c>
      <c r="B777" s="61">
        <v>1112362</v>
      </c>
    </row>
    <row r="778" spans="1:2">
      <c r="A778" s="61" t="s">
        <v>973</v>
      </c>
      <c r="B778" s="61">
        <v>1112318</v>
      </c>
    </row>
    <row r="779" spans="1:2">
      <c r="A779" s="61" t="s">
        <v>974</v>
      </c>
      <c r="B779" s="61">
        <v>1110946</v>
      </c>
    </row>
    <row r="780" spans="1:2">
      <c r="A780" s="61" t="s">
        <v>975</v>
      </c>
      <c r="B780" s="61">
        <v>1110231</v>
      </c>
    </row>
    <row r="781" spans="1:2">
      <c r="A781" s="61" t="s">
        <v>976</v>
      </c>
      <c r="B781" s="61">
        <v>1111113</v>
      </c>
    </row>
    <row r="782" spans="1:2">
      <c r="A782" s="61" t="s">
        <v>977</v>
      </c>
      <c r="B782" s="61">
        <v>1110729</v>
      </c>
    </row>
    <row r="783" spans="1:2">
      <c r="A783" s="61" t="s">
        <v>978</v>
      </c>
      <c r="B783" s="61">
        <v>1111919</v>
      </c>
    </row>
    <row r="784" spans="1:2">
      <c r="A784" s="61" t="s">
        <v>979</v>
      </c>
      <c r="B784" s="61">
        <v>1112686</v>
      </c>
    </row>
    <row r="785" spans="1:2">
      <c r="A785" s="61" t="s">
        <v>980</v>
      </c>
      <c r="B785" s="61">
        <v>1111595</v>
      </c>
    </row>
    <row r="786" spans="1:2">
      <c r="A786" s="61" t="s">
        <v>981</v>
      </c>
      <c r="B786" s="61">
        <v>1110904</v>
      </c>
    </row>
    <row r="787" spans="1:2">
      <c r="A787" s="61" t="s">
        <v>982</v>
      </c>
      <c r="B787" s="61">
        <v>1110765</v>
      </c>
    </row>
    <row r="788" spans="1:2">
      <c r="A788" s="61" t="s">
        <v>983</v>
      </c>
      <c r="B788" s="61">
        <v>1110730</v>
      </c>
    </row>
    <row r="789" spans="1:2">
      <c r="A789" s="61" t="s">
        <v>984</v>
      </c>
      <c r="B789" s="61">
        <v>1110766</v>
      </c>
    </row>
    <row r="790" spans="1:2">
      <c r="A790" s="61" t="s">
        <v>985</v>
      </c>
      <c r="B790" s="61">
        <v>1110956</v>
      </c>
    </row>
    <row r="791" spans="1:2">
      <c r="A791" s="61" t="s">
        <v>986</v>
      </c>
      <c r="B791" s="61">
        <v>1111275</v>
      </c>
    </row>
    <row r="792" spans="1:2">
      <c r="A792" s="61" t="s">
        <v>987</v>
      </c>
      <c r="B792" s="61">
        <v>1112212</v>
      </c>
    </row>
    <row r="793" spans="1:2">
      <c r="A793" s="61" t="s">
        <v>988</v>
      </c>
      <c r="B793" s="61">
        <v>1110653</v>
      </c>
    </row>
    <row r="794" spans="1:2">
      <c r="A794" s="61" t="s">
        <v>989</v>
      </c>
      <c r="B794" s="61">
        <v>1110337</v>
      </c>
    </row>
    <row r="795" spans="1:2">
      <c r="A795" s="61" t="s">
        <v>990</v>
      </c>
      <c r="B795" s="61">
        <v>1112346</v>
      </c>
    </row>
    <row r="796" spans="1:2">
      <c r="A796" s="61" t="s">
        <v>991</v>
      </c>
      <c r="B796" s="61">
        <v>1110554</v>
      </c>
    </row>
    <row r="797" spans="1:2">
      <c r="A797" s="61" t="s">
        <v>992</v>
      </c>
      <c r="B797" s="61">
        <v>1111976</v>
      </c>
    </row>
    <row r="798" spans="1:2">
      <c r="A798" s="61" t="s">
        <v>993</v>
      </c>
      <c r="B798" s="61">
        <v>1110484</v>
      </c>
    </row>
    <row r="799" spans="1:2">
      <c r="A799" s="61" t="s">
        <v>994</v>
      </c>
      <c r="B799" s="61">
        <v>1111854</v>
      </c>
    </row>
    <row r="800" spans="1:2">
      <c r="A800" s="61" t="s">
        <v>995</v>
      </c>
      <c r="B800" s="61">
        <v>1112789</v>
      </c>
    </row>
    <row r="801" spans="1:2">
      <c r="A801" s="61" t="s">
        <v>996</v>
      </c>
      <c r="B801" s="61">
        <v>1111938</v>
      </c>
    </row>
    <row r="802" spans="1:2">
      <c r="A802" s="61" t="s">
        <v>997</v>
      </c>
      <c r="B802" s="61">
        <v>1112255</v>
      </c>
    </row>
    <row r="803" spans="1:2">
      <c r="A803" s="61" t="s">
        <v>998</v>
      </c>
      <c r="B803" s="61">
        <v>1112891</v>
      </c>
    </row>
    <row r="804" spans="1:2">
      <c r="A804" s="61" t="s">
        <v>999</v>
      </c>
      <c r="B804" s="61">
        <v>1111504</v>
      </c>
    </row>
    <row r="805" spans="1:2">
      <c r="A805" s="61" t="s">
        <v>1000</v>
      </c>
      <c r="B805" s="61" t="s">
        <v>1001</v>
      </c>
    </row>
    <row r="806" spans="1:2">
      <c r="A806" s="61" t="s">
        <v>1002</v>
      </c>
      <c r="B806" s="61">
        <v>1110112</v>
      </c>
    </row>
    <row r="807" spans="1:2">
      <c r="A807" s="61" t="s">
        <v>1003</v>
      </c>
      <c r="B807" s="61">
        <v>1112801</v>
      </c>
    </row>
    <row r="808" spans="1:2">
      <c r="A808" s="61" t="s">
        <v>1004</v>
      </c>
      <c r="B808" s="61">
        <v>1110667</v>
      </c>
    </row>
    <row r="809" spans="1:2">
      <c r="A809" s="61" t="s">
        <v>1005</v>
      </c>
      <c r="B809" s="61">
        <v>1110253</v>
      </c>
    </row>
    <row r="810" spans="1:2">
      <c r="A810" s="61" t="s">
        <v>1006</v>
      </c>
      <c r="B810" s="61">
        <v>1116166</v>
      </c>
    </row>
    <row r="811" spans="1:2">
      <c r="A811" s="61" t="s">
        <v>1007</v>
      </c>
      <c r="B811" s="61">
        <v>1110994</v>
      </c>
    </row>
    <row r="812" spans="1:2">
      <c r="A812" s="61" t="s">
        <v>1008</v>
      </c>
      <c r="B812" s="61">
        <v>1110802</v>
      </c>
    </row>
    <row r="813" spans="1:2">
      <c r="A813" s="61" t="s">
        <v>1009</v>
      </c>
      <c r="B813" s="61">
        <v>1110886</v>
      </c>
    </row>
    <row r="814" spans="1:2">
      <c r="A814" s="61" t="s">
        <v>1010</v>
      </c>
      <c r="B814" s="61">
        <v>1110316</v>
      </c>
    </row>
    <row r="815" spans="1:2">
      <c r="A815" s="61" t="s">
        <v>1011</v>
      </c>
      <c r="B815" s="61">
        <v>1111742</v>
      </c>
    </row>
    <row r="816" spans="1:2">
      <c r="A816" s="61" t="s">
        <v>1012</v>
      </c>
      <c r="B816" s="61">
        <v>1111456</v>
      </c>
    </row>
    <row r="817" spans="1:2">
      <c r="A817" s="61" t="s">
        <v>1013</v>
      </c>
      <c r="B817" s="61">
        <v>1112757</v>
      </c>
    </row>
    <row r="818" spans="1:2">
      <c r="A818" s="61" t="s">
        <v>1014</v>
      </c>
      <c r="B818" s="61">
        <v>1111847</v>
      </c>
    </row>
    <row r="819" spans="1:2">
      <c r="A819" s="61" t="s">
        <v>1015</v>
      </c>
      <c r="B819" s="61">
        <v>1111552</v>
      </c>
    </row>
    <row r="820" spans="1:2">
      <c r="A820" s="61" t="s">
        <v>1016</v>
      </c>
      <c r="B820" s="61">
        <v>1110317</v>
      </c>
    </row>
    <row r="821" spans="1:2">
      <c r="A821" s="61" t="s">
        <v>1017</v>
      </c>
      <c r="B821" s="61">
        <v>1111079</v>
      </c>
    </row>
    <row r="822" spans="1:2">
      <c r="A822" s="61" t="s">
        <v>1018</v>
      </c>
      <c r="B822" s="61">
        <v>1110524</v>
      </c>
    </row>
    <row r="823" spans="1:2">
      <c r="A823" s="61" t="s">
        <v>1019</v>
      </c>
      <c r="B823" s="61">
        <v>1110555</v>
      </c>
    </row>
    <row r="824" spans="1:2">
      <c r="A824" s="61" t="s">
        <v>1020</v>
      </c>
      <c r="B824" s="61">
        <v>1113469</v>
      </c>
    </row>
    <row r="825" spans="1:2">
      <c r="A825" s="61" t="s">
        <v>1021</v>
      </c>
      <c r="B825" s="61">
        <v>1110268</v>
      </c>
    </row>
    <row r="826" spans="1:2">
      <c r="A826" s="61" t="s">
        <v>1022</v>
      </c>
      <c r="B826" s="61">
        <v>1111257</v>
      </c>
    </row>
    <row r="827" spans="1:2">
      <c r="A827" s="61" t="s">
        <v>1023</v>
      </c>
      <c r="B827" s="61">
        <v>1110580</v>
      </c>
    </row>
    <row r="828" spans="1:2">
      <c r="A828" s="61" t="s">
        <v>1024</v>
      </c>
      <c r="B828" s="61">
        <v>1110485</v>
      </c>
    </row>
    <row r="829" spans="1:2">
      <c r="A829" s="61" t="s">
        <v>1025</v>
      </c>
      <c r="B829" s="61">
        <v>1110560</v>
      </c>
    </row>
    <row r="830" spans="1:2">
      <c r="A830" s="61" t="s">
        <v>1026</v>
      </c>
      <c r="B830" s="61">
        <v>1110501</v>
      </c>
    </row>
    <row r="831" spans="1:2">
      <c r="A831" s="61" t="s">
        <v>1027</v>
      </c>
      <c r="B831" s="61">
        <v>1111707</v>
      </c>
    </row>
    <row r="832" spans="1:2">
      <c r="A832" s="61" t="s">
        <v>1028</v>
      </c>
      <c r="B832" s="61">
        <v>1111586</v>
      </c>
    </row>
    <row r="833" spans="1:5">
      <c r="A833" s="61" t="s">
        <v>1029</v>
      </c>
      <c r="B833" s="61">
        <v>1110054</v>
      </c>
    </row>
    <row r="834" spans="1:5">
      <c r="A834" s="61" t="s">
        <v>1030</v>
      </c>
      <c r="B834" s="61">
        <v>1111848</v>
      </c>
    </row>
    <row r="835" spans="1:5">
      <c r="A835" s="61" t="s">
        <v>1031</v>
      </c>
      <c r="B835" s="61">
        <v>1111645</v>
      </c>
    </row>
    <row r="836" spans="1:5">
      <c r="A836" s="61" t="s">
        <v>1032</v>
      </c>
      <c r="B836" s="61">
        <v>1111637</v>
      </c>
    </row>
    <row r="837" spans="1:5">
      <c r="A837" s="61" t="s">
        <v>1033</v>
      </c>
      <c r="B837" s="61">
        <v>1111576</v>
      </c>
    </row>
    <row r="838" spans="1:5">
      <c r="A838" s="61" t="s">
        <v>1034</v>
      </c>
      <c r="B838" s="61">
        <v>1110908</v>
      </c>
      <c r="D838">
        <v>1</v>
      </c>
      <c r="E838" s="77">
        <v>0</v>
      </c>
    </row>
    <row r="839" spans="1:5">
      <c r="A839" s="61" t="s">
        <v>1035</v>
      </c>
      <c r="B839" s="61">
        <v>1111729</v>
      </c>
      <c r="D839">
        <v>2</v>
      </c>
      <c r="E839" t="s">
        <v>1085</v>
      </c>
    </row>
    <row r="840" spans="1:5">
      <c r="A840" s="61" t="s">
        <v>1037</v>
      </c>
      <c r="B840" s="61">
        <v>1111598</v>
      </c>
      <c r="D840">
        <v>3</v>
      </c>
      <c r="E840" t="s">
        <v>1086</v>
      </c>
    </row>
    <row r="841" spans="1:5">
      <c r="A841" s="61" t="s">
        <v>1038</v>
      </c>
      <c r="B841" s="61">
        <v>1110514</v>
      </c>
      <c r="D841">
        <v>4</v>
      </c>
      <c r="E841" t="s">
        <v>1087</v>
      </c>
    </row>
    <row r="842" spans="1:5">
      <c r="A842" s="61" t="s">
        <v>1039</v>
      </c>
      <c r="B842" s="61">
        <v>1110556</v>
      </c>
      <c r="D842">
        <v>5</v>
      </c>
      <c r="E842" t="s">
        <v>1088</v>
      </c>
    </row>
    <row r="843" spans="1:5">
      <c r="A843" s="61" t="s">
        <v>1040</v>
      </c>
      <c r="B843" s="61">
        <v>1110608</v>
      </c>
      <c r="D843">
        <v>6</v>
      </c>
      <c r="E843" t="s">
        <v>1089</v>
      </c>
    </row>
    <row r="844" spans="1:5">
      <c r="A844" s="61" t="s">
        <v>1041</v>
      </c>
      <c r="B844" s="61">
        <v>1112309</v>
      </c>
    </row>
    <row r="845" spans="1:5">
      <c r="A845" s="61" t="s">
        <v>1042</v>
      </c>
      <c r="B845" s="61">
        <v>1111779</v>
      </c>
    </row>
    <row r="846" spans="1:5">
      <c r="A846" s="61" t="s">
        <v>1043</v>
      </c>
      <c r="B846" s="61">
        <v>1110617</v>
      </c>
    </row>
    <row r="847" spans="1:5">
      <c r="A847" s="61" t="s">
        <v>1044</v>
      </c>
      <c r="B847" s="61">
        <v>1112732</v>
      </c>
    </row>
    <row r="848" spans="1:5">
      <c r="A848" s="61" t="s">
        <v>1045</v>
      </c>
      <c r="B848" s="61">
        <v>1111849</v>
      </c>
    </row>
    <row r="849" spans="1:2">
      <c r="A849" s="61" t="s">
        <v>1046</v>
      </c>
      <c r="B849" s="61">
        <v>1111516</v>
      </c>
    </row>
    <row r="850" spans="1:2">
      <c r="A850" s="61" t="s">
        <v>1047</v>
      </c>
      <c r="B850" s="61">
        <v>1113010</v>
      </c>
    </row>
    <row r="851" spans="1:2">
      <c r="A851" s="61" t="s">
        <v>1048</v>
      </c>
      <c r="B851" s="61">
        <v>1110498</v>
      </c>
    </row>
    <row r="852" spans="1:2">
      <c r="A852" s="61" t="s">
        <v>1049</v>
      </c>
      <c r="B852" s="61">
        <v>1112078</v>
      </c>
    </row>
    <row r="853" spans="1:2">
      <c r="A853" s="61" t="s">
        <v>1050</v>
      </c>
      <c r="B853" s="61">
        <v>1112711</v>
      </c>
    </row>
    <row r="854" spans="1:2">
      <c r="A854" s="61" t="s">
        <v>1051</v>
      </c>
      <c r="B854" s="61">
        <v>1112317</v>
      </c>
    </row>
    <row r="855" spans="1:2">
      <c r="A855" s="61" t="s">
        <v>1052</v>
      </c>
      <c r="B855" s="61">
        <v>1111679</v>
      </c>
    </row>
    <row r="856" spans="1:2">
      <c r="A856" s="61" t="s">
        <v>1053</v>
      </c>
      <c r="B856" s="61">
        <v>1112558</v>
      </c>
    </row>
    <row r="857" spans="1:2">
      <c r="A857" s="61" t="s">
        <v>1054</v>
      </c>
      <c r="B857" s="61">
        <v>1111185</v>
      </c>
    </row>
    <row r="858" spans="1:2">
      <c r="A858" s="61" t="s">
        <v>1055</v>
      </c>
      <c r="B858" s="61">
        <v>1112066</v>
      </c>
    </row>
    <row r="859" spans="1:2">
      <c r="A859" s="61" t="s">
        <v>1056</v>
      </c>
      <c r="B859" s="61">
        <v>1112985</v>
      </c>
    </row>
    <row r="860" spans="1:2">
      <c r="A860" s="61" t="s">
        <v>1057</v>
      </c>
      <c r="B860" s="61">
        <v>1110526</v>
      </c>
    </row>
    <row r="861" spans="1:2">
      <c r="A861" s="61" t="s">
        <v>1058</v>
      </c>
      <c r="B861" s="61">
        <v>1110558</v>
      </c>
    </row>
    <row r="862" spans="1:2">
      <c r="A862" s="61" t="s">
        <v>1059</v>
      </c>
      <c r="B862" s="61" t="s">
        <v>1060</v>
      </c>
    </row>
    <row r="863" spans="1:2">
      <c r="A863" s="61" t="s">
        <v>1061</v>
      </c>
      <c r="B863" s="61">
        <v>1112892</v>
      </c>
    </row>
    <row r="864" spans="1:2">
      <c r="A864" s="61" t="s">
        <v>1062</v>
      </c>
      <c r="B864" s="61">
        <v>1110616</v>
      </c>
    </row>
    <row r="865" spans="1:2">
      <c r="A865" s="61" t="s">
        <v>1063</v>
      </c>
      <c r="B865" s="61">
        <v>1112543</v>
      </c>
    </row>
    <row r="866" spans="1:2">
      <c r="A866" s="61" t="s">
        <v>1064</v>
      </c>
      <c r="B866" s="61">
        <v>1110600</v>
      </c>
    </row>
    <row r="867" spans="1:2">
      <c r="A867" s="61" t="s">
        <v>1065</v>
      </c>
      <c r="B867" s="61" t="s">
        <v>1066</v>
      </c>
    </row>
    <row r="868" spans="1:2">
      <c r="A868" s="61" t="s">
        <v>1067</v>
      </c>
      <c r="B868" s="61">
        <v>1111401</v>
      </c>
    </row>
    <row r="869" spans="1:2">
      <c r="A869" s="61" t="s">
        <v>1068</v>
      </c>
      <c r="B869" s="61">
        <v>1112374</v>
      </c>
    </row>
    <row r="870" spans="1:2">
      <c r="A870" s="61" t="s">
        <v>1069</v>
      </c>
      <c r="B870" s="61">
        <v>1111102</v>
      </c>
    </row>
    <row r="871" spans="1:2">
      <c r="A871" s="61" t="s">
        <v>1070</v>
      </c>
      <c r="B871" s="61">
        <v>1110308</v>
      </c>
    </row>
    <row r="872" spans="1:2">
      <c r="A872" s="61" t="s">
        <v>1071</v>
      </c>
      <c r="B872" s="61">
        <v>1110396</v>
      </c>
    </row>
    <row r="873" spans="1:2">
      <c r="A873" s="61" t="s">
        <v>1072</v>
      </c>
      <c r="B873" s="61">
        <v>1110273</v>
      </c>
    </row>
    <row r="874" spans="1:2">
      <c r="A874" s="61" t="s">
        <v>1073</v>
      </c>
      <c r="B874" s="61">
        <v>1110275</v>
      </c>
    </row>
    <row r="875" spans="1:2">
      <c r="A875" s="61" t="s">
        <v>1074</v>
      </c>
      <c r="B875" s="61">
        <v>1112936</v>
      </c>
    </row>
    <row r="876" spans="1:2">
      <c r="A876" s="61" t="s">
        <v>1075</v>
      </c>
      <c r="B876" s="61">
        <v>1112658</v>
      </c>
    </row>
    <row r="877" spans="1:2">
      <c r="A877" s="61" t="s">
        <v>1076</v>
      </c>
      <c r="B877" s="61">
        <v>1111564</v>
      </c>
    </row>
    <row r="878" spans="1:2">
      <c r="A878" s="61" t="s">
        <v>1077</v>
      </c>
      <c r="B878" s="61">
        <v>1110431</v>
      </c>
    </row>
    <row r="879" spans="1:2">
      <c r="A879" s="61" t="s">
        <v>1078</v>
      </c>
      <c r="B879" s="61">
        <v>1111855</v>
      </c>
    </row>
    <row r="880" spans="1:2">
      <c r="A880" s="61" t="s">
        <v>1079</v>
      </c>
      <c r="B880" s="61">
        <v>1110084</v>
      </c>
    </row>
    <row r="881" spans="1:2">
      <c r="A881" s="61" t="s">
        <v>1080</v>
      </c>
      <c r="B881" s="61">
        <v>1113661</v>
      </c>
    </row>
    <row r="882" spans="1:2">
      <c r="A882" s="61" t="s">
        <v>1081</v>
      </c>
      <c r="B882" s="61">
        <v>1111310</v>
      </c>
    </row>
    <row r="883" spans="1:2">
      <c r="A883" s="61" t="s">
        <v>1082</v>
      </c>
      <c r="B883" s="61">
        <v>1111291</v>
      </c>
    </row>
    <row r="884" spans="1:2">
      <c r="A884" s="61" t="s">
        <v>1083</v>
      </c>
      <c r="B884" s="61">
        <v>1112802</v>
      </c>
    </row>
    <row r="885" spans="1:2">
      <c r="A885" s="61" t="s">
        <v>1084</v>
      </c>
      <c r="B885" s="61">
        <v>1110618</v>
      </c>
    </row>
  </sheetData>
  <pageMargins left="0.7" right="0.7" top="0.75" bottom="0.75" header="0.3" footer="0.3"/>
  <pageSetup paperSize="9" orientation="portrait" r:id="rId1"/>
  <headerFooter>
    <oddFooter>&amp;L&amp;1#&amp;"Calibri"&amp;10&amp;K000000Classified: RMG –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694257480DBB499304A6D1BCAFAD6E" ma:contentTypeVersion="6" ma:contentTypeDescription="Create a new document." ma:contentTypeScope="" ma:versionID="6cb984d27a0739911cec4dc9df188626">
  <xsd:schema xmlns:xsd="http://www.w3.org/2001/XMLSchema" xmlns:xs="http://www.w3.org/2001/XMLSchema" xmlns:p="http://schemas.microsoft.com/office/2006/metadata/properties" xmlns:ns2="2211a3c3-e3d7-4d92-881c-bbc8786a9f40" xmlns:ns3="c9f0236f-8e72-43a1-9475-7cdbe4f7f339" targetNamespace="http://schemas.microsoft.com/office/2006/metadata/properties" ma:root="true" ma:fieldsID="915e74f901c61369f43f88cb88c1388c" ns2:_="" ns3:_="">
    <xsd:import namespace="2211a3c3-e3d7-4d92-881c-bbc8786a9f40"/>
    <xsd:import namespace="c9f0236f-8e72-43a1-9475-7cdbe4f7f3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11a3c3-e3d7-4d92-881c-bbc8786a9f4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f0236f-8e72-43a1-9475-7cdbe4f7f3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19E41F-B9B8-48C1-AE9A-2219FA2C242E}"/>
</file>

<file path=customXml/itemProps2.xml><?xml version="1.0" encoding="utf-8"?>
<ds:datastoreItem xmlns:ds="http://schemas.openxmlformats.org/officeDocument/2006/customXml" ds:itemID="{F0EE42CF-5E14-4C33-875D-0DEA97BCBD9E}"/>
</file>

<file path=customXml/itemProps3.xml><?xml version="1.0" encoding="utf-8"?>
<ds:datastoreItem xmlns:ds="http://schemas.openxmlformats.org/officeDocument/2006/customXml" ds:itemID="{4DD63BB4-5FB4-472D-8FC1-95D475310CE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Williams</dc:creator>
  <cp:keywords/>
  <dc:description/>
  <cp:lastModifiedBy>Andrew Kaye</cp:lastModifiedBy>
  <cp:revision/>
  <dcterms:created xsi:type="dcterms:W3CDTF">2021-03-04T10:49:53Z</dcterms:created>
  <dcterms:modified xsi:type="dcterms:W3CDTF">2021-03-26T14:39:23Z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0x010100E5694257480DBB499304A6D1BCAFAD6E</vt:lpwstr>
  </property>
  <property fmtid="{D5CDD505-2E9C-101B-9397-08002B2CF9AE}" pid="3" name="MSIP_Label_980f36f3-41a5-4f45-a6a2-e224f336accd_Enabled">
    <vt:lpwstr>True</vt:lpwstr>
  </property>
  <property fmtid="{D5CDD505-2E9C-101B-9397-08002B2CF9AE}" pid="4" name="MSIP_Label_980f36f3-41a5-4f45-a6a2-e224f336accd_SiteId">
    <vt:lpwstr>7a082108-90dd-41ac-be41-9b8feabee2da</vt:lpwstr>
  </property>
  <property fmtid="{D5CDD505-2E9C-101B-9397-08002B2CF9AE}" pid="5" name="MSIP_Label_980f36f3-41a5-4f45-a6a2-e224f336accd_Owner">
    <vt:lpwstr>paul.c.murray@royalmail.com</vt:lpwstr>
  </property>
  <property fmtid="{D5CDD505-2E9C-101B-9397-08002B2CF9AE}" pid="6" name="MSIP_Label_980f36f3-41a5-4f45-a6a2-e224f336accd_SetDate">
    <vt:lpwstr>2021-03-18T11:27:57.0127052Z</vt:lpwstr>
  </property>
  <property fmtid="{D5CDD505-2E9C-101B-9397-08002B2CF9AE}" pid="7" name="MSIP_Label_980f36f3-41a5-4f45-a6a2-e224f336accd_Name">
    <vt:lpwstr>Internal</vt:lpwstr>
  </property>
  <property fmtid="{D5CDD505-2E9C-101B-9397-08002B2CF9AE}" pid="8" name="MSIP_Label_980f36f3-41a5-4f45-a6a2-e224f336accd_Application">
    <vt:lpwstr>Microsoft Azure Information Protection</vt:lpwstr>
  </property>
  <property fmtid="{D5CDD505-2E9C-101B-9397-08002B2CF9AE}" pid="9" name="MSIP_Label_980f36f3-41a5-4f45-a6a2-e224f336accd_Extended_MSFT_Method">
    <vt:lpwstr>Automatic</vt:lpwstr>
  </property>
  <property fmtid="{D5CDD505-2E9C-101B-9397-08002B2CF9AE}" pid="10" name="Sensitivity">
    <vt:lpwstr>Internal</vt:lpwstr>
  </property>
</Properties>
</file>